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orkingdir\learning\DS\02-Homework_11032018\01-Excel\Instructions\"/>
    </mc:Choice>
  </mc:AlternateContent>
  <bookViews>
    <workbookView xWindow="0" yWindow="0" windowWidth="23040" windowHeight="9216" activeTab="3"/>
  </bookViews>
  <sheets>
    <sheet name="category vs state" sheetId="3" r:id="rId1"/>
    <sheet name="subcategory vs state" sheetId="4" r:id="rId2"/>
    <sheet name="Dates vs State" sheetId="5" r:id="rId3"/>
    <sheet name="Main Sheet" sheetId="1" r:id="rId4"/>
    <sheet name="BonusSheet" sheetId="6" r:id="rId5"/>
  </sheets>
  <definedNames>
    <definedName name="_xlnm._FilterDatabase" localSheetId="3" hidden="1">'Main Sheet'!$A$1:$T$4115</definedName>
  </definedNames>
  <calcPr calcId="162913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<sst xmlns="http://schemas.openxmlformats.org/spreadsheetml/2006/main" count="24819" uniqueCount="8398">
  <si>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</si>
  <si>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</si>
  <si>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</si>
  <si>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</si>
  <si>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</si>
  <si>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</si>
  <si>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</si>
  <si>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</si>
  <si>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</si>
  <si>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</si>
  <si>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</si>
  <si>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</si>
  <si>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</si>
  <si>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</si>
  <si>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</si>
  <si>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</si>
  <si>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</si>
  <si>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</si>
  <si>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</si>
  <si>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</si>
  <si>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</si>
  <si>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</si>
  <si>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</si>
  <si>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</si>
  <si>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</si>
  <si>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</si>
  <si>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</si>
  <si>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</si>
  <si>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</si>
  <si>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</si>
  <si>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</si>
  <si>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</si>
  <si>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</si>
  <si>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</si>
  <si>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</si>
  <si>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</si>
  <si>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</si>
  <si>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</si>
  <si>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</si>
  <si>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</si>
  <si>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</si>
  <si>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</si>
  <si>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</si>
  <si>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</si>
  <si>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</si>
  <si>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</si>
  <si>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</si>
  <si>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</si>
  <si>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</si>
  <si>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</si>
  <si>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</si>
  <si>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</si>
  <si>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</si>
  <si>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</si>
  <si>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</si>
  <si>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</si>
  <si>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</si>
  <si>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</si>
  <si>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</si>
  <si>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</si>
  <si>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</si>
  <si>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</si>
  <si>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</si>
  <si>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</si>
  <si>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</si>
  <si>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</si>
  <si>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</si>
  <si>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</si>
  <si>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</si>
  <si>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</si>
  <si>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</si>
  <si>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</si>
  <si>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</si>
  <si>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</si>
  <si>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</si>
  <si>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</si>
  <si>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</si>
  <si>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</si>
  <si>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</si>
  <si>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</si>
  <si>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</si>
  <si>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</si>
  <si>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</si>
  <si>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</si>
  <si>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</si>
  <si>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</si>
  <si>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</si>
  <si>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</si>
  <si>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</si>
  <si>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</si>
  <si>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</si>
  <si>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</si>
  <si>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</si>
  <si>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</si>
  <si>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</si>
  <si>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</si>
  <si>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</si>
  <si>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</si>
  <si>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</si>
  <si>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</si>
  <si>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</si>
  <si>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</si>
  <si>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</si>
  <si>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</si>
  <si>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</si>
  <si>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</si>
  <si>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</si>
  <si>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</si>
  <si>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</si>
  <si>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</si>
  <si>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</si>
  <si>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</si>
  <si>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</si>
  <si>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</si>
  <si>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</si>
  <si>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</si>
  <si>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</si>
  <si>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</si>
  <si>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</si>
  <si>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</si>
  <si>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</si>
  <si>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</si>
  <si>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</si>
  <si>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</si>
  <si>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</si>
  <si>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</si>
  <si>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</si>
  <si>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</si>
  <si>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</si>
  <si>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</si>
  <si>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</si>
  <si>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</si>
  <si>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</si>
  <si>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</si>
  <si>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</si>
  <si>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</si>
  <si>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</si>
  <si>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</si>
  <si>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</si>
  <si>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</si>
  <si>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</si>
  <si>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</si>
  <si>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</si>
  <si>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</si>
  <si>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</si>
  <si>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</si>
  <si>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</si>
  <si>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</si>
  <si>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</si>
  <si>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</si>
  <si>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</si>
  <si>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</si>
  <si>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</si>
  <si>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</si>
  <si>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</si>
  <si>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</si>
  <si>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</si>
  <si>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</si>
  <si>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</si>
  <si>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</si>
  <si>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</si>
  <si>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</si>
  <si>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</si>
  <si>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</si>
  <si>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</si>
  <si>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</si>
  <si>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</si>
  <si>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</si>
  <si>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</si>
  <si>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</si>
  <si>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</si>
  <si>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</si>
  <si>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</si>
  <si>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</si>
  <si>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</si>
  <si>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</si>
  <si>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</si>
  <si>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</si>
  <si>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</si>
  <si>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</si>
  <si>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</si>
  <si>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</si>
  <si>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</si>
  <si>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</si>
  <si>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</si>
  <si>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</si>
  <si>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</si>
  <si>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</si>
  <si>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</si>
  <si>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</si>
  <si>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</si>
  <si>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</si>
  <si>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</si>
  <si>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</si>
  <si>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</si>
  <si>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</si>
  <si>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</si>
  <si>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</si>
  <si>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</si>
  <si>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</si>
  <si>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</si>
  <si>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</si>
  <si>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</si>
  <si>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</si>
  <si>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</si>
  <si>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</si>
  <si>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</si>
  <si>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</si>
  <si>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</si>
  <si>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</si>
  <si>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</si>
  <si>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</si>
  <si>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</si>
  <si>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</si>
  <si>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</si>
  <si>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</si>
  <si>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</si>
  <si>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</si>
  <si>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</si>
  <si>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</si>
  <si>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</si>
  <si>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</si>
  <si>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</si>
  <si>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</si>
  <si>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</si>
  <si>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</si>
  <si>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</si>
  <si>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</si>
  <si>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</si>
  <si>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</si>
  <si>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</si>
  <si>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</si>
  <si>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</si>
  <si>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</si>
  <si>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</si>
  <si>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</si>
  <si>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</si>
  <si>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</si>
  <si>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</si>
  <si>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</si>
  <si>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</si>
  <si>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</si>
  <si>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</si>
  <si>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</si>
  <si>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</si>
  <si>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</si>
  <si>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</si>
  <si>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</si>
  <si>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</si>
  <si>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</si>
  <si>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</si>
  <si>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</si>
  <si>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</si>
  <si>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</si>
  <si>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</si>
  <si>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</si>
  <si>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</si>
  <si>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</si>
  <si>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</si>
  <si>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</si>
  <si>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</si>
  <si>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</si>
  <si>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</si>
  <si>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</si>
  <si>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</si>
  <si>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</si>
  <si>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</si>
  <si>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</si>
  <si>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</si>
  <si>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</si>
  <si>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</si>
  <si>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</si>
  <si>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</si>
  <si>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</si>
  <si>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</si>
  <si>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</si>
  <si>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</si>
  <si>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</si>
  <si>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</si>
  <si>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</si>
  <si>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</si>
  <si>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</si>
  <si>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</si>
  <si>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</si>
  <si>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</si>
  <si>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</si>
  <si>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</si>
  <si>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</si>
  <si>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</si>
  <si>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</si>
  <si>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</si>
  <si>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</si>
  <si>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</si>
  <si>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</si>
  <si>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</si>
  <si>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</si>
  <si>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</si>
  <si>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</si>
  <si>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</si>
  <si>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</si>
  <si>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</si>
  <si>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</si>
  <si>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</si>
  <si>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</si>
  <si>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</si>
  <si>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</si>
  <si>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</si>
  <si>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</si>
  <si>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</si>
  <si>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</si>
  <si>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</si>
  <si>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</si>
  <si>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</si>
  <si>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</si>
  <si>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</si>
  <si>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</si>
  <si>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</si>
  <si>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</si>
  <si>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</si>
  <si>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</si>
  <si>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</si>
  <si>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</si>
  <si>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</si>
  <si>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</si>
  <si>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</si>
  <si>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</si>
  <si>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</si>
  <si>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</si>
  <si>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</si>
  <si>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</si>
  <si>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</si>
  <si>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</si>
  <si>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</si>
  <si>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</si>
  <si>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</si>
  <si>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</si>
  <si>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</si>
  <si>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</si>
  <si>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</si>
  <si>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</si>
  <si>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</si>
  <si>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</si>
  <si>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</si>
  <si>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</si>
  <si>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</si>
  <si>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</si>
  <si>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</si>
  <si>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</si>
  <si>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</si>
  <si>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</si>
  <si>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</si>
  <si>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</si>
  <si>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</si>
  <si>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</si>
  <si>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</si>
  <si>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</si>
  <si>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</si>
  <si>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</si>
  <si>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</si>
  <si>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</si>
  <si>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</si>
  <si>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</si>
  <si>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</si>
  <si>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</si>
  <si>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</si>
  <si>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</si>
  <si>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</si>
  <si>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</si>
  <si>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</si>
  <si>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</si>
  <si>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</si>
  <si>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</si>
  <si>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</si>
  <si>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</si>
  <si>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</si>
  <si>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</si>
  <si>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</si>
  <si>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</si>
  <si>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</si>
  <si>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</si>
  <si>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</si>
  <si>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</si>
  <si>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</si>
  <si>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</si>
  <si>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</si>
  <si>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</si>
  <si>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</si>
  <si>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</si>
  <si>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</si>
  <si>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</si>
  <si>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</si>
  <si>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</si>
  <si>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</si>
  <si>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</si>
  <si>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</si>
  <si>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</si>
  <si>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</si>
  <si>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</si>
  <si>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</si>
  <si>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</si>
  <si>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</si>
  <si>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</si>
  <si>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</si>
  <si>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</si>
  <si>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</si>
  <si>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</si>
  <si>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</si>
  <si>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</si>
  <si>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</si>
  <si>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</si>
  <si>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</si>
  <si>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</si>
  <si>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</si>
  <si>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</si>
  <si>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</si>
  <si>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</si>
  <si>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</si>
  <si>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</si>
  <si>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</si>
  <si>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</si>
  <si>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</si>
  <si>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</si>
  <si>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</si>
  <si>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</si>
  <si>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</si>
  <si>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</si>
  <si>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</si>
  <si>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</si>
  <si>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</si>
  <si>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</si>
  <si>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</si>
  <si>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</si>
  <si>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</si>
  <si>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</si>
  <si>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</si>
  <si>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</si>
  <si>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</si>
  <si>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</si>
  <si>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</si>
  <si>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</si>
  <si>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</si>
  <si>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</si>
  <si>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</si>
  <si>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</si>
  <si>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</si>
  <si>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</si>
  <si>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</si>
  <si>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</si>
  <si>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</si>
  <si>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</si>
  <si>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</si>
  <si>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</si>
  <si>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</si>
  <si>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</si>
  <si>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</si>
  <si>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</si>
  <si>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</si>
  <si>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</si>
  <si>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</si>
  <si>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</si>
  <si>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</si>
  <si>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</si>
  <si>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</si>
  <si>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</si>
  <si>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</si>
  <si>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</si>
  <si>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</si>
  <si>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</si>
  <si>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</si>
  <si>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</si>
  <si>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</si>
  <si>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</si>
  <si>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</si>
  <si>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</si>
  <si>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</si>
  <si>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</si>
  <si>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</si>
  <si>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</si>
  <si>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</si>
  <si>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</si>
  <si>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</si>
  <si>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</si>
  <si>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</si>
  <si>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</si>
  <si>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</si>
  <si>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</si>
  <si>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</si>
  <si>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</si>
  <si>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</si>
  <si>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</si>
  <si>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</si>
  <si>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</si>
  <si>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</si>
  <si>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</si>
  <si>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</si>
  <si>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</si>
  <si>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</si>
  <si>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</si>
  <si>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</si>
  <si>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</si>
  <si>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</si>
  <si>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</si>
  <si>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</si>
  <si>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</si>
  <si>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</si>
  <si>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</si>
  <si>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</si>
  <si>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</si>
  <si>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</si>
  <si>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</si>
  <si>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</si>
  <si>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</si>
  <si>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</si>
  <si>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</si>
  <si>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</si>
  <si>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</si>
  <si>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</si>
  <si>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</si>
  <si>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</si>
  <si>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</si>
  <si>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</si>
  <si>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</si>
  <si>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</si>
  <si>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</si>
  <si>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</si>
  <si>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</si>
  <si>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</si>
  <si>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</si>
  <si>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</si>
  <si>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</si>
  <si>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</si>
  <si>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</si>
  <si>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</si>
  <si>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</si>
  <si>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</si>
  <si>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</si>
  <si>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</si>
  <si>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</si>
  <si>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</si>
  <si>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</si>
  <si>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</si>
  <si>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</si>
  <si>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</si>
  <si>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</si>
  <si>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</si>
  <si>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</si>
  <si>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</si>
  <si>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</si>
  <si>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</si>
  <si>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</si>
  <si>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</si>
  <si>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</si>
  <si>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</si>
  <si>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</si>
  <si>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</si>
  <si>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</si>
  <si>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</si>
  <si>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</si>
  <si>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</si>
  <si>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</si>
  <si>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</si>
  <si>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</si>
  <si>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</si>
  <si>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</si>
  <si>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</si>
  <si>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</si>
  <si>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</si>
  <si>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</si>
  <si>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</si>
  <si>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</si>
  <si>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</si>
  <si>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</si>
  <si>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</si>
  <si>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</si>
  <si>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</si>
  <si>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</si>
  <si>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</si>
  <si>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</si>
  <si>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</si>
  <si>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</si>
  <si>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</si>
  <si>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</si>
  <si>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</si>
  <si>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</si>
  <si>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</si>
  <si>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</si>
  <si>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</si>
  <si>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</si>
  <si>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</si>
  <si>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</si>
  <si>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</si>
  <si>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</si>
  <si>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</si>
  <si>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</si>
  <si>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</si>
  <si>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</si>
  <si>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</si>
  <si>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</si>
  <si>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</si>
  <si>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</si>
  <si>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</si>
  <si>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</si>
  <si>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</si>
  <si>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</si>
  <si>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</si>
  <si>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</si>
  <si>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</si>
  <si>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</si>
  <si>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</si>
  <si>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</si>
  <si>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</si>
  <si>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</si>
  <si>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</si>
  <si>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</si>
  <si>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</si>
  <si>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</si>
  <si>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</si>
  <si>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</si>
  <si>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</si>
  <si>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</si>
  <si>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</si>
  <si>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</si>
  <si>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</si>
  <si>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</si>
  <si>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</si>
  <si>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</si>
  <si>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</si>
  <si>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</si>
  <si>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</si>
  <si>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</si>
  <si>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</si>
  <si>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</si>
  <si>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</si>
  <si>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</si>
  <si>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</si>
  <si>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</si>
  <si>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</si>
  <si>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</si>
  <si>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</si>
  <si>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</si>
  <si>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</si>
  <si>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</si>
  <si>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</si>
  <si>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</si>
  <si>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</si>
  <si>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</si>
  <si>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</si>
  <si>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</si>
  <si>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</si>
  <si>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</si>
  <si>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</si>
  <si>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</si>
  <si>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</si>
  <si>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</si>
  <si>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</si>
  <si>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</si>
  <si>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</si>
  <si>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</si>
  <si>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</si>
  <si>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</si>
  <si>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</si>
  <si>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</si>
  <si>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</si>
  <si>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</si>
  <si>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</si>
  <si>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</si>
  <si>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</si>
  <si>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</si>
  <si>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</si>
  <si>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</si>
  <si>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</si>
  <si>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</si>
  <si>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</si>
  <si>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</si>
  <si>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</si>
  <si>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</si>
  <si>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</si>
  <si>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</si>
  <si>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</si>
  <si>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</si>
  <si>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</si>
  <si>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</si>
  <si>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</si>
  <si>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</si>
  <si>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</si>
  <si>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</si>
  <si>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</si>
  <si>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</si>
  <si>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</si>
  <si>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</si>
  <si>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</si>
  <si>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</si>
  <si>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</si>
  <si>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</si>
  <si>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</si>
  <si>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</si>
  <si>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</si>
  <si>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</si>
  <si>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</si>
  <si>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</si>
  <si>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</si>
  <si>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</si>
  <si>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</si>
  <si>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</si>
  <si>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</si>
  <si>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</si>
  <si>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</si>
  <si>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</si>
  <si>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</si>
  <si>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</si>
  <si>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</si>
  <si>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</si>
  <si>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</si>
  <si>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</si>
  <si>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</si>
  <si>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</si>
  <si>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</si>
  <si>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</si>
  <si>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</si>
  <si>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</si>
  <si>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</si>
  <si>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</si>
  <si>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</si>
  <si>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</si>
  <si>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</si>
  <si>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</si>
  <si>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</si>
  <si>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</si>
  <si>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</si>
  <si>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</si>
  <si>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</si>
  <si>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</si>
  <si>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</si>
  <si>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</si>
  <si>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</si>
  <si>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</si>
  <si>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</si>
  <si>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</si>
  <si>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</si>
  <si>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</si>
  <si>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</si>
  <si>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</si>
  <si>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</si>
  <si>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</si>
  <si>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</si>
  <si>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</si>
  <si>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</si>
  <si>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</si>
  <si>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</si>
  <si>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</si>
  <si>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</si>
  <si>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</si>
  <si>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</si>
  <si>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</si>
  <si>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</si>
  <si>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</si>
  <si>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</si>
  <si>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</si>
  <si>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</si>
  <si>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</si>
  <si>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</si>
  <si>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</si>
  <si>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</si>
  <si>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</si>
  <si>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</si>
  <si>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</si>
  <si>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</si>
  <si>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</si>
  <si>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</si>
  <si>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</si>
  <si>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</si>
  <si>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</si>
  <si>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</si>
  <si>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</si>
  <si>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</si>
  <si>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</si>
  <si>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</si>
  <si>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</si>
  <si>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</si>
  <si>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</si>
  <si>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</si>
  <si>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</si>
  <si>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</si>
  <si>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</si>
  <si>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</si>
  <si>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</si>
  <si>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</si>
  <si>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</si>
  <si>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</si>
  <si>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</si>
  <si>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</si>
  <si>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</si>
  <si>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</si>
  <si>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</si>
  <si>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</si>
  <si>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</si>
  <si>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</si>
  <si>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</si>
  <si>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</si>
  <si>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</si>
  <si>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</si>
  <si>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</si>
  <si>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</si>
  <si>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</si>
  <si>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</si>
  <si>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</si>
  <si>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</si>
  <si>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</si>
  <si>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</si>
  <si>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</si>
  <si>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</si>
  <si>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</si>
  <si>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</si>
  <si>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</si>
  <si>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</si>
  <si>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</si>
  <si>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</si>
  <si>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</si>
  <si>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</si>
  <si>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</si>
  <si>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</si>
  <si>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</si>
  <si>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</si>
  <si>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</si>
  <si>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</si>
  <si>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</si>
  <si>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</si>
  <si>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</si>
  <si>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</si>
  <si>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</si>
  <si>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</si>
  <si>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</si>
  <si>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</si>
  <si>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</si>
  <si>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</si>
  <si>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</si>
  <si>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</si>
  <si>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</si>
  <si>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</si>
  <si>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</si>
  <si>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</si>
  <si>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</si>
  <si>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</si>
  <si>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</si>
  <si>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</si>
  <si>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</si>
  <si>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</si>
  <si>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</si>
  <si>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</si>
  <si>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</si>
  <si>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</si>
  <si>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</si>
  <si>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</si>
  <si>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</si>
  <si>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</si>
  <si>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</si>
  <si>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</si>
  <si>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</si>
  <si>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</si>
  <si>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</si>
  <si>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</si>
  <si>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</si>
  <si>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</si>
  <si>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</si>
  <si>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</si>
  <si>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</si>
  <si>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</si>
  <si>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</si>
  <si>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</si>
  <si>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</si>
  <si>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</si>
  <si>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</si>
  <si>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</si>
  <si>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</si>
  <si>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</si>
  <si>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</si>
  <si>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</si>
  <si>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</si>
  <si>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</si>
  <si>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</si>
  <si>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</si>
  <si>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</si>
  <si>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</si>
  <si>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</si>
  <si>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</si>
  <si>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</si>
  <si>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</si>
  <si>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</si>
  <si>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</si>
  <si>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</si>
  <si>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</si>
  <si>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</si>
  <si>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</si>
  <si>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</si>
  <si>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</si>
  <si>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</si>
  <si>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</si>
  <si>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</si>
  <si>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</si>
  <si>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</si>
  <si>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</si>
  <si>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</si>
  <si>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</si>
  <si>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</si>
  <si>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</si>
  <si>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</si>
  <si>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</si>
  <si>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</si>
  <si>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</si>
  <si>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</si>
  <si>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</si>
  <si>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</si>
  <si>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</si>
  <si>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</si>
  <si>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</si>
  <si>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</si>
  <si>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</si>
  <si>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</si>
  <si>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</si>
  <si>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</si>
  <si>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</si>
  <si>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</si>
  <si>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</si>
  <si>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</si>
  <si>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</si>
  <si>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</si>
  <si>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</si>
  <si>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</si>
  <si>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</si>
  <si>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</si>
  <si>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</si>
  <si>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</si>
  <si>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</si>
  <si>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</si>
  <si>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</si>
  <si>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</si>
  <si>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</si>
  <si>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</si>
  <si>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</si>
  <si>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</si>
  <si>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</si>
  <si>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</si>
  <si>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</si>
  <si>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</si>
  <si>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</si>
  <si>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</si>
  <si>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</si>
  <si>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</si>
  <si>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</si>
  <si>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</si>
  <si>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</si>
  <si>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</si>
  <si>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</si>
  <si>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</si>
  <si>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</si>
  <si>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</si>
  <si>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</si>
  <si>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</si>
  <si>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</si>
  <si>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</si>
  <si>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</si>
  <si>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</si>
  <si>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</si>
  <si>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</si>
  <si>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</si>
  <si>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</si>
  <si>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</si>
  <si>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</si>
  <si>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</si>
  <si>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</si>
  <si>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</si>
  <si>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</si>
  <si>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</si>
  <si>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</si>
  <si>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</si>
  <si>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</si>
  <si>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</si>
  <si>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</si>
  <si>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</si>
  <si>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</si>
  <si>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</si>
  <si>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</si>
  <si>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</si>
  <si>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</si>
  <si>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</si>
  <si>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</si>
  <si>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</si>
  <si>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</si>
  <si>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</si>
  <si>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</si>
  <si>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</si>
  <si>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</si>
  <si>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</si>
  <si>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</si>
  <si>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</si>
  <si>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</si>
  <si>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</si>
  <si>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</si>
  <si>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</si>
  <si>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</si>
  <si>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</si>
  <si>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</si>
  <si>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</si>
  <si>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</si>
  <si>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</si>
  <si>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</si>
  <si>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</si>
  <si>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</si>
  <si>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</si>
  <si>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</si>
  <si>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</si>
  <si>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</si>
  <si>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</si>
  <si>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</si>
  <si>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</si>
  <si>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</si>
  <si>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</si>
  <si>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</si>
  <si>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</si>
  <si>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</si>
  <si>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</si>
  <si>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</si>
  <si>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</si>
  <si>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</si>
  <si>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</si>
  <si>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</si>
  <si>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</si>
  <si>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</si>
  <si>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</si>
  <si>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</si>
  <si>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</si>
  <si>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</si>
  <si>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</si>
  <si>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</si>
  <si>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</si>
  <si>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</si>
  <si>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</si>
  <si>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</si>
  <si>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</si>
  <si>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</si>
  <si>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</si>
  <si>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</si>
  <si>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</si>
  <si>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</si>
  <si>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</si>
  <si>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</si>
  <si>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</si>
  <si>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</si>
  <si>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</si>
  <si>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</si>
  <si>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</si>
  <si>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</si>
  <si>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</si>
  <si>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</si>
  <si>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</si>
  <si>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</si>
  <si>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</si>
  <si>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</si>
  <si>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</si>
  <si>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</si>
  <si>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</si>
  <si>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</si>
  <si>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</si>
  <si>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</si>
  <si>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</si>
  <si>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</si>
  <si>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</si>
  <si>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</si>
  <si>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</si>
  <si>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</si>
  <si>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</si>
  <si>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</si>
  <si>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</si>
  <si>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</si>
  <si>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</si>
  <si>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</si>
  <si>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</si>
  <si>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</si>
  <si>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</si>
  <si>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</si>
  <si>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</si>
  <si>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</si>
  <si>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</si>
  <si>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</si>
  <si>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</si>
  <si>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</si>
  <si>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</si>
  <si>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</si>
  <si>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</si>
  <si>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</si>
  <si>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</si>
  <si>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</si>
  <si>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</si>
  <si>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</si>
  <si>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</si>
  <si>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</si>
  <si>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</si>
  <si>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</si>
  <si>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</si>
  <si>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</si>
  <si>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</si>
  <si>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</si>
  <si>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</si>
  <si>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</si>
  <si>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</si>
  <si>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</si>
  <si>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</si>
  <si>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</si>
  <si>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</si>
  <si>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</si>
  <si>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</si>
  <si>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</si>
  <si>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</si>
  <si>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</si>
  <si>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</si>
  <si>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</si>
  <si>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</si>
  <si>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</si>
  <si>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</si>
  <si>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</si>
  <si>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</si>
  <si>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</si>
  <si>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</si>
  <si>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</si>
  <si>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</si>
  <si>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</si>
  <si>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</si>
  <si>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</si>
  <si>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</si>
  <si>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</si>
  <si>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</si>
  <si>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</si>
  <si>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</si>
  <si>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</si>
  <si>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</si>
  <si>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</si>
  <si>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</si>
  <si>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</si>
  <si>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</si>
  <si>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</si>
  <si>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</si>
  <si>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</si>
  <si>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</si>
  <si>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</si>
  <si>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</si>
  <si>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</si>
  <si>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</si>
  <si>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</si>
  <si>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</si>
  <si>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</si>
  <si>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</si>
  <si>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</si>
  <si>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</si>
  <si>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</si>
  <si>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</si>
  <si>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</si>
  <si>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</si>
  <si>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</si>
  <si>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</si>
  <si>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</si>
  <si>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</si>
  <si>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</si>
  <si>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</si>
  <si>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</si>
  <si>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</si>
  <si>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</si>
  <si>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</si>
  <si>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</si>
  <si>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</si>
  <si>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</si>
  <si>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</si>
  <si>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</si>
  <si>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</si>
  <si>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</si>
  <si>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</si>
  <si>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</si>
  <si>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</si>
  <si>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</si>
  <si>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</si>
  <si>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</si>
  <si>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</si>
  <si>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</si>
  <si>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</si>
  <si>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</si>
  <si>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</si>
  <si>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</si>
  <si>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</si>
  <si>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</si>
  <si>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</si>
  <si>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</si>
  <si>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</si>
  <si>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</si>
  <si>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</si>
  <si>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</si>
  <si>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</si>
  <si>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</si>
  <si>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</si>
  <si>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</si>
  <si>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</si>
  <si>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</si>
  <si>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</si>
  <si>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</si>
  <si>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</si>
  <si>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</si>
  <si>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</si>
  <si>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</si>
  <si>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</si>
  <si>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</si>
  <si>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</si>
  <si>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</si>
  <si>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</si>
  <si>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</si>
  <si>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</si>
  <si>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</si>
  <si>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</si>
  <si>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</si>
  <si>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</si>
  <si>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</si>
  <si>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</si>
  <si>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</si>
  <si>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</si>
  <si>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</si>
  <si>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</si>
  <si>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</si>
  <si>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</si>
  <si>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</si>
  <si>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</si>
  <si>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</si>
  <si>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</si>
  <si>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</si>
  <si>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</si>
  <si>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</si>
  <si>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</si>
  <si>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</si>
  <si>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</si>
  <si>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</si>
  <si>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</si>
  <si>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</si>
  <si>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</si>
  <si>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</si>
  <si>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</si>
  <si>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</si>
  <si>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</si>
  <si>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</si>
  <si>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</si>
  <si>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</si>
  <si>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</si>
  <si>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</si>
  <si>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</si>
  <si>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</si>
  <si>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</si>
  <si>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</si>
  <si>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</si>
  <si>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</si>
  <si>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</si>
  <si>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</si>
  <si>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</si>
  <si>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</si>
  <si>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</si>
  <si>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</si>
  <si>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</si>
  <si>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</si>
  <si>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</si>
  <si>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</si>
  <si>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</si>
  <si>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</si>
  <si>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</si>
  <si>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</si>
  <si>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</si>
  <si>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</si>
  <si>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</si>
  <si>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</si>
  <si>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</si>
  <si>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</si>
  <si>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</si>
  <si>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</si>
  <si>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</si>
  <si>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</si>
  <si>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</si>
  <si>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</si>
  <si>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</si>
  <si>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</si>
  <si>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</si>
  <si>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</si>
  <si>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</si>
  <si>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</si>
  <si>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</si>
  <si>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</si>
  <si>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</si>
  <si>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</si>
  <si>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</si>
  <si>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</si>
  <si>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</si>
  <si>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</si>
  <si>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</si>
  <si>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</si>
  <si>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</si>
  <si>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</si>
  <si>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</si>
  <si>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</si>
  <si>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</si>
  <si>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</si>
  <si>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</si>
  <si>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</si>
  <si>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</si>
  <si>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</si>
  <si>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</si>
  <si>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</si>
  <si>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</si>
  <si>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</si>
  <si>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</si>
  <si>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</si>
  <si>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</si>
  <si>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</si>
  <si>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</si>
  <si>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</si>
  <si>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</si>
  <si>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</si>
  <si>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</si>
  <si>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</si>
  <si>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</si>
  <si>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</si>
  <si>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</si>
  <si>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</si>
  <si>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</si>
  <si>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</si>
  <si>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</si>
  <si>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</si>
  <si>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</si>
  <si>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</si>
  <si>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</si>
  <si>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</si>
  <si>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</si>
  <si>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</si>
  <si>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</si>
  <si>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</si>
  <si>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</si>
  <si>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</si>
  <si>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</si>
  <si>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</si>
  <si>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</si>
  <si>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</si>
  <si>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</si>
  <si>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</si>
  <si>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</si>
  <si>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</si>
  <si>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</si>
  <si>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</si>
  <si>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</si>
  <si>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</si>
  <si>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</si>
  <si>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</si>
  <si>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</si>
  <si>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</si>
  <si>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</si>
  <si>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</si>
  <si>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</si>
  <si>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</si>
  <si>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</si>
  <si>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</si>
  <si>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</si>
  <si>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</si>
  <si>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</si>
  <si>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</si>
  <si>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</si>
  <si>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</si>
  <si>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</si>
  <si>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</si>
  <si>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</si>
  <si>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</si>
  <si>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</si>
  <si>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</si>
  <si>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</si>
  <si>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</si>
  <si>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</si>
  <si>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</si>
  <si>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</si>
  <si>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</si>
  <si>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</si>
  <si>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</si>
  <si>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</si>
  <si>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</si>
  <si>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</si>
  <si>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</si>
  <si>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</si>
  <si>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</si>
  <si>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</si>
  <si>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</si>
  <si>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</si>
  <si>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</si>
  <si>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</si>
  <si>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</si>
  <si>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</si>
  <si>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</si>
  <si>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</si>
  <si>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</si>
  <si>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</si>
  <si>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</si>
  <si>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</si>
  <si>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</si>
  <si>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</si>
  <si>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</si>
  <si>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</si>
  <si>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</si>
  <si>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</si>
  <si>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</si>
  <si>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</si>
  <si>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</si>
  <si>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</si>
  <si>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</si>
  <si>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</si>
  <si>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</si>
  <si>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</si>
  <si>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</si>
  <si>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</si>
  <si>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</si>
  <si>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</si>
  <si>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</si>
  <si>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</si>
  <si>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</si>
  <si>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</si>
  <si>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</si>
  <si>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</si>
  <si>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</si>
  <si>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</si>
  <si>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</si>
  <si>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</si>
  <si>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</si>
  <si>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</si>
  <si>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</si>
  <si>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</si>
  <si>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</si>
  <si>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</si>
  <si>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</si>
  <si>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</si>
  <si>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</si>
  <si>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</si>
  <si>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</si>
  <si>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</si>
  <si>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</si>
  <si>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</si>
  <si>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</si>
  <si>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</si>
  <si>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</si>
  <si>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</si>
  <si>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</si>
  <si>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</si>
  <si>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</si>
  <si>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</si>
  <si>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</si>
  <si>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</si>
  <si>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</si>
  <si>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</si>
  <si>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</si>
  <si>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</si>
  <si>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</si>
  <si>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</si>
  <si>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</si>
  <si>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</si>
  <si>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</si>
  <si>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</si>
  <si>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</si>
  <si>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</si>
  <si>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</si>
  <si>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</si>
  <si>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</si>
  <si>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</si>
  <si>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</si>
  <si>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</si>
  <si>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</si>
  <si>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</si>
  <si>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</si>
  <si>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</si>
  <si>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</si>
  <si>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</si>
  <si>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</si>
  <si>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</si>
  <si>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</si>
  <si>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</si>
  <si>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</si>
  <si>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</si>
  <si>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</si>
  <si>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</si>
  <si>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</si>
  <si>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</si>
  <si>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</si>
  <si>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</si>
  <si>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</si>
  <si>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</si>
  <si>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</si>
  <si>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</si>
  <si>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</si>
  <si>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</si>
  <si>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</si>
  <si>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</si>
  <si>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</si>
  <si>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</si>
  <si>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</si>
  <si>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</si>
  <si>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</si>
  <si>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</si>
  <si>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</si>
  <si>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</si>
  <si>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</si>
  <si>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</si>
  <si>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</si>
  <si>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</si>
  <si>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</si>
  <si>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</si>
  <si>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</si>
  <si>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</si>
  <si>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</si>
  <si>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</si>
  <si>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</si>
  <si>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</si>
  <si>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</si>
  <si>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</si>
  <si>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</si>
  <si>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</si>
  <si>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</si>
  <si>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</si>
  <si>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</si>
  <si>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</si>
  <si>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</si>
  <si>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</si>
  <si>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</si>
  <si>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</si>
  <si>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</si>
  <si>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</si>
  <si>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</si>
  <si>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</si>
  <si>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</si>
  <si>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</si>
  <si>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</si>
  <si>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</si>
  <si>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</si>
  <si>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</si>
  <si>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</si>
  <si>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</si>
  <si>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</si>
  <si>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</si>
  <si>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</si>
  <si>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</si>
  <si>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</si>
  <si>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</si>
  <si>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</si>
  <si>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</si>
  <si>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</si>
  <si>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</si>
  <si>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</si>
  <si>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</si>
  <si>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</si>
  <si>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</si>
  <si>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</si>
  <si>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</si>
  <si>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</si>
  <si>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</si>
  <si>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</si>
  <si>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</si>
  <si>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</si>
  <si>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</si>
  <si>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</si>
  <si>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</si>
  <si>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</si>
  <si>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</si>
  <si>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</si>
  <si>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</si>
  <si>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</si>
  <si>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</si>
  <si>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</si>
  <si>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</si>
  <si>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</si>
  <si>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</si>
  <si>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</si>
  <si>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</si>
  <si>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</si>
  <si>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</si>
  <si>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</si>
  <si>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</si>
  <si>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</si>
  <si>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</si>
  <si>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</si>
  <si>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</si>
  <si>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</si>
  <si>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</si>
  <si>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</si>
  <si>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</si>
  <si>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</si>
  <si>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</si>
  <si>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</si>
  <si>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</si>
  <si>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</si>
  <si>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</si>
  <si>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</si>
  <si>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</si>
  <si>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</si>
  <si>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</si>
  <si>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</si>
  <si>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</si>
  <si>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</si>
  <si>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</si>
  <si>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</si>
  <si>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</si>
  <si>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</si>
  <si>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</si>
  <si>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</si>
  <si>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</si>
  <si>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</si>
  <si>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</si>
  <si>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</si>
  <si>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</si>
  <si>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</si>
  <si>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</si>
  <si>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</si>
  <si>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</si>
  <si>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</si>
  <si>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</si>
  <si>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</si>
  <si>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</si>
  <si>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</si>
  <si>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</si>
  <si>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</si>
  <si>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</si>
  <si>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</si>
  <si>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</si>
  <si>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</si>
  <si>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</si>
  <si>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</si>
  <si>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</si>
  <si>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</si>
  <si>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</si>
  <si>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</si>
  <si>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</si>
  <si>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</si>
  <si>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</si>
  <si>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</si>
  <si>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</si>
  <si>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</si>
  <si>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</si>
  <si>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</si>
  <si>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</si>
  <si>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</si>
  <si>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</si>
  <si>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</si>
  <si>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</si>
  <si>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</si>
  <si>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</si>
  <si>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</si>
  <si>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</si>
  <si>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</si>
  <si>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</si>
  <si>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</si>
  <si>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</si>
  <si>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</si>
  <si>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</si>
  <si>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</si>
  <si>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</si>
  <si>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</si>
  <si>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</si>
  <si>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</si>
  <si>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</si>
  <si>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</si>
  <si>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</si>
  <si>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</si>
  <si>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</si>
  <si>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</si>
  <si>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</si>
  <si>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</si>
  <si>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</si>
  <si>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</si>
  <si>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</si>
  <si>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</si>
  <si>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</si>
  <si>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</si>
  <si>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</si>
  <si>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</si>
  <si>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</si>
  <si>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</si>
  <si>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</si>
  <si>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</si>
  <si>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</si>
  <si>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</si>
  <si>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</si>
  <si>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</si>
  <si>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</si>
  <si>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</si>
  <si>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</si>
  <si>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</si>
  <si>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</si>
  <si>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</si>
  <si>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</si>
  <si>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</si>
  <si>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</si>
  <si>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</si>
  <si>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</si>
  <si>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</si>
  <si>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</si>
  <si>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</si>
  <si>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</si>
  <si>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</si>
  <si>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</si>
  <si>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</si>
  <si>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</si>
  <si>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</si>
  <si>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</si>
  <si>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</si>
  <si>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</si>
  <si>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</si>
  <si>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</si>
  <si>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</si>
  <si>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</si>
  <si>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</si>
  <si>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</si>
  <si>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</si>
  <si>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</si>
  <si>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</si>
  <si>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</si>
  <si>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</si>
  <si>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</si>
  <si>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</si>
  <si>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</si>
  <si>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</si>
  <si>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</si>
  <si>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</si>
  <si>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</si>
  <si>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</si>
  <si>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</si>
  <si>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</si>
  <si>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</si>
  <si>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</si>
  <si>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</si>
  <si>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</si>
  <si>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</si>
  <si>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</si>
  <si>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</si>
  <si>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</si>
  <si>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</si>
  <si>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</si>
  <si>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</si>
  <si>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</si>
  <si>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</si>
  <si>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</si>
  <si>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</si>
  <si>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</si>
  <si>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</si>
  <si>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</si>
  <si>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</si>
  <si>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</si>
  <si>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</si>
  <si>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</si>
  <si>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</si>
  <si>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</si>
  <si>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</si>
  <si>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</si>
  <si>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</si>
  <si>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</si>
  <si>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</si>
  <si>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</si>
  <si>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</si>
  <si>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</si>
  <si>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</si>
  <si>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</si>
  <si>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</si>
  <si>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</si>
  <si>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</si>
  <si>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</si>
  <si>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</si>
  <si>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</si>
  <si>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</si>
  <si>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</si>
  <si>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</si>
  <si>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</si>
  <si>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</si>
  <si>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</si>
  <si>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</si>
  <si>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</si>
  <si>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</si>
  <si>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</si>
  <si>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</si>
  <si>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</si>
  <si>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</si>
  <si>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</si>
  <si>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</si>
  <si>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</si>
  <si>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</si>
  <si>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</si>
  <si>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</si>
  <si>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</si>
  <si>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</si>
  <si>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</si>
  <si>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</si>
  <si>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</si>
  <si>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</si>
  <si>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</si>
  <si>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</si>
  <si>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</si>
  <si>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</si>
  <si>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</si>
  <si>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</si>
  <si>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</si>
  <si>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</si>
  <si>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</si>
  <si>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</si>
  <si>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</si>
  <si>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</si>
  <si>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</si>
  <si>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</si>
  <si>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</si>
  <si>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</si>
  <si>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</si>
  <si>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</si>
  <si>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</si>
  <si>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</si>
  <si>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</si>
  <si>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</si>
  <si>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</si>
  <si>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</si>
  <si>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</si>
  <si>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</si>
  <si>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</si>
  <si>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</si>
  <si>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</si>
  <si>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</si>
  <si>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</si>
  <si>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</si>
  <si>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</si>
  <si>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</si>
  <si>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</si>
  <si>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</si>
  <si>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</si>
  <si>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</si>
  <si>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</si>
  <si>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</si>
  <si>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</si>
  <si>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</si>
  <si>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</si>
  <si>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</si>
  <si>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</si>
  <si>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</si>
  <si>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</si>
  <si>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</si>
  <si>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</si>
  <si>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</si>
  <si>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</si>
  <si>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</si>
  <si>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</si>
  <si>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</si>
  <si>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</si>
  <si>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</si>
  <si>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</si>
  <si>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</si>
  <si>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</si>
  <si>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</si>
  <si>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</si>
  <si>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</si>
  <si>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</si>
  <si>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</si>
  <si>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</si>
  <si>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</si>
  <si>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</si>
  <si>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</si>
  <si>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</si>
  <si>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</si>
  <si>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</si>
  <si>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</si>
  <si>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</si>
  <si>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</si>
  <si>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</si>
  <si>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</si>
  <si>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</si>
  <si>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</si>
  <si>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</si>
  <si>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</si>
  <si>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</si>
  <si>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</si>
  <si>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</si>
  <si>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</si>
  <si>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</si>
  <si>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</si>
  <si>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</si>
  <si>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</si>
  <si>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</si>
  <si>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</si>
  <si>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</si>
  <si>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</si>
  <si>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</si>
  <si>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</si>
  <si>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</si>
  <si>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</si>
  <si>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</si>
  <si>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</si>
  <si>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</si>
  <si>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</si>
  <si>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</si>
  <si>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</si>
  <si>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</si>
  <si>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</si>
  <si>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</si>
  <si>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</si>
  <si>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</si>
  <si>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</si>
  <si>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</si>
  <si>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</si>
  <si>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</si>
  <si>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</si>
  <si>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</si>
  <si>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</si>
  <si>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</si>
  <si>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</si>
  <si>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</si>
  <si>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</si>
  <si>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</si>
  <si>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</si>
  <si>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</si>
  <si>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</si>
  <si>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</si>
  <si>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</si>
  <si>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</si>
  <si>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</si>
  <si>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</si>
  <si>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</si>
  <si>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</si>
  <si>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</si>
  <si>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</si>
  <si>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</si>
  <si>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</si>
  <si>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</si>
  <si>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</si>
  <si>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</si>
  <si>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</si>
  <si>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</si>
  <si>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</si>
  <si>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</si>
  <si>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</si>
  <si>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</si>
  <si>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</si>
  <si>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</si>
  <si>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</si>
  <si>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</si>
  <si>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</si>
  <si>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</si>
  <si>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</si>
  <si>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</si>
  <si>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</si>
  <si>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</si>
  <si>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</si>
  <si>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</si>
  <si>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</si>
  <si>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</si>
  <si>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</si>
  <si>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</si>
  <si>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</si>
  <si>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</si>
  <si>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</si>
  <si>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</si>
  <si>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</si>
  <si>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</si>
  <si>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</si>
  <si>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</si>
  <si>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</si>
  <si>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</si>
  <si>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</si>
  <si>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</si>
  <si>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</si>
  <si>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</si>
  <si>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</si>
  <si>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</si>
  <si>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</si>
  <si>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</si>
  <si>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</si>
  <si>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</si>
  <si>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</si>
  <si>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</si>
  <si>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</si>
  <si>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</si>
  <si>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</si>
  <si>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</si>
  <si>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</si>
  <si>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</si>
  <si>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</si>
  <si>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</si>
  <si>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</si>
  <si>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</si>
  <si>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</si>
  <si>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</si>
  <si>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</si>
  <si>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</si>
  <si>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</si>
  <si>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</si>
  <si>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</si>
  <si>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</si>
  <si>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</si>
  <si>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</si>
  <si>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</si>
  <si>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</si>
  <si>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</si>
  <si>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</si>
  <si>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</si>
  <si>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</si>
  <si>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</si>
  <si>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</si>
  <si>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</si>
  <si>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</si>
  <si>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</si>
  <si>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</si>
  <si>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</si>
  <si>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</si>
  <si>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</si>
  <si>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</si>
  <si>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</si>
  <si>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</si>
  <si>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</si>
  <si>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</si>
  <si>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</si>
  <si>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</si>
  <si>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</si>
  <si>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</si>
  <si>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</si>
  <si>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</si>
  <si>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</si>
  <si>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</si>
  <si>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</si>
  <si>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</si>
  <si>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</si>
  <si>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</si>
  <si>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</si>
  <si>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</si>
  <si>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</si>
  <si>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</si>
  <si>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</si>
  <si>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</si>
  <si>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</si>
  <si>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</si>
  <si>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</si>
  <si>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</si>
  <si>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</si>
  <si>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</si>
  <si>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</si>
  <si>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</si>
  <si>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</si>
  <si>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</si>
  <si>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</si>
  <si>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</si>
  <si>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</si>
  <si>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</si>
  <si>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</si>
  <si>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</si>
  <si>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</si>
  <si>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</si>
  <si>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</si>
  <si>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</si>
  <si>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</si>
  <si>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</si>
  <si>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</si>
  <si>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</si>
  <si>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</si>
  <si>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</si>
  <si>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</si>
  <si>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</si>
  <si>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</si>
  <si>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</si>
  <si>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</si>
  <si>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</si>
  <si>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</si>
  <si>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</si>
  <si>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</si>
  <si>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</si>
  <si>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</si>
  <si>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</si>
  <si>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</si>
  <si>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</si>
  <si>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</si>
  <si>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</si>
  <si>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</si>
  <si>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</si>
  <si>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</si>
  <si>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</si>
  <si>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</si>
  <si>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</si>
  <si>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</si>
  <si>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</si>
  <si>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</si>
  <si>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</si>
  <si>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</si>
  <si>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</si>
  <si>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</si>
  <si>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</si>
  <si>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</si>
  <si>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</si>
  <si>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</si>
  <si>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</si>
  <si>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</si>
  <si>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</si>
  <si>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</si>
  <si>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</si>
  <si>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</si>
  <si>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</si>
  <si>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</si>
  <si>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</si>
  <si>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</si>
  <si>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</si>
  <si>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</si>
  <si>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</si>
  <si>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</si>
  <si>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</si>
  <si>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</si>
  <si>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</si>
  <si>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</si>
  <si>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</si>
  <si>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</si>
  <si>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</si>
  <si>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</si>
  <si>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</si>
  <si>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</si>
  <si>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</si>
  <si>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</si>
  <si>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</si>
  <si>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</si>
  <si>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</si>
  <si>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</si>
  <si>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</si>
  <si>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</si>
  <si>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</si>
  <si>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</si>
  <si>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</si>
  <si>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</si>
  <si>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</si>
  <si>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</si>
  <si>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</si>
  <si>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</si>
  <si>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</si>
  <si>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</si>
  <si>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</si>
  <si>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</si>
  <si>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</si>
  <si>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</si>
  <si>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</si>
  <si>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</si>
  <si>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</si>
  <si>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</si>
  <si>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</si>
  <si>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</si>
  <si>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</si>
  <si>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</si>
  <si>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</si>
  <si>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</si>
  <si>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</si>
  <si>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</si>
  <si>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</si>
  <si>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</si>
  <si>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</si>
  <si>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</si>
  <si>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</si>
  <si>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</si>
  <si>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</si>
  <si>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</si>
  <si>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</si>
  <si>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</si>
  <si>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</si>
  <si>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</si>
  <si>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</si>
  <si>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</si>
  <si>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</si>
  <si>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</si>
  <si>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</si>
  <si>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</si>
  <si>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</si>
  <si>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</si>
  <si>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</si>
  <si>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</si>
  <si>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</si>
  <si>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</si>
  <si>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</si>
  <si>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</si>
  <si>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</si>
  <si>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</si>
  <si>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</si>
  <si>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</si>
  <si>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</si>
  <si>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</si>
  <si>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</si>
  <si>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</si>
  <si>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</si>
  <si>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</si>
  <si>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</si>
  <si>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</si>
  <si>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</si>
  <si>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</si>
  <si>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</si>
  <si>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</si>
  <si>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</si>
  <si>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</si>
  <si>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</si>
  <si>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</si>
  <si>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</si>
  <si>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</si>
  <si>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</si>
  <si>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</si>
  <si>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</si>
  <si>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</si>
  <si>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</si>
  <si>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</si>
  <si>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</si>
  <si>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</si>
  <si>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</si>
  <si>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</si>
  <si>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</si>
  <si>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</si>
  <si>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</si>
  <si>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</si>
  <si>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</si>
  <si>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</si>
  <si>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</si>
  <si>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</si>
  <si>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</si>
  <si>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</si>
  <si>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</si>
  <si>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</si>
  <si>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</si>
  <si>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</si>
  <si>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</si>
  <si>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</si>
  <si>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</si>
  <si>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</si>
  <si>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</si>
  <si>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</si>
  <si>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</si>
  <si>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</si>
  <si>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</si>
  <si>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</si>
  <si>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</si>
  <si>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</si>
  <si>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</si>
  <si>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</si>
  <si>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</si>
  <si>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</si>
  <si>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</si>
  <si>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</si>
  <si>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</si>
  <si>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</si>
  <si>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</si>
  <si>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</si>
  <si>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</si>
  <si>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</si>
  <si>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</si>
  <si>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</si>
  <si>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</si>
  <si>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</si>
  <si>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</si>
  <si>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</si>
  <si>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</si>
  <si>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</si>
  <si>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</si>
  <si>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</si>
  <si>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</si>
  <si>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</si>
  <si>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</si>
  <si>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</si>
  <si>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</si>
  <si>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</si>
  <si>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</si>
  <si>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</si>
  <si>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</si>
  <si>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</si>
  <si>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</si>
  <si>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</si>
  <si>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</si>
  <si>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</si>
  <si>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</si>
  <si>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</si>
  <si>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</si>
  <si>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</si>
  <si>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</si>
  <si>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</si>
  <si>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</si>
  <si>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</si>
  <si>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</si>
  <si>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</si>
  <si>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</si>
  <si>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</si>
  <si>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</si>
  <si>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</si>
  <si>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</si>
  <si>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</si>
  <si>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</si>
  <si>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</si>
  <si>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</si>
  <si>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</si>
  <si>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</si>
  <si>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</si>
  <si>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</si>
  <si>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</si>
  <si>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</si>
  <si>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</si>
  <si>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</si>
  <si>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</si>
  <si>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</si>
  <si>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</si>
  <si>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</si>
  <si>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</si>
  <si>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</si>
  <si>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</si>
  <si>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</si>
  <si>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</si>
  <si>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</si>
  <si>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</si>
  <si>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</si>
  <si>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</si>
  <si>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</si>
  <si>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</si>
  <si>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</si>
  <si>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</si>
  <si>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</si>
  <si>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</si>
  <si>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</si>
  <si>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</si>
  <si>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</si>
  <si>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</si>
  <si>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</si>
  <si>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</si>
  <si>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</si>
  <si>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</si>
  <si>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</si>
  <si>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</si>
  <si>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</si>
  <si>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</si>
  <si>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</si>
  <si>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</si>
  <si>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</si>
  <si>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</si>
  <si>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</si>
  <si>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</si>
  <si>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</si>
  <si>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</si>
  <si>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</si>
  <si>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</si>
  <si>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</si>
  <si>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</si>
  <si>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</si>
  <si>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</si>
  <si>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</si>
  <si>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</si>
  <si>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</si>
  <si>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</si>
  <si>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</si>
  <si>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</si>
  <si>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</si>
  <si>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</si>
  <si>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</si>
  <si>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</si>
  <si>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</si>
  <si>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</si>
  <si>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</si>
  <si>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</si>
  <si>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</si>
  <si>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</si>
  <si>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</si>
  <si>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</si>
  <si>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</si>
  <si>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</si>
  <si>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</si>
  <si>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</si>
  <si>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</si>
  <si>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</si>
  <si>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</si>
  <si>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</si>
  <si>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</si>
  <si>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</si>
  <si>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</si>
  <si>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</si>
  <si>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</si>
  <si>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</si>
  <si>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</si>
  <si>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</si>
  <si>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</si>
  <si>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</si>
  <si>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</si>
  <si>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</si>
  <si>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</si>
  <si>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</si>
  <si>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</si>
  <si>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</si>
  <si>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</si>
  <si>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</si>
  <si>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</si>
  <si>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</si>
  <si>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</si>
  <si>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</si>
  <si>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</si>
  <si>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</si>
  <si>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</si>
  <si>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</si>
  <si>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</si>
  <si>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</si>
  <si>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</si>
  <si>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</si>
  <si>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</si>
  <si>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</si>
  <si>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</si>
  <si>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</si>
  <si>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</si>
  <si>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</si>
  <si>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</si>
  <si>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</si>
  <si>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</si>
  <si>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</si>
  <si>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</si>
  <si>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</si>
  <si>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</si>
  <si>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</si>
  <si>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</si>
  <si>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</si>
  <si>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</si>
  <si>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</si>
  <si>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</si>
  <si>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</si>
  <si>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</si>
  <si>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</si>
  <si>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</si>
  <si>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</si>
  <si>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</si>
  <si>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</si>
  <si>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</si>
  <si>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</si>
  <si>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</si>
  <si>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</si>
  <si>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</si>
  <si>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</si>
  <si>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</si>
  <si>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</si>
  <si>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</si>
  <si>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</si>
  <si>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</si>
  <si>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</si>
  <si>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</si>
  <si>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</si>
  <si>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</si>
  <si>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</si>
  <si>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</si>
  <si>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</si>
  <si>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</si>
  <si>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</si>
  <si>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</si>
  <si>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</si>
  <si>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</si>
  <si>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</si>
  <si>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</si>
  <si>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</si>
  <si>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</si>
  <si>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</si>
  <si>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</si>
  <si>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</si>
  <si>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</si>
  <si>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</si>
  <si>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</si>
  <si>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</si>
  <si>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</si>
  <si>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</si>
  <si>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</si>
  <si>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</si>
  <si>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</si>
  <si>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</si>
  <si>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</si>
  <si>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</si>
  <si>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</si>
  <si>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</si>
  <si>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</si>
  <si>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</si>
  <si>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</si>
  <si>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</si>
  <si>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</si>
  <si>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</si>
  <si>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</si>
  <si>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</si>
  <si>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</si>
  <si>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</si>
  <si>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</si>
  <si>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</si>
  <si>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</si>
  <si>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</si>
  <si>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</si>
  <si>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</si>
  <si>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</si>
  <si>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</si>
  <si>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</si>
  <si>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</si>
  <si>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</si>
  <si>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</si>
  <si>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</si>
  <si>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</si>
  <si>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</si>
  <si>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</si>
  <si>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</si>
  <si>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</si>
  <si>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</si>
  <si>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</si>
  <si>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</si>
  <si>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</si>
  <si>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</si>
  <si>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</si>
  <si>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</si>
  <si>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</si>
  <si>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</si>
  <si>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</si>
  <si>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</si>
  <si>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</si>
  <si>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</si>
  <si>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</si>
  <si>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</si>
  <si>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</si>
  <si>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</si>
  <si>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</si>
  <si>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</si>
  <si>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</si>
  <si>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</si>
  <si>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</si>
  <si>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</si>
  <si>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</si>
  <si>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</si>
  <si>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</si>
  <si>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</si>
  <si>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</si>
  <si>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</si>
  <si>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</si>
  <si>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</si>
  <si>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</si>
  <si>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</si>
  <si>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</si>
  <si>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</si>
  <si>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</si>
  <si>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</si>
  <si>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</si>
  <si>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</si>
  <si>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</si>
  <si>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</si>
  <si>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</si>
  <si>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</si>
  <si>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</si>
  <si>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</si>
  <si>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</si>
  <si>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</si>
  <si>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</si>
  <si>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</si>
  <si>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</si>
  <si>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</si>
  <si>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</si>
  <si>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</si>
  <si>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</si>
  <si>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</si>
  <si>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</si>
  <si>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</si>
  <si>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</si>
  <si>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</si>
  <si>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</si>
  <si>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</si>
  <si>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</si>
  <si>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</si>
  <si>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</si>
  <si>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</si>
  <si>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</si>
  <si>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</si>
  <si>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</si>
  <si>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</si>
  <si>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</si>
  <si>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</si>
  <si>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</si>
  <si>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</si>
  <si>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</si>
  <si>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</si>
  <si>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</si>
  <si>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</si>
  <si>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</si>
  <si>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</si>
  <si>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</si>
  <si>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</si>
  <si>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</si>
  <si>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</si>
  <si>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</si>
  <si>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</si>
  <si>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</si>
  <si>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</si>
  <si>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</si>
  <si>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</si>
  <si>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</si>
  <si>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</si>
  <si>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</si>
  <si>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</si>
  <si>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</si>
  <si>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</si>
  <si>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</si>
  <si>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</si>
  <si>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</si>
  <si>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</si>
  <si>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</si>
  <si>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</si>
  <si>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</si>
  <si>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</si>
  <si>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</si>
  <si>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</si>
  <si>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</si>
  <si>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</si>
  <si>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</si>
  <si>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</si>
  <si>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</si>
  <si>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</si>
  <si>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</si>
  <si>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</si>
  <si>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</si>
  <si>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</si>
  <si>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</si>
  <si>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</si>
  <si>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</si>
  <si>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</si>
  <si>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</si>
  <si>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</si>
  <si>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</si>
  <si>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</si>
  <si>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</si>
  <si>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</si>
  <si>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</si>
  <si>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</si>
  <si>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</si>
  <si>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</si>
  <si>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</si>
  <si>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</si>
  <si>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</si>
  <si>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</si>
  <si>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</si>
  <si>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</si>
  <si>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</si>
  <si>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</si>
  <si>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</si>
  <si>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</si>
  <si>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</si>
  <si>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</si>
  <si>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</si>
  <si>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</si>
  <si>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</si>
  <si>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</si>
  <si>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</si>
  <si>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</si>
  <si>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</si>
  <si>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</si>
  <si>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</si>
  <si>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</si>
  <si>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</si>
  <si>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</si>
  <si>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</si>
  <si>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</si>
  <si>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</si>
  <si>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</si>
  <si>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</si>
  <si>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</si>
  <si>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</si>
  <si>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</si>
  <si>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</si>
  <si>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</si>
  <si>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</si>
  <si>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</si>
  <si>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</si>
  <si>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</si>
  <si>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</si>
  <si>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</si>
  <si>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</si>
  <si>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</si>
  <si>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</si>
  <si>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</si>
  <si>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</si>
  <si>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</si>
  <si>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</si>
  <si>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</si>
  <si>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</si>
  <si>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</si>
  <si>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</si>
  <si>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</si>
  <si>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</si>
  <si>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</si>
  <si>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</si>
  <si>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</si>
  <si>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</si>
  <si>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</si>
  <si>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</si>
  <si>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</si>
  <si>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</si>
  <si>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</si>
  <si>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</si>
  <si>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</si>
  <si>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</si>
  <si>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</si>
  <si>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</si>
  <si>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</si>
  <si>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</si>
  <si>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</si>
  <si>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</si>
  <si>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</si>
  <si>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</si>
  <si>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</si>
  <si>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</si>
  <si>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</si>
  <si>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</si>
  <si>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</si>
  <si>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</si>
  <si>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</si>
  <si>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</si>
  <si>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</si>
  <si>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</si>
  <si>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</si>
  <si>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</si>
  <si>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</si>
  <si>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</si>
  <si>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</si>
  <si>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</si>
  <si>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</si>
  <si>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</si>
  <si>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</si>
  <si>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</si>
  <si>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</si>
  <si>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</si>
  <si>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</si>
  <si>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</si>
  <si>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</si>
  <si>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</si>
  <si>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</si>
  <si>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</si>
  <si>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</si>
  <si>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</si>
  <si>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</si>
  <si>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</si>
  <si>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</si>
  <si>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</si>
  <si>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</si>
  <si>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</si>
  <si>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</si>
  <si>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</si>
  <si>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</si>
  <si>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</si>
  <si>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</si>
  <si>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</si>
  <si>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</si>
  <si>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</si>
  <si>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</si>
  <si>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</si>
  <si>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</si>
  <si>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</si>
  <si>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</si>
  <si>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</si>
  <si>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</si>
  <si>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</si>
  <si>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</si>
  <si>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</si>
  <si>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</si>
  <si>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</si>
  <si>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</si>
  <si>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</si>
  <si>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</si>
  <si>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</si>
  <si>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</si>
  <si>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</si>
  <si>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</si>
  <si>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</si>
  <si>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</si>
  <si>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</si>
  <si>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</si>
  <si>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</si>
  <si>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</si>
  <si>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</si>
  <si>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</si>
  <si>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</si>
  <si>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</si>
  <si>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</si>
  <si>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</si>
  <si>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</si>
  <si>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</si>
  <si>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</si>
  <si>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</si>
  <si>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</si>
  <si>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</si>
  <si>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</si>
  <si>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</si>
  <si>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</si>
  <si>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</si>
  <si>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</si>
  <si>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</si>
  <si>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</si>
  <si>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</si>
  <si>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</si>
  <si>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</si>
  <si>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</si>
  <si>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</si>
  <si>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</si>
  <si>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</si>
  <si>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</si>
  <si>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</si>
  <si>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</si>
  <si>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</si>
  <si>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</si>
  <si>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</si>
  <si>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</si>
  <si>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</si>
  <si>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</si>
  <si>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</si>
  <si>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</si>
  <si>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</si>
  <si>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</si>
  <si>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</si>
  <si>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</si>
  <si>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</si>
  <si>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</si>
  <si>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</si>
  <si>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</si>
  <si>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</si>
  <si>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</si>
  <si>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</si>
  <si>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</si>
  <si>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</si>
  <si>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</si>
  <si>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</si>
  <si>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</si>
  <si>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</si>
  <si>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</si>
  <si>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</si>
  <si>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</si>
  <si>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</si>
  <si>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</si>
  <si>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</si>
  <si>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</si>
  <si>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</si>
  <si>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</si>
  <si>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</si>
  <si>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</si>
  <si>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</si>
  <si>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</si>
  <si>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</si>
  <si>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</si>
  <si>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</si>
  <si>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</si>
  <si>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</si>
  <si>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</si>
  <si>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</si>
  <si>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</si>
  <si>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</si>
  <si>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</si>
  <si>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</si>
  <si>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</si>
  <si>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</si>
  <si>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</si>
  <si>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</si>
  <si>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</si>
  <si>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</si>
  <si>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</si>
  <si>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</si>
  <si>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</si>
  <si>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</si>
  <si>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</si>
  <si>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</si>
  <si>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</si>
  <si>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</si>
  <si>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</si>
  <si>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</si>
  <si>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</si>
  <si>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</si>
  <si>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</si>
  <si>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</si>
  <si>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</si>
  <si>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</si>
  <si>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</si>
  <si>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</si>
  <si>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</si>
  <si>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</si>
  <si>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</si>
  <si>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</si>
  <si>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</si>
  <si>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</si>
  <si>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</si>
  <si>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</si>
  <si>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</si>
  <si>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</si>
  <si>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</si>
  <si>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</si>
  <si>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</si>
  <si>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</si>
  <si>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</si>
  <si>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</si>
  <si>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</si>
  <si>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</si>
  <si>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</si>
  <si>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</si>
  <si>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</si>
  <si>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</si>
  <si>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</si>
  <si>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</si>
  <si>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</si>
  <si>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</si>
  <si>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</si>
  <si>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</si>
  <si>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</si>
  <si>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</si>
  <si>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</si>
  <si>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</si>
  <si>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</si>
  <si>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</si>
  <si>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</si>
  <si>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</si>
  <si>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</si>
  <si>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</si>
  <si>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</si>
  <si>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</si>
  <si>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</si>
  <si>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</si>
  <si>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</si>
  <si>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</si>
  <si>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</si>
  <si>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</si>
  <si>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</si>
  <si>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</si>
  <si>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</si>
  <si>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</si>
  <si>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</si>
  <si>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</si>
  <si>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</si>
  <si>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</si>
  <si>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</si>
  <si>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</si>
  <si>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</si>
  <si>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</si>
  <si>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</si>
  <si>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</si>
  <si>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</si>
  <si>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</si>
  <si>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</si>
  <si>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</si>
  <si>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</si>
  <si>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</si>
  <si>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</si>
  <si>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</si>
  <si>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</si>
  <si>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</si>
  <si>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</si>
  <si>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</si>
  <si>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</si>
  <si>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</si>
  <si>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</si>
  <si>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</si>
  <si>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</si>
  <si>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</si>
  <si>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</si>
  <si>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</si>
  <si>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</si>
  <si>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</si>
  <si>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</si>
  <si>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</si>
  <si>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</si>
  <si>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</si>
  <si>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</si>
  <si>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</si>
  <si>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</si>
  <si>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</si>
  <si>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</si>
  <si>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</si>
  <si>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</si>
  <si>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</si>
  <si>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</si>
  <si>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</si>
  <si>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</si>
  <si>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</si>
  <si>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</si>
  <si>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</si>
  <si>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</si>
  <si>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</si>
  <si>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</si>
  <si>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</si>
  <si>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</si>
  <si>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</si>
  <si>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</si>
  <si>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</si>
  <si>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</si>
  <si>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</si>
  <si>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</si>
  <si>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</si>
  <si>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</si>
  <si>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</si>
  <si>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</si>
  <si>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</si>
  <si>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</si>
  <si>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</si>
  <si>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</si>
  <si>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</si>
  <si>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</si>
  <si>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</si>
  <si>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</si>
  <si>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</si>
  <si>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</si>
  <si>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</si>
  <si>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</si>
  <si>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</si>
  <si>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</si>
  <si>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</si>
  <si>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</si>
  <si>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</si>
  <si>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</si>
  <si>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</si>
  <si>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</si>
  <si>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</si>
  <si>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</si>
  <si>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</si>
  <si>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</si>
  <si>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</si>
  <si>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</si>
  <si>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</si>
  <si>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</si>
  <si>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</si>
  <si>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</si>
  <si>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</si>
  <si>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</si>
  <si>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</si>
  <si>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</si>
  <si>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</si>
  <si>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</si>
  <si>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</si>
  <si>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</si>
  <si>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</si>
  <si>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</si>
  <si>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</si>
  <si>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</si>
  <si>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</si>
  <si>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</si>
  <si>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</si>
  <si>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</si>
  <si>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</si>
  <si>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</si>
  <si>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</si>
  <si>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</si>
  <si>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</si>
  <si>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</si>
  <si>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</si>
  <si>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</si>
  <si>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</si>
  <si>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</si>
  <si>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</si>
  <si>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</si>
  <si>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</si>
  <si>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</si>
  <si>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</si>
  <si>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</si>
  <si>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</si>
  <si>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</si>
  <si>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</si>
  <si>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</si>
  <si>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</si>
  <si>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</si>
  <si>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</si>
  <si>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</si>
  <si>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</si>
  <si>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</si>
  <si>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</si>
  <si>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</si>
  <si>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</si>
  <si>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</si>
  <si>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</si>
  <si>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</si>
  <si>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</si>
  <si>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</si>
  <si>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</si>
  <si>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</si>
  <si>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</si>
  <si>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</si>
  <si>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</si>
  <si>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</si>
  <si>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</si>
  <si>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</si>
  <si>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</si>
  <si>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</si>
  <si>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</si>
  <si>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</si>
  <si>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</si>
  <si>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</si>
  <si>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</si>
  <si>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</si>
  <si>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</si>
  <si>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</si>
  <si>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</si>
  <si>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</si>
  <si>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</si>
  <si>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</si>
  <si>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</si>
  <si>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</si>
  <si>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</si>
  <si>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</si>
  <si>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</si>
  <si>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</si>
  <si>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</si>
  <si>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</si>
  <si>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</si>
  <si>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</si>
  <si>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</si>
  <si>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</si>
  <si>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</si>
  <si>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</si>
  <si>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</si>
  <si>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</si>
  <si>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</si>
  <si>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</si>
  <si>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</si>
  <si>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</si>
  <si>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</si>
  <si>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</si>
  <si>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</si>
  <si>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</si>
  <si>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</si>
  <si>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</si>
  <si>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</si>
  <si>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</si>
  <si>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</si>
  <si>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</si>
  <si>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</si>
  <si>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</si>
  <si>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</si>
  <si>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</si>
  <si>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</si>
  <si>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</si>
  <si>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</si>
  <si>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</si>
  <si>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</si>
  <si>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</si>
  <si>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</si>
  <si>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</si>
  <si>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</si>
  <si>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</si>
  <si>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</si>
  <si>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</si>
  <si>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</si>
  <si>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</si>
  <si>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</si>
  <si>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</si>
  <si>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</si>
  <si>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</si>
  <si>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</si>
  <si>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</si>
  <si>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</si>
  <si>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</si>
  <si>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</si>
  <si>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</si>
  <si>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</si>
  <si>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</si>
  <si>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</si>
  <si>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</si>
  <si>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</si>
  <si>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</si>
  <si>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</si>
  <si>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</si>
  <si>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</si>
  <si>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</si>
  <si>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</si>
  <si>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</si>
  <si>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</si>
  <si>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</si>
  <si>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</si>
  <si>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</si>
  <si>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</si>
  <si>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</si>
  <si>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</si>
  <si>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</si>
  <si>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</si>
  <si>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</si>
  <si>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</si>
  <si>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</si>
  <si>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</si>
  <si>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</si>
  <si>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</si>
  <si>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</si>
  <si>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</si>
  <si>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</si>
  <si>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</si>
  <si>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</si>
  <si>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</si>
  <si>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</si>
  <si>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</si>
  <si>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</si>
  <si>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</si>
  <si>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</si>
  <si>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</si>
  <si>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</si>
  <si>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</si>
  <si>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</si>
  <si>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</si>
  <si>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</si>
  <si>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</si>
  <si>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</si>
  <si>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</si>
  <si>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</si>
  <si>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</si>
  <si>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</si>
  <si>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</si>
  <si>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</si>
  <si>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</si>
  <si>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</si>
  <si>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</si>
  <si>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</si>
  <si>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</si>
  <si>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</si>
  <si>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</si>
  <si>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</si>
  <si>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</si>
  <si>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</si>
  <si>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</si>
  <si>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</si>
  <si>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</si>
  <si>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</si>
  <si>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</si>
  <si>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</si>
  <si>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</si>
  <si>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</si>
  <si>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</si>
  <si>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</si>
  <si>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</si>
  <si>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</si>
  <si>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</si>
  <si>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</si>
  <si>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</si>
  <si>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</si>
  <si>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</si>
  <si>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</si>
  <si>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</si>
  <si>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</si>
  <si>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</si>
  <si>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</si>
  <si>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</si>
  <si>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</si>
  <si>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</si>
  <si>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</si>
  <si>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</si>
  <si>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</si>
  <si>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</si>
  <si>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</si>
  <si>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</si>
  <si>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</si>
  <si>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</si>
  <si>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</si>
  <si>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</si>
  <si>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</si>
  <si>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</si>
  <si>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</si>
  <si>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</si>
  <si>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</si>
  <si>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</si>
  <si>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</si>
  <si>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</si>
  <si>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</si>
  <si>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</si>
  <si>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</si>
  <si>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</si>
  <si>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</si>
  <si>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</si>
  <si>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</si>
  <si>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</si>
  <si>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</si>
  <si>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</si>
  <si>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</si>
  <si>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</si>
  <si>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</si>
  <si>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</si>
  <si>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</si>
  <si>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</si>
  <si>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</si>
  <si>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</si>
  <si>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</si>
  <si>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</si>
  <si>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</si>
  <si>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</si>
  <si>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</si>
  <si>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</si>
  <si>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</si>
  <si>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</si>
  <si>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</si>
  <si>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</si>
  <si>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</si>
  <si>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</si>
  <si>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</si>
  <si>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</si>
  <si>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</si>
  <si>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</si>
  <si>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</si>
  <si>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</si>
  <si>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</si>
  <si>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</si>
  <si>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</si>
  <si>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</si>
  <si>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</si>
  <si>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</si>
  <si>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</si>
  <si>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</si>
  <si>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</si>
  <si>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</si>
  <si>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</si>
  <si>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</si>
  <si>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</si>
  <si>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</si>
  <si>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</si>
  <si>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</si>
  <si>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</si>
  <si>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</si>
  <si>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</si>
  <si>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</si>
  <si>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</si>
  <si>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</si>
  <si>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</si>
  <si>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</si>
  <si>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</si>
  <si>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</si>
  <si>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</si>
  <si>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</si>
  <si>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</si>
  <si>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</si>
  <si>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</si>
  <si>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</si>
  <si>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</si>
  <si>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</si>
  <si>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</si>
  <si>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</si>
  <si>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</si>
  <si>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</si>
  <si>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</si>
  <si>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</si>
  <si>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</si>
  <si>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</si>
  <si>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</si>
  <si>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</si>
  <si>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</si>
  <si>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</si>
  <si>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</si>
  <si>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</si>
  <si>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</si>
  <si>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</si>
  <si>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</si>
  <si>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</si>
  <si>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</si>
  <si>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</si>
  <si>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</si>
  <si>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</si>
  <si>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</si>
  <si>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</si>
  <si>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</si>
  <si>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</si>
  <si>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</si>
  <si>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</si>
  <si>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</si>
  <si>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</si>
  <si>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</si>
  <si>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</si>
  <si>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</si>
  <si>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</si>
  <si>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</si>
  <si>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</si>
  <si>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</si>
  <si>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</si>
  <si>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</si>
  <si>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</si>
  <si>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</si>
  <si>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</si>
  <si>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</si>
  <si>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</si>
  <si>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</si>
  <si>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</si>
  <si>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</si>
  <si>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</si>
  <si>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</si>
  <si>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</si>
  <si>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</si>
  <si>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</si>
  <si>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</si>
  <si>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</si>
  <si>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</si>
  <si>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</si>
  <si>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</si>
  <si>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</si>
  <si>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</si>
  <si>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</si>
  <si>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</si>
  <si>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</si>
  <si>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</si>
  <si>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</si>
  <si>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</si>
  <si>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</si>
  <si>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</si>
  <si>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</si>
  <si>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</si>
  <si>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</si>
  <si>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</si>
  <si>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</si>
  <si>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</si>
  <si>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</si>
  <si>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</si>
  <si>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</si>
  <si>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</si>
  <si>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</si>
  <si>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</si>
  <si>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</si>
  <si>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</si>
  <si>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</si>
  <si>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</si>
  <si>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</si>
  <si>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</si>
  <si>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</si>
  <si>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</si>
  <si>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</si>
  <si>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</si>
  <si>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</si>
  <si>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</si>
  <si>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</si>
  <si>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</si>
  <si>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</si>
  <si>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</si>
  <si>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</si>
  <si>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</si>
  <si>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</si>
  <si>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</si>
  <si>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</si>
  <si>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</si>
  <si>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</si>
  <si>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</si>
  <si>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</si>
  <si>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</si>
  <si>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</si>
  <si>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</si>
  <si>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</si>
  <si>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</si>
  <si>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</si>
  <si>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</si>
  <si>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</si>
  <si>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</si>
  <si>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</si>
  <si>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</si>
  <si>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</si>
  <si>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</si>
  <si>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</si>
  <si>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</si>
  <si>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</si>
  <si>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</si>
  <si>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</si>
  <si>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</si>
  <si>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</si>
  <si>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</si>
  <si>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</si>
  <si>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</si>
  <si>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</si>
  <si>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</si>
  <si>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</si>
  <si>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</si>
  <si>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</si>
  <si>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</si>
  <si>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</si>
  <si>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</si>
  <si>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</si>
  <si>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</si>
  <si>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</si>
  <si>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</si>
  <si>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</si>
  <si>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</si>
  <si>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</si>
  <si>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</si>
  <si>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</si>
  <si>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</si>
  <si>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</si>
  <si>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</si>
  <si>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</si>
  <si>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</si>
  <si>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</si>
  <si>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</si>
  <si>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</si>
  <si>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</si>
  <si>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</si>
  <si>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</si>
  <si>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</si>
  <si>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</si>
  <si>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</si>
  <si>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</si>
  <si>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</si>
  <si>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</si>
  <si>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</si>
  <si>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</si>
  <si>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</si>
  <si>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</si>
  <si>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</si>
  <si>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</si>
  <si>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</si>
  <si>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</si>
  <si>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</si>
  <si>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</si>
  <si>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</si>
  <si>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</si>
  <si>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</si>
  <si>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</si>
  <si>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</si>
  <si>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</si>
  <si>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</si>
  <si>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</si>
  <si>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</si>
  <si>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</si>
  <si>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</si>
  <si>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</si>
  <si>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</si>
  <si>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</si>
  <si>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</si>
  <si>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</si>
  <si>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</si>
  <si>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</si>
  <si>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</si>
  <si>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</si>
  <si>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</si>
  <si>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</si>
  <si>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</si>
  <si>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</si>
  <si>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</si>
  <si>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</si>
  <si>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</si>
  <si>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</si>
  <si>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</si>
  <si>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</si>
  <si>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</si>
  <si>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</si>
  <si>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</si>
  <si>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</si>
  <si>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</si>
  <si>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</si>
  <si>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</si>
  <si>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</si>
  <si>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</si>
  <si>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</si>
  <si>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</si>
  <si>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</si>
  <si>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</si>
  <si>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</si>
  <si>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</si>
  <si>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</si>
  <si>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</si>
  <si>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</si>
  <si>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</si>
  <si>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</si>
  <si>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</si>
  <si>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</si>
  <si>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</si>
  <si>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</si>
  <si>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</si>
  <si>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</si>
  <si>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</si>
  <si>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</si>
  <si>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</si>
  <si>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</si>
  <si>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</si>
  <si>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</si>
  <si>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</si>
  <si>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</si>
  <si>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</si>
  <si>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</si>
  <si>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</si>
  <si>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</si>
  <si>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</si>
  <si>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</si>
  <si>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</si>
  <si>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</si>
  <si>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</si>
  <si>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</si>
  <si>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</si>
  <si>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</si>
  <si>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</si>
  <si>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</si>
  <si>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</si>
  <si>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</si>
  <si>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</si>
  <si>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</si>
  <si>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</si>
  <si>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</si>
  <si>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</si>
  <si>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</si>
  <si>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</si>
  <si>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</si>
  <si>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</si>
  <si>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</si>
  <si>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</si>
  <si>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</si>
  <si>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</si>
  <si>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</si>
  <si>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</si>
  <si>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</si>
  <si>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</si>
  <si>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</si>
  <si>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</si>
  <si>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</si>
  <si>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</si>
  <si>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</si>
  <si>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</si>
  <si>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</si>
  <si>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</si>
  <si>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</si>
  <si>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</si>
  <si>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</si>
  <si>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</si>
  <si>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</si>
  <si>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</si>
  <si>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</si>
  <si>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</si>
  <si>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</si>
  <si>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</si>
  <si>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</si>
  <si>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</si>
  <si>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</si>
  <si>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</si>
  <si>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</si>
  <si>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</si>
  <si>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</si>
  <si>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</si>
  <si>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</si>
  <si>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</si>
  <si>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</si>
  <si>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</si>
  <si>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</si>
  <si>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</si>
  <si>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</si>
  <si>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</si>
  <si>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</si>
  <si>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</si>
  <si>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</si>
  <si>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</si>
  <si>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</si>
  <si>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</si>
  <si>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</si>
  <si>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</si>
  <si>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</si>
  <si>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</si>
  <si>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</si>
  <si>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</si>
  <si>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</si>
  <si>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</si>
  <si>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</si>
  <si>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</si>
  <si>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</si>
  <si>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</si>
  <si>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</si>
  <si>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</si>
  <si>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</si>
  <si>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</si>
  <si>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</si>
  <si>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</si>
  <si>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</si>
  <si>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</si>
  <si>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</si>
  <si>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</si>
  <si>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</si>
  <si>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</si>
  <si>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</si>
  <si>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</si>
  <si>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</si>
  <si>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</si>
  <si>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</si>
  <si>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</si>
  <si>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</si>
  <si>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</si>
  <si>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</si>
  <si>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</si>
  <si>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</si>
  <si>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</si>
  <si>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</si>
  <si>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</si>
  <si>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</si>
  <si>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</si>
  <si>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</si>
  <si>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</si>
  <si>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</si>
  <si>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</si>
  <si>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</si>
  <si>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</si>
  <si>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</si>
  <si>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</si>
  <si>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</si>
  <si>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</si>
  <si>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</si>
  <si>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</si>
  <si>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</si>
  <si>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</si>
  <si>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</si>
  <si>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</si>
  <si>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</si>
  <si>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</si>
  <si>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</si>
  <si>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</si>
  <si>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</si>
  <si>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</si>
  <si>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</si>
  <si>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</si>
  <si>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</si>
  <si>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</si>
  <si>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</si>
  <si>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</si>
  <si>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</si>
  <si>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</si>
  <si>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</si>
  <si>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</si>
  <si>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</si>
  <si>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</si>
  <si>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</si>
  <si>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</si>
  <si>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</si>
  <si>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</si>
  <si>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</si>
  <si>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</si>
  <si>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</si>
  <si>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</si>
  <si>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</si>
  <si>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</si>
  <si>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</si>
  <si>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</si>
  <si>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</si>
  <si>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</si>
  <si>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</si>
  <si>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</si>
  <si>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</si>
  <si>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</si>
  <si>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</si>
  <si>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</si>
  <si>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</si>
  <si>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</si>
  <si>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</si>
  <si>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</si>
  <si>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</si>
  <si>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</si>
  <si>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</si>
  <si>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</si>
  <si>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</si>
  <si>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</si>
  <si>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</si>
  <si>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</si>
  <si>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</si>
  <si>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</si>
  <si>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</si>
  <si>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</si>
  <si>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</si>
  <si>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</si>
  <si>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</si>
  <si>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</si>
  <si>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</si>
  <si>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</si>
  <si>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</si>
  <si>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</si>
  <si>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</si>
  <si>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</si>
  <si>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</si>
  <si>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</si>
  <si>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</si>
  <si>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</si>
  <si>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</si>
  <si>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</si>
  <si>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</si>
  <si>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</si>
  <si>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</si>
  <si>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</si>
  <si>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</si>
  <si>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</si>
  <si>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</si>
  <si>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</si>
  <si>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</si>
  <si>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</si>
  <si>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</si>
  <si>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</si>
  <si>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</si>
  <si>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</si>
  <si>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</si>
  <si>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</si>
  <si>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</si>
  <si>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</si>
  <si>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</si>
  <si>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</si>
  <si>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</si>
  <si>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</si>
  <si>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</si>
  <si>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</si>
  <si>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</si>
  <si>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</si>
  <si>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</si>
  <si>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</si>
  <si>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</si>
  <si>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</si>
  <si>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</si>
  <si>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</si>
  <si>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</si>
  <si>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</si>
  <si>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</si>
  <si>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</si>
  <si>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</si>
  <si>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</si>
  <si>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</si>
  <si>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</si>
  <si>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</si>
  <si>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</si>
  <si>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</si>
  <si>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</si>
  <si>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</si>
  <si>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</si>
  <si>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</si>
  <si>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</si>
  <si>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</si>
  <si>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</si>
  <si>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</si>
  <si>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</si>
  <si>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</si>
  <si>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</si>
  <si>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</si>
  <si>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</si>
  <si>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</si>
  <si>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</si>
  <si>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</si>
  <si>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</si>
  <si>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</si>
  <si>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</si>
  <si>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</si>
  <si>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</si>
  <si>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</si>
  <si>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</si>
  <si>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</si>
  <si>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</si>
  <si>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</si>
  <si>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</si>
  <si>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</si>
  <si>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</si>
  <si>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</si>
  <si>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</si>
  <si>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</si>
  <si>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</si>
  <si>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</si>
  <si>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</si>
  <si>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</si>
  <si>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</si>
  <si>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</si>
  <si>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</si>
  <si>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</si>
  <si>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</si>
  <si>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</si>
  <si>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</si>
  <si>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</si>
  <si>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</si>
  <si>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</si>
  <si>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</si>
  <si>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</si>
  <si>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</si>
  <si>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</si>
  <si>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</si>
  <si>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</si>
  <si>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</si>
  <si>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</si>
  <si>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</si>
  <si>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</si>
  <si>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</si>
  <si>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</si>
  <si>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</si>
  <si>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</si>
  <si>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</si>
  <si>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</si>
  <si>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</si>
  <si>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</si>
  <si>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</si>
  <si>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</si>
  <si>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</si>
  <si>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</si>
  <si>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</si>
  <si>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</si>
  <si>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</si>
  <si>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</si>
  <si>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</si>
  <si>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</si>
  <si>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</si>
  <si>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</si>
  <si>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</si>
  <si>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</si>
  <si>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</si>
  <si>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</si>
  <si>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</si>
  <si>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</si>
  <si>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</si>
  <si>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</si>
  <si>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</si>
  <si>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</si>
  <si>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</si>
  <si>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</si>
  <si>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</si>
  <si>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</si>
  <si>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</si>
  <si>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</si>
  <si>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</si>
  <si>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</si>
  <si>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</si>
  <si>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</si>
  <si>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</si>
  <si>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</si>
  <si>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</si>
  <si>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</si>
  <si>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</si>
  <si>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</si>
  <si>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</si>
  <si>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</si>
  <si>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</si>
  <si>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</si>
  <si>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</si>
  <si>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</si>
  <si>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</si>
  <si>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</si>
  <si>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</si>
  <si>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</si>
  <si>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</si>
  <si>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</si>
  <si>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</si>
  <si>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</si>
  <si>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</si>
  <si>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</si>
  <si>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</si>
  <si>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</si>
  <si>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</si>
  <si>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</si>
  <si>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</si>
  <si>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</si>
  <si>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</si>
  <si>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</si>
  <si>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</si>
  <si>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</si>
  <si>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</si>
  <si>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</si>
  <si>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</si>
  <si>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</si>
  <si>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</si>
  <si>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</si>
  <si>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</si>
  <si>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</si>
  <si>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</si>
  <si>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</si>
  <si>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</si>
  <si>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</si>
  <si>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</si>
  <si>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</si>
  <si>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</si>
  <si>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</si>
  <si>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</si>
  <si>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</si>
  <si>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</si>
  <si>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</si>
  <si>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</si>
  <si>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</si>
  <si>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</si>
  <si>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</si>
  <si>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</si>
  <si>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</si>
  <si>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</si>
  <si>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</si>
  <si>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</si>
  <si>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</si>
  <si>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</si>
  <si>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</si>
  <si>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</si>
  <si>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</si>
  <si>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</si>
  <si>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</si>
  <si>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</si>
  <si>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</si>
  <si>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</si>
  <si>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</si>
  <si>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</si>
  <si>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</si>
  <si>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</si>
  <si>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</si>
  <si>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</si>
  <si>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</si>
  <si>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</si>
  <si>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</si>
  <si>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</si>
  <si>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</si>
  <si>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</si>
  <si>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</si>
  <si>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</si>
  <si>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</si>
  <si>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</si>
  <si>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</si>
  <si>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</si>
  <si>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</si>
  <si>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</si>
  <si>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</si>
  <si>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</si>
  <si>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</si>
  <si>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</si>
  <si>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</si>
  <si>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</si>
  <si>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</si>
  <si>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</si>
  <si>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</si>
  <si>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</si>
  <si>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</si>
  <si>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</si>
  <si>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</si>
  <si>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</si>
  <si>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</si>
  <si>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</si>
  <si>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</si>
  <si>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</si>
  <si>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</si>
  <si>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</si>
  <si>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</si>
  <si>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</si>
  <si>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</si>
  <si>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</si>
  <si>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</si>
  <si>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</si>
  <si>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</si>
  <si>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</si>
  <si>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</si>
  <si>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</si>
  <si>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</si>
  <si>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</si>
  <si>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</si>
  <si>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</si>
  <si>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</si>
  <si>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</si>
  <si>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</si>
  <si>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</si>
  <si>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</si>
  <si>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</si>
  <si>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</si>
  <si>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</si>
  <si>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</si>
  <si>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</si>
  <si>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</si>
  <si>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</si>
  <si>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</si>
  <si>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</si>
  <si>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</si>
  <si>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</si>
  <si>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</si>
  <si>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</si>
  <si>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</si>
  <si>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</si>
  <si>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</si>
  <si>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</si>
  <si>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</si>
  <si>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</si>
  <si>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</si>
  <si>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</si>
  <si>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</si>
  <si>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</si>
  <si>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</si>
  <si>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</si>
  <si>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</si>
  <si>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</si>
  <si>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</si>
  <si>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</si>
  <si>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</si>
  <si>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</si>
  <si>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</si>
  <si>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</si>
  <si>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</si>
  <si>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</si>
  <si>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</si>
  <si>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</si>
  <si>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</si>
  <si>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</si>
  <si>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</si>
  <si>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</si>
  <si>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</si>
  <si>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</si>
  <si>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</si>
  <si>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</si>
  <si>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</si>
  <si>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</si>
  <si>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</si>
  <si>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</si>
  <si>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</si>
  <si>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</si>
  <si>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</si>
  <si>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</si>
  <si>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</si>
  <si>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</si>
  <si>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</si>
  <si>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</si>
  <si>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</si>
  <si>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</si>
  <si>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</si>
  <si>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</si>
  <si>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</si>
  <si>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</si>
  <si>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</si>
  <si>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</si>
  <si>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</si>
  <si>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</si>
  <si>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</si>
  <si>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</si>
  <si>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</si>
  <si>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</si>
  <si>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</si>
  <si>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</si>
  <si>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</si>
  <si>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</si>
  <si>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</si>
  <si>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</si>
  <si>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</si>
  <si>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</si>
  <si>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</si>
  <si>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</si>
  <si>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</si>
  <si>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</si>
  <si>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</si>
  <si>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</si>
  <si>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</si>
  <si>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</si>
  <si>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</si>
  <si>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</si>
  <si>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</si>
  <si>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</si>
  <si>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</si>
  <si>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</si>
  <si>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</si>
  <si>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</si>
  <si>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</si>
  <si>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</si>
  <si>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</si>
  <si>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</si>
  <si>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</si>
  <si>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</si>
  <si>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</si>
  <si>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</si>
  <si>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</si>
  <si>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</si>
  <si>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</si>
  <si>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</si>
  <si>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</si>
  <si>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</si>
  <si>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</si>
  <si>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</si>
  <si>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</si>
  <si>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</si>
  <si>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</si>
  <si>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</si>
  <si>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</si>
  <si>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</si>
  <si>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</si>
  <si>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</si>
  <si>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</si>
  <si>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</si>
  <si>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</si>
  <si>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</si>
  <si>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</si>
  <si>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</si>
  <si>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</si>
  <si>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</si>
  <si>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</si>
  <si>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</si>
  <si>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</si>
  <si>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</si>
  <si>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</si>
  <si>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</si>
  <si>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</si>
  <si>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</si>
  <si>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</si>
  <si>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</si>
  <si>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</si>
  <si>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</si>
  <si>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</si>
  <si>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</si>
  <si>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</si>
  <si>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</si>
  <si>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</si>
  <si>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</si>
  <si>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</si>
  <si>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</si>
  <si>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</si>
  <si>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</si>
  <si>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</si>
  <si>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</si>
  <si>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</si>
  <si>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</si>
  <si>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</si>
  <si>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</si>
  <si>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</si>
  <si>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</si>
  <si>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</si>
  <si>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</si>
  <si>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</si>
  <si>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</si>
  <si>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</si>
  <si>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</si>
  <si>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</si>
  <si>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</si>
  <si>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</si>
  <si>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</si>
  <si>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</si>
  <si>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</si>
  <si>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</si>
  <si>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</si>
  <si>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</si>
  <si>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</si>
  <si>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</si>
  <si>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</si>
  <si>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</si>
  <si>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</si>
  <si>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</si>
  <si>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</si>
  <si>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</si>
  <si>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</si>
  <si>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</si>
  <si>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</si>
  <si>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</si>
  <si>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</si>
  <si>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</si>
  <si>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</si>
  <si>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</si>
  <si>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</si>
  <si>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</si>
  <si>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</si>
  <si>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</si>
  <si>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</si>
  <si>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</si>
  <si>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</si>
  <si>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</si>
  <si>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</si>
  <si>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</si>
  <si>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</si>
  <si>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</si>
  <si>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</si>
  <si>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</si>
  <si>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</si>
  <si>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</si>
  <si>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</si>
  <si>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</si>
  <si>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</si>
  <si>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</si>
  <si>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</si>
  <si>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</si>
  <si>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</si>
  <si>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</si>
  <si>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</si>
  <si>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</si>
  <si>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</si>
  <si>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</si>
  <si>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</si>
  <si>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</si>
  <si>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</si>
  <si>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</si>
  <si>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</si>
  <si>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</si>
  <si>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</si>
  <si>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</si>
  <si>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</si>
  <si>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</si>
  <si>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</si>
  <si>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</si>
  <si>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</si>
  <si>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</si>
  <si>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</si>
  <si>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</si>
  <si>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</si>
  <si>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</si>
  <si>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</si>
  <si>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</si>
  <si>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</si>
  <si>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</si>
  <si>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</si>
  <si>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</si>
  <si>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</si>
  <si>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</si>
  <si>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</si>
  <si>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</si>
  <si>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</si>
  <si>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</si>
  <si>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</si>
  <si>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</si>
  <si>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</si>
  <si>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</si>
  <si>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</si>
  <si>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</si>
  <si>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</si>
  <si>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</si>
  <si>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</si>
  <si>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</si>
  <si>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</si>
  <si>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</si>
  <si>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</si>
  <si>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</si>
  <si>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</si>
  <si>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</si>
  <si>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</si>
  <si>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</si>
  <si>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</si>
  <si>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</si>
  <si>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</si>
  <si>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</si>
  <si>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</si>
  <si>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</si>
  <si>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</si>
  <si>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</si>
  <si>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</si>
  <si>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</si>
  <si>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</si>
  <si>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</si>
  <si>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</si>
  <si>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</si>
  <si>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</si>
  <si>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</si>
  <si>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</si>
  <si>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</si>
  <si>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</si>
  <si>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</si>
  <si>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</si>
  <si>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</si>
  <si>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</si>
  <si>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</si>
  <si>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</si>
  <si>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</si>
  <si>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</si>
  <si>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</si>
  <si>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</si>
  <si>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</si>
  <si>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</si>
  <si>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</si>
  <si>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</si>
  <si>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</si>
  <si>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</si>
  <si>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</si>
  <si>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</si>
  <si>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</si>
  <si>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</si>
  <si>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</si>
  <si>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</si>
  <si>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</si>
  <si>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</si>
  <si>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</si>
  <si>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</si>
  <si>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</si>
  <si>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</si>
  <si>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</si>
  <si>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</si>
  <si>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</si>
  <si>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</si>
  <si>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</si>
  <si>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</si>
  <si>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</si>
  <si>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</si>
  <si>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</si>
  <si>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</si>
  <si>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</si>
  <si>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</si>
  <si>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</si>
  <si>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</si>
  <si>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</si>
  <si>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</si>
  <si>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</si>
  <si>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</si>
  <si>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</si>
  <si>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</si>
  <si>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</si>
  <si>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</si>
  <si>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</si>
  <si>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</si>
  <si>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</si>
  <si>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</si>
  <si>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</si>
  <si>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</si>
  <si>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</si>
  <si>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</si>
  <si>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</si>
  <si>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</si>
  <si>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</si>
  <si>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</si>
  <si>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</si>
  <si>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</si>
  <si>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</si>
  <si>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</si>
  <si>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</si>
  <si>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</si>
  <si>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</si>
  <si>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</si>
  <si>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</si>
  <si>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</si>
  <si>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</si>
  <si>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</si>
  <si>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</si>
  <si>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</si>
  <si>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</si>
  <si>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</si>
  <si>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</si>
  <si>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</si>
  <si>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</si>
  <si>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</si>
  <si>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</si>
  <si>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</si>
  <si>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</si>
  <si>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</si>
  <si>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</si>
  <si>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</si>
  <si>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</si>
  <si>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</si>
  <si>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</si>
  <si>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</si>
  <si>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</si>
  <si>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</si>
  <si>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</si>
  <si>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</si>
  <si>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</si>
  <si>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</si>
  <si>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</si>
  <si>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</si>
  <si>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</si>
  <si>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</si>
  <si>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</si>
  <si>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</si>
  <si>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</si>
  <si>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</si>
  <si>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</si>
  <si>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</si>
  <si>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</si>
  <si>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</si>
  <si>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</si>
  <si>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</si>
  <si>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</si>
  <si>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</si>
  <si>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</si>
  <si>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</si>
  <si>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</si>
  <si>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</si>
  <si>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</si>
  <si>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</si>
  <si>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</si>
  <si>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</si>
  <si>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</si>
  <si>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</si>
  <si>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</si>
  <si>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</si>
  <si>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</si>
  <si>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</si>
  <si>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</si>
  <si>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</si>
  <si>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</si>
  <si>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</si>
  <si>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</si>
  <si>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</si>
  <si>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</si>
  <si>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</si>
  <si>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</si>
  <si>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</si>
  <si>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</si>
  <si>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</si>
  <si>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</si>
  <si>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</si>
  <si>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</si>
  <si>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</si>
  <si>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</si>
  <si>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</si>
  <si>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</si>
  <si>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</si>
  <si>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</si>
  <si>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</si>
  <si>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</si>
  <si>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</si>
  <si>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</si>
  <si>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</si>
  <si>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</si>
  <si>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</si>
  <si>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</si>
  <si>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</si>
  <si>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</si>
  <si>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</si>
  <si>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</si>
  <si>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</si>
  <si>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</si>
  <si>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</si>
  <si>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</si>
  <si>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</si>
  <si>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</si>
  <si>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</si>
  <si>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</si>
  <si>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</si>
  <si>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</si>
  <si>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</si>
  <si>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</si>
  <si>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</si>
  <si>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</si>
  <si>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</si>
  <si>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</si>
  <si>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</si>
  <si>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</si>
  <si>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</si>
  <si>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</si>
  <si>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</si>
  <si>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</si>
  <si>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</si>
  <si>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</si>
  <si>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</si>
  <si>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</si>
  <si>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</si>
  <si>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</si>
  <si>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</si>
  <si>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</si>
  <si>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</si>
  <si>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</si>
  <si>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</si>
  <si>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</si>
  <si>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</si>
  <si>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</si>
  <si>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</si>
  <si>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</si>
  <si>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</si>
  <si>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</si>
  <si>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</si>
  <si>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</si>
  <si>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</si>
  <si>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</si>
  <si>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</si>
  <si>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</si>
  <si>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</si>
  <si>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</si>
  <si>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</si>
  <si>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</si>
  <si>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</si>
  <si>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</si>
  <si>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</si>
  <si>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</si>
  <si>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</si>
  <si>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</si>
  <si>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</si>
  <si>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</si>
  <si>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</si>
  <si>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</si>
  <si>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</si>
  <si>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</si>
  <si>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</si>
  <si>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</si>
  <si>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</si>
  <si>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</si>
  <si>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</si>
  <si>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</si>
  <si>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</si>
  <si>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</si>
  <si>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</si>
  <si>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</si>
  <si>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</si>
  <si>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</si>
  <si>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</si>
  <si>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</si>
  <si>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</si>
  <si>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</si>
  <si>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</si>
  <si>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</si>
  <si>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</si>
  <si>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</si>
  <si>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</si>
  <si>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</si>
  <si>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</si>
  <si>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</si>
  <si>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</si>
  <si>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</si>
  <si>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</si>
  <si>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</si>
  <si>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</si>
  <si>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</si>
  <si>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</si>
  <si>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</si>
  <si>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</si>
  <si>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</si>
  <si>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</si>
  <si>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</si>
  <si>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</si>
  <si>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</si>
  <si>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</si>
  <si>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</si>
  <si>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</si>
  <si>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</si>
  <si>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</si>
  <si>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</si>
  <si>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</si>
  <si>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</si>
  <si>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</si>
  <si>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</si>
  <si>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</si>
  <si>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</si>
  <si>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</si>
  <si>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</si>
  <si>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</si>
  <si>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</si>
  <si>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</si>
  <si>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</si>
  <si>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</si>
  <si>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</si>
  <si>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</si>
  <si>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</si>
  <si>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</si>
  <si>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</si>
  <si>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</si>
  <si>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</si>
  <si>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</si>
  <si>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</si>
  <si>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</si>
  <si>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</si>
  <si>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</si>
  <si>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</si>
  <si>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</si>
  <si>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</si>
  <si>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</si>
  <si>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</si>
  <si>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</si>
  <si>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</si>
  <si>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</si>
  <si>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</si>
  <si>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</si>
  <si>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</si>
  <si>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</si>
  <si>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</si>
  <si>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</si>
  <si>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</si>
  <si>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</si>
  <si>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</si>
  <si>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</si>
  <si>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</si>
  <si>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</si>
  <si>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</si>
  <si>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</si>
  <si>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</si>
  <si>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</si>
  <si>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</si>
  <si>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</si>
  <si>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</si>
  <si>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</si>
  <si>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</si>
  <si>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</si>
  <si>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</si>
  <si>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</si>
  <si>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</si>
  <si>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</si>
  <si>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</si>
  <si>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</si>
  <si>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</si>
  <si>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</si>
  <si>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</si>
  <si>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</si>
  <si>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</si>
  <si>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</si>
  <si>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</si>
  <si>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</si>
  <si>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</si>
  <si>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</si>
  <si>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</si>
  <si>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</si>
  <si>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</si>
  <si>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</si>
  <si>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</si>
  <si>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</si>
  <si>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</si>
  <si>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</si>
  <si>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</si>
  <si>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</si>
  <si>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</si>
  <si>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</si>
  <si>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</si>
  <si>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</si>
  <si>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</si>
  <si>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</si>
  <si>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</si>
  <si>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</si>
  <si>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</si>
  <si>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</si>
  <si>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</si>
  <si>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</si>
  <si>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</si>
  <si>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</si>
  <si>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</si>
  <si>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</si>
  <si>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</si>
  <si>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</si>
  <si>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</si>
  <si>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</si>
  <si>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</si>
  <si>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</si>
  <si>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</si>
  <si>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</si>
  <si>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</si>
  <si>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</si>
  <si>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</si>
  <si>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</si>
  <si>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</si>
  <si>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</si>
  <si>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</si>
  <si>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</si>
  <si>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</si>
  <si>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</si>
  <si>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</si>
  <si>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</si>
  <si>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</si>
  <si>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</si>
  <si>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</si>
  <si>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</si>
  <si>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</si>
  <si>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</si>
  <si>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</si>
  <si>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</si>
  <si>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</si>
  <si>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</si>
  <si>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</si>
  <si>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</si>
  <si>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</si>
  <si>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</si>
  <si>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</si>
  <si>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</si>
  <si>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</si>
  <si>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</si>
  <si>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</si>
  <si>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</si>
  <si>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</si>
  <si>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</si>
  <si>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</si>
  <si>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</si>
  <si>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</si>
  <si>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</si>
  <si>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</si>
  <si>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</si>
  <si>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</si>
  <si>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</si>
  <si>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</si>
  <si>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</si>
  <si>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</si>
  <si>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</si>
  <si>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</si>
  <si>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</si>
  <si>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</si>
  <si>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</si>
  <si>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</si>
  <si>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</si>
  <si>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</si>
  <si>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</si>
  <si>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</si>
  <si>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</si>
  <si>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</si>
  <si>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</si>
  <si>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</si>
  <si>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</si>
  <si>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</si>
  <si>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</si>
  <si>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</si>
  <si>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</si>
  <si>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</si>
  <si>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</si>
  <si>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</si>
  <si>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</si>
  <si>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</si>
  <si>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</si>
  <si>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</si>
  <si>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</si>
  <si>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</si>
  <si>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</si>
  <si>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</si>
  <si>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</si>
  <si>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</si>
  <si>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</si>
  <si>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</si>
  <si>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</si>
  <si>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</si>
  <si>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</si>
  <si>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</si>
  <si>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</si>
  <si>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</si>
  <si>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</si>
  <si>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</si>
  <si>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</si>
  <si>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</si>
  <si>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</si>
  <si>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</si>
  <si>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</si>
  <si>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</si>
  <si>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</si>
  <si>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</si>
  <si>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</si>
  <si>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</si>
  <si>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</si>
  <si>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</si>
  <si>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</si>
  <si>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</si>
  <si>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</si>
  <si>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</si>
  <si>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</si>
  <si>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</si>
  <si>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</si>
  <si>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</si>
  <si>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</si>
  <si>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</si>
  <si>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</si>
  <si>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</si>
  <si>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</si>
  <si>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</si>
  <si>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</si>
  <si>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</si>
  <si>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</si>
  <si>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</si>
  <si>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</si>
  <si>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</si>
  <si>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</si>
  <si>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</si>
  <si>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</si>
  <si>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</si>
  <si>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</si>
  <si>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</si>
  <si>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</si>
  <si>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</si>
  <si>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</si>
  <si>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</si>
  <si>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</si>
  <si>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</si>
  <si>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</si>
  <si>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</si>
  <si>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</si>
  <si>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</si>
  <si>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</si>
  <si>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</si>
  <si>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</si>
  <si>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</si>
  <si>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</si>
  <si>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</si>
  <si>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</si>
  <si>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</si>
  <si>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</si>
  <si>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</si>
  <si>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</si>
  <si>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</si>
  <si>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</si>
  <si>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</si>
  <si>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</si>
  <si>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</si>
  <si>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</si>
  <si>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</si>
  <si>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</si>
  <si>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</si>
  <si>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</si>
  <si>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</si>
  <si>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</si>
  <si>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</si>
  <si>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</si>
  <si>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</si>
  <si>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</si>
  <si>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</si>
  <si>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</si>
  <si>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</si>
  <si>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</si>
  <si>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</si>
  <si>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</si>
  <si>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</si>
  <si>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</si>
  <si>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</si>
  <si>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</si>
  <si>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</si>
  <si>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</si>
  <si>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</si>
  <si>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</si>
  <si>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</si>
  <si>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</si>
  <si>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</si>
  <si>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</si>
  <si>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</si>
  <si>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</si>
  <si>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</si>
  <si>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</si>
  <si>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</si>
  <si>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</si>
  <si>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</si>
  <si>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</si>
  <si>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</si>
  <si>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</si>
  <si>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</si>
  <si>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</si>
  <si>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</si>
  <si>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</si>
  <si>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</si>
  <si>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</si>
  <si>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</si>
  <si>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</si>
  <si>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</si>
  <si>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</si>
  <si>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</si>
  <si>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</si>
  <si>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</si>
  <si>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</si>
  <si>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</si>
  <si>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</si>
  <si>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</si>
  <si>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</si>
  <si>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</si>
  <si>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</si>
  <si>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</si>
  <si>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</si>
  <si>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</si>
  <si>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</si>
  <si>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</si>
  <si>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</si>
  <si>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</si>
  <si>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</si>
  <si>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</si>
  <si>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</si>
  <si>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</si>
  <si>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</si>
  <si>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</si>
  <si>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</si>
  <si>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</si>
  <si>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</si>
  <si>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</si>
  <si>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</si>
  <si>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</si>
  <si>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</si>
  <si>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</si>
  <si>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</si>
  <si>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</si>
  <si>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</si>
  <si>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</si>
  <si>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</si>
  <si>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</si>
  <si>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</si>
  <si>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</si>
  <si>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</si>
  <si>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</si>
  <si>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</si>
  <si>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</si>
  <si>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</si>
  <si>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</si>
  <si>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</si>
  <si>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</si>
  <si>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</si>
  <si>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</si>
  <si>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</si>
  <si>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</si>
  <si>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</si>
  <si>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</si>
  <si>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</si>
  <si>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</si>
  <si>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</si>
  <si>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</si>
  <si>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</si>
  <si>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</si>
  <si>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</si>
  <si>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</si>
  <si>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</si>
  <si>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</si>
  <si>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</si>
  <si>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</si>
  <si>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</si>
  <si>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</si>
  <si>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</si>
  <si>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</si>
  <si>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</si>
  <si>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</si>
  <si>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</si>
  <si>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</si>
  <si>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</si>
  <si>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</si>
  <si>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</si>
  <si>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</si>
  <si>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</si>
  <si>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</si>
  <si>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</si>
  <si>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</si>
  <si>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</si>
  <si>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</si>
  <si>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</si>
  <si>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</si>
  <si>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</si>
  <si>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</si>
  <si>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</si>
  <si>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</si>
  <si>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</si>
  <si>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</si>
  <si>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</si>
  <si>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</si>
  <si>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</si>
  <si>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</si>
  <si>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</si>
  <si>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</si>
  <si>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</si>
  <si>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</si>
  <si>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</si>
  <si>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</si>
  <si>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</si>
  <si>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</si>
  <si>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</si>
  <si>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</si>
  <si>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</si>
  <si>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</si>
  <si>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</si>
  <si>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</si>
  <si>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</si>
  <si>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</si>
  <si>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</si>
  <si>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</si>
  <si>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</si>
  <si>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</si>
  <si>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</si>
  <si>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</si>
  <si>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</si>
  <si>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</si>
  <si>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</si>
  <si>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</si>
  <si>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</si>
  <si>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</si>
  <si>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</si>
  <si>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</si>
  <si>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</si>
  <si>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</si>
  <si>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</si>
  <si>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</si>
  <si>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</si>
  <si>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</si>
  <si>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</si>
  <si>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</si>
  <si>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</si>
  <si>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</si>
  <si>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</si>
  <si>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</si>
  <si>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</si>
  <si>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</si>
  <si>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</si>
  <si>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</si>
  <si>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</si>
  <si>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</si>
  <si>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</si>
  <si>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</si>
  <si>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</si>
  <si>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</si>
  <si>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</si>
  <si>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</si>
  <si>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</si>
  <si>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</si>
  <si>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</si>
  <si>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</si>
  <si>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</si>
  <si>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</si>
  <si>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</si>
  <si>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</si>
  <si>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</si>
  <si>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</si>
  <si>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</si>
  <si>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</si>
  <si>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</si>
  <si>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</si>
  <si>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</si>
  <si>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</si>
  <si>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</si>
  <si>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</si>
  <si>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</si>
  <si>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</si>
  <si>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</si>
  <si>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</si>
  <si>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</si>
  <si>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</si>
  <si>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</si>
  <si>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</si>
  <si>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</si>
  <si>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</si>
  <si>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</si>
  <si>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</si>
  <si>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</si>
  <si>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</si>
  <si>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</si>
  <si>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</si>
  <si>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</si>
  <si>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</si>
  <si>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</si>
  <si>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</si>
  <si>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</si>
  <si>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</si>
  <si>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</si>
  <si>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</si>
  <si>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</si>
  <si>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</si>
  <si>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</si>
  <si>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</si>
  <si>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</si>
  <si>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</si>
  <si>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</si>
  <si>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</si>
  <si>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</si>
  <si>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</si>
  <si>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</si>
  <si>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</si>
  <si>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</si>
  <si>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</si>
  <si>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</si>
  <si>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</si>
  <si>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</si>
  <si>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</si>
  <si>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</si>
  <si>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</si>
  <si>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</si>
  <si>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</si>
  <si>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</si>
  <si>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</si>
  <si>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</si>
  <si>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</si>
  <si>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</si>
  <si>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</si>
  <si>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</si>
  <si>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</si>
  <si>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</si>
  <si>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</si>
  <si>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</si>
  <si>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</si>
  <si>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</si>
  <si>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</si>
  <si>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</si>
  <si>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</si>
  <si>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</si>
  <si>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</si>
  <si>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</si>
  <si>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</si>
  <si>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</si>
  <si>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</si>
  <si>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</si>
  <si>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</si>
  <si>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</si>
  <si>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</si>
  <si>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</si>
  <si>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</si>
  <si>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</si>
  <si>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</si>
  <si>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</si>
  <si>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</si>
  <si>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</si>
  <si>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</si>
  <si>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</si>
  <si>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</si>
  <si>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</si>
  <si>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</si>
  <si>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</si>
  <si>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</si>
  <si>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</si>
  <si>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</si>
  <si>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</si>
  <si>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</si>
  <si>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</si>
  <si>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</si>
  <si>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</si>
  <si>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</si>
  <si>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</si>
  <si>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</si>
  <si>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</si>
  <si>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</si>
  <si>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</si>
  <si>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</si>
  <si>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</si>
  <si>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</si>
  <si>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</si>
  <si>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</si>
  <si>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</si>
  <si>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</si>
  <si>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</si>
  <si>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</si>
  <si>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</si>
  <si>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</si>
  <si>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</si>
  <si>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</si>
  <si>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</si>
  <si>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</si>
  <si>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</si>
  <si>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</si>
  <si>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</si>
  <si>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</si>
  <si>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</si>
  <si>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</si>
  <si>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</si>
  <si>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</si>
  <si>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</si>
  <si>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</si>
  <si>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</si>
  <si>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</si>
  <si>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</si>
  <si>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</si>
  <si>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</si>
  <si>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</si>
  <si>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</si>
  <si>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</si>
  <si>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</si>
  <si>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</si>
  <si>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</si>
  <si>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</si>
  <si>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</si>
  <si>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</si>
  <si>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</si>
  <si>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</si>
  <si>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</si>
  <si>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</si>
  <si>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</si>
  <si>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</si>
  <si>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</si>
  <si>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</si>
  <si>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</si>
  <si>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</si>
  <si>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</si>
  <si>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</si>
  <si>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</si>
  <si>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</si>
  <si>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</si>
  <si>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</si>
  <si>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</si>
  <si>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</si>
  <si>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</si>
  <si>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</si>
  <si>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</si>
  <si>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</si>
  <si>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</si>
  <si>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</si>
  <si>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</si>
  <si>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</si>
  <si>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</si>
  <si>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</si>
  <si>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</si>
  <si>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</si>
  <si>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</si>
  <si>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</si>
  <si>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</si>
  <si>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</si>
  <si>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</si>
  <si>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</si>
  <si>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</si>
  <si>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</si>
  <si>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</si>
  <si>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</si>
  <si>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</si>
  <si>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</si>
  <si>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</si>
  <si>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</si>
  <si>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</si>
  <si>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</si>
  <si>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</si>
  <si>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</si>
  <si>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</si>
  <si>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</si>
  <si>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</si>
  <si>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</si>
  <si>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</si>
  <si>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</si>
  <si>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</si>
  <si>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</si>
  <si>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</si>
  <si>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</si>
  <si>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</si>
  <si>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</si>
  <si>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</si>
  <si>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</si>
  <si>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</si>
  <si>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</si>
  <si>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</si>
  <si>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</si>
  <si>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</si>
  <si>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</si>
  <si>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</si>
  <si>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</si>
  <si>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</si>
  <si>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</si>
  <si>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</si>
  <si>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</si>
  <si>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</si>
  <si>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</si>
  <si>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</si>
  <si>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</si>
  <si>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</si>
  <si>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</si>
  <si>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</si>
  <si>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</si>
  <si>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</si>
  <si>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</si>
  <si>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</si>
  <si>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</si>
  <si>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</si>
  <si>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</si>
  <si>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</si>
  <si>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</si>
  <si>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</si>
  <si>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</si>
  <si>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</si>
  <si>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</si>
  <si>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</si>
  <si>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</si>
  <si>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</si>
  <si>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</si>
  <si>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</si>
  <si>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</si>
  <si>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</si>
  <si>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</si>
  <si>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</si>
  <si>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</si>
  <si>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</si>
  <si>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</si>
  <si>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</si>
  <si>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</si>
  <si>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</si>
  <si>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</si>
  <si>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</si>
  <si>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</si>
  <si>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</si>
  <si>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</si>
  <si>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</si>
  <si>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</si>
  <si>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</si>
  <si>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</si>
  <si>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</si>
  <si>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</si>
  <si>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</si>
  <si>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</si>
  <si>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</si>
  <si>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</si>
  <si>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</si>
  <si>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</si>
  <si>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</si>
  <si>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</si>
  <si>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</si>
  <si>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</si>
  <si>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</si>
  <si>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</si>
  <si>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</si>
  <si>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</si>
  <si>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</si>
  <si>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</si>
  <si>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</si>
  <si>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</si>
  <si>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</si>
  <si>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</si>
  <si>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</si>
  <si>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</si>
  <si>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</si>
  <si>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</si>
  <si>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</si>
  <si>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</si>
  <si>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</si>
  <si>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</si>
  <si>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</si>
  <si>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</si>
  <si>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</si>
  <si>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</si>
  <si>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</si>
  <si>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</si>
  <si>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</si>
  <si>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</si>
  <si>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</si>
  <si>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</si>
  <si>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</si>
  <si>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</si>
  <si>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</si>
  <si>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</si>
  <si>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</si>
  <si>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</si>
  <si>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</si>
  <si>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</si>
  <si>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</si>
  <si>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</si>
  <si>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</si>
  <si>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</si>
  <si>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</si>
  <si>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</si>
  <si>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</si>
  <si>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</si>
  <si>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</si>
  <si>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</si>
  <si>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</si>
  <si>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</si>
  <si>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</si>
  <si>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</si>
  <si>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</si>
  <si>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</si>
  <si>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</si>
  <si>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</si>
  <si>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</si>
  <si>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</si>
  <si>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</si>
  <si>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</si>
  <si>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</si>
  <si>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</si>
  <si>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</si>
  <si>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</si>
  <si>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</si>
  <si>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</si>
  <si>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</si>
  <si>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</si>
  <si>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</si>
  <si>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</si>
  <si>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</si>
  <si>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</si>
  <si>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</si>
  <si>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</si>
  <si>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</si>
  <si>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</si>
  <si>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</si>
  <si>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</si>
  <si>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</si>
  <si>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</si>
  <si>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</si>
  <si>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</si>
  <si>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</si>
  <si>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</si>
  <si>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</si>
  <si>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</si>
  <si>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</si>
  <si>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</si>
  <si>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</si>
  <si>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</si>
  <si>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</si>
  <si>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</si>
  <si>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</si>
  <si>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</si>
  <si>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</si>
  <si>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</si>
  <si>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</si>
  <si>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</si>
  <si>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</si>
  <si>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</si>
  <si>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</si>
  <si>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</si>
  <si>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</si>
  <si>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</si>
  <si>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</si>
  <si>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</si>
  <si>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</si>
  <si>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</si>
  <si>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</si>
  <si>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</si>
  <si>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</si>
  <si>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</si>
  <si>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</si>
  <si>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</si>
  <si>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</si>
  <si>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</si>
  <si>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</si>
  <si>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</si>
  <si>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</si>
  <si>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</si>
  <si>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</si>
  <si>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</si>
  <si>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</si>
  <si>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</si>
  <si>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</si>
  <si>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</si>
  <si>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</si>
  <si>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</si>
  <si>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</si>
  <si>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</si>
  <si>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</si>
  <si>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</si>
  <si>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</si>
  <si>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</si>
  <si>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</si>
  <si>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</si>
  <si>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</si>
  <si>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</si>
  <si>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</si>
  <si>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</si>
  <si>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</si>
  <si>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</si>
  <si>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</si>
  <si>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</si>
  <si>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</si>
  <si>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</si>
  <si>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</si>
  <si>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</si>
  <si>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</si>
  <si>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</si>
  <si>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</si>
  <si>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</si>
  <si>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</si>
  <si>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</si>
  <si>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</si>
  <si>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</si>
  <si>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</si>
  <si>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</si>
  <si>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</si>
  <si>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</si>
  <si>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</si>
  <si>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</si>
  <si>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</si>
  <si>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</si>
  <si>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</si>
  <si>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</si>
  <si>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</si>
  <si>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</si>
  <si>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</si>
  <si>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</si>
  <si>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</si>
  <si>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</si>
  <si>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</si>
  <si>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</si>
  <si>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</si>
  <si>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</si>
  <si>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</si>
  <si>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</si>
  <si>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</si>
  <si>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</si>
  <si>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</si>
  <si>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</si>
  <si>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</si>
  <si>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</si>
  <si>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</si>
  <si>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</si>
  <si>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</si>
  <si>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</si>
  <si>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</si>
  <si>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</si>
  <si>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</si>
  <si>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</si>
  <si>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</si>
  <si>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</si>
  <si>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</si>
  <si>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</si>
  <si>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</si>
  <si>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</si>
  <si>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</si>
  <si>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</si>
  <si>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</si>
  <si>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</si>
  <si>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</si>
  <si>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</si>
  <si>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</si>
  <si>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</si>
  <si>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</si>
  <si>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</si>
  <si>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</si>
  <si>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</si>
  <si>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</si>
  <si>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</si>
  <si>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</si>
  <si>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</si>
  <si>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</si>
  <si>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</si>
  <si>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</si>
  <si>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</si>
  <si>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</si>
  <si>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</si>
  <si>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</si>
  <si>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</si>
  <si>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</si>
  <si>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</si>
  <si>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</si>
  <si>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</si>
  <si>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</si>
  <si>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</si>
  <si>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</si>
  <si>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</si>
  <si>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</si>
  <si>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</si>
  <si>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</si>
  <si>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</si>
  <si>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</si>
  <si>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</si>
  <si>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</si>
  <si>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</si>
  <si>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</si>
  <si>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</si>
  <si>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</si>
  <si>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</si>
  <si>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</si>
  <si>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</si>
  <si>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</si>
  <si>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</si>
  <si>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</si>
  <si>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</si>
  <si>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</si>
  <si>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</si>
  <si>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</si>
  <si>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</si>
  <si>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</si>
  <si>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</si>
  <si>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</si>
  <si>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</si>
  <si>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</si>
  <si>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</si>
  <si>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</si>
  <si>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</si>
  <si>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</si>
  <si>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</si>
  <si>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</si>
  <si>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</si>
  <si>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</si>
  <si>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</si>
  <si>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</si>
  <si>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</si>
  <si>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</si>
  <si>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</si>
  <si>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</si>
  <si>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</si>
  <si>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</si>
  <si>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</si>
  <si>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</si>
  <si>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</si>
  <si>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</si>
  <si>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</si>
  <si>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</si>
  <si>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</si>
  <si>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</si>
  <si>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</si>
  <si>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</si>
  <si>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</si>
  <si>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</si>
  <si>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</si>
  <si>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</si>
  <si>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</si>
  <si>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</si>
  <si>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</si>
  <si>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</si>
  <si>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</si>
  <si>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</si>
  <si>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</si>
  <si>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</si>
  <si>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</si>
  <si>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</si>
  <si>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</si>
  <si>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</si>
  <si>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</si>
  <si>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</si>
  <si>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</si>
  <si>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</si>
  <si>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</si>
  <si>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</si>
  <si>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</si>
  <si>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</si>
  <si>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</si>
  <si>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</si>
  <si>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</si>
  <si>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</si>
  <si>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</si>
  <si>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</si>
  <si>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</si>
  <si>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</si>
  <si>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</si>
  <si>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</si>
  <si>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</si>
  <si>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</si>
  <si>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</si>
  <si>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</si>
  <si>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</si>
  <si>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</si>
  <si>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</si>
  <si>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</si>
  <si>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</si>
  <si>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</si>
  <si>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</si>
  <si>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</si>
  <si>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</si>
  <si>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</si>
  <si>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</si>
  <si>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</si>
  <si>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</si>
  <si>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</si>
  <si>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</si>
  <si>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</si>
  <si>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</si>
  <si>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</si>
  <si>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</si>
  <si>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</si>
  <si>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</si>
  <si>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</si>
  <si>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</si>
  <si>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</si>
  <si>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</si>
  <si>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</si>
  <si>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</si>
  <si>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</si>
  <si>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</si>
  <si>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</si>
  <si>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</si>
  <si>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</si>
  <si>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</si>
  <si>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</si>
  <si>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</si>
  <si>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</si>
  <si>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</si>
  <si>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</si>
  <si>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</si>
  <si>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</si>
  <si>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</si>
  <si>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</si>
  <si>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</si>
  <si>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</si>
  <si>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</si>
  <si>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</si>
  <si>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</si>
  <si>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</si>
  <si>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</si>
  <si>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</si>
  <si>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</si>
  <si>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</si>
  <si>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</si>
  <si>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</si>
  <si>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</si>
  <si>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</si>
  <si>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</si>
  <si>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</si>
  <si>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</si>
  <si>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</si>
  <si>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</si>
  <si>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</si>
  <si>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</si>
  <si>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</si>
  <si>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</si>
  <si>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</si>
  <si>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</si>
  <si>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</si>
  <si>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</si>
  <si>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</si>
  <si>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</si>
  <si>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</si>
  <si>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</si>
  <si>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</si>
  <si>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</si>
  <si>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</si>
  <si>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</si>
  <si>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</si>
  <si>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</si>
  <si>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</si>
  <si>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</si>
  <si>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</si>
  <si>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</si>
  <si>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</si>
  <si>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</si>
  <si>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</si>
  <si>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</si>
  <si>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</si>
  <si>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</si>
  <si>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</si>
  <si>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</si>
  <si>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</si>
  <si>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</si>
  <si>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</si>
  <si>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</si>
  <si>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</si>
  <si>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</si>
  <si>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</si>
  <si>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</si>
  <si>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</si>
  <si>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</si>
  <si>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</si>
  <si>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</si>
  <si>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</si>
  <si>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</si>
  <si>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</si>
  <si>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</si>
  <si>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</si>
  <si>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</si>
  <si>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</si>
  <si>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</si>
  <si>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</si>
  <si>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</si>
  <si>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</si>
  <si>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</si>
  <si>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</si>
  <si>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</si>
  <si>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</si>
  <si>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</si>
  <si>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</si>
  <si>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</si>
  <si>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</si>
  <si>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</si>
  <si>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</si>
  <si>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</si>
  <si>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</si>
  <si>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</si>
  <si>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</si>
  <si>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</si>
  <si>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</si>
  <si>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</si>
  <si>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</si>
  <si>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</si>
  <si>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</si>
  <si>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</si>
  <si>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</si>
  <si>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</si>
  <si>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</si>
  <si>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</si>
  <si>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</si>
  <si>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</si>
  <si>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</si>
  <si>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</si>
  <si>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</si>
  <si>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</si>
  <si>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</si>
  <si>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</si>
  <si>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</si>
  <si>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</si>
  <si>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</si>
  <si>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</si>
  <si>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</si>
  <si>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</si>
  <si>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</si>
  <si>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</si>
  <si>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</si>
  <si>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</si>
  <si>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</si>
  <si>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</si>
  <si>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</si>
  <si>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</si>
  <si>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</si>
  <si>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</si>
  <si>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</si>
  <si>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</si>
  <si>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</si>
  <si>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</si>
  <si>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</si>
  <si>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</si>
  <si>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</si>
  <si>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</si>
  <si>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</si>
  <si>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</si>
  <si>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</si>
  <si>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</si>
  <si>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</si>
  <si>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</si>
  <si>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</si>
  <si>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</si>
  <si>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</si>
  <si>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</si>
  <si>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</si>
  <si>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</si>
  <si>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</si>
  <si>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</si>
  <si>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</si>
  <si>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</si>
  <si>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</si>
  <si>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</si>
  <si>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</si>
  <si>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</si>
  <si>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</si>
  <si>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</si>
  <si>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</si>
  <si>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</si>
  <si>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</si>
  <si>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</si>
  <si>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</si>
  <si>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</si>
  <si>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</si>
  <si>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</si>
  <si>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</si>
  <si>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</si>
  <si>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</si>
  <si>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</si>
  <si>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</si>
  <si>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</si>
  <si>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</si>
  <si>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</si>
  <si>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</si>
  <si>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</si>
  <si>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</si>
  <si>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</si>
  <si>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</si>
  <si>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</si>
  <si>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</si>
  <si>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</si>
  <si>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</si>
  <si>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</si>
  <si>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</si>
  <si>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</si>
  <si>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</si>
  <si>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</si>
  <si>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</si>
  <si>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</si>
  <si>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</si>
  <si>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</si>
  <si>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</si>
  <si>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</si>
  <si>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</si>
  <si>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</si>
  <si>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</si>
  <si>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</si>
  <si>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</si>
  <si>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</si>
  <si>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</si>
  <si>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</si>
  <si>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</si>
  <si>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</si>
  <si>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</si>
  <si>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</si>
  <si>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</si>
  <si>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</si>
  <si>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</si>
  <si>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</si>
  <si>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</si>
  <si>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</si>
  <si>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</si>
  <si>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</si>
  <si>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</si>
  <si>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</si>
  <si>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</si>
  <si>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</si>
  <si>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</si>
  <si>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</si>
  <si>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</si>
  <si>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</si>
  <si>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</si>
  <si>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</si>
  <si>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</si>
  <si>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</si>
  <si>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</si>
  <si>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</si>
  <si>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</si>
  <si>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</si>
  <si>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</si>
  <si>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</si>
  <si>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</si>
  <si>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</si>
  <si>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</si>
  <si>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</si>
  <si>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</si>
  <si>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</si>
  <si>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</si>
  <si>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</si>
  <si>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</si>
  <si>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</si>
  <si>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</si>
  <si>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</si>
  <si>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</si>
  <si>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</si>
  <si>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</si>
  <si>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</si>
  <si>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</si>
  <si>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</si>
  <si>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</si>
  <si>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</si>
  <si>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</si>
  <si>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</si>
  <si>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</si>
  <si>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</si>
  <si>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</si>
  <si>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</si>
  <si>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</si>
  <si>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</si>
  <si>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</si>
  <si>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</si>
  <si>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</si>
  <si>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</si>
  <si>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</si>
  <si>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</si>
  <si>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</si>
  <si>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</si>
  <si>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</si>
  <si>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</si>
  <si>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</si>
  <si>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</si>
  <si>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</si>
  <si>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</si>
  <si>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</si>
  <si>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</si>
  <si>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</si>
  <si>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</si>
  <si>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</si>
  <si>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</si>
  <si>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</si>
  <si>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</si>
  <si>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</si>
  <si>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</si>
  <si>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</si>
  <si>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</si>
  <si>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</si>
  <si>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</si>
  <si>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</si>
  <si>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</si>
  <si>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</si>
  <si>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</si>
  <si>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</si>
  <si>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</si>
  <si>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</si>
  <si>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</si>
  <si>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</si>
  <si>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</si>
  <si>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</si>
  <si>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</si>
  <si>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</si>
  <si>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</si>
  <si>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</si>
  <si>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</si>
  <si>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</si>
  <si>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</si>
  <si>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</si>
  <si>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</si>
  <si>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</si>
  <si>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</si>
  <si>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</si>
  <si>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</si>
  <si>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</si>
  <si>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</si>
  <si>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</si>
  <si>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</si>
  <si>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</si>
  <si>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</si>
  <si>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</si>
  <si>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</si>
  <si>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</si>
  <si>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</si>
  <si>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</si>
  <si>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</si>
  <si>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</si>
  <si>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</si>
  <si>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</si>
  <si>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</si>
  <si>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</si>
  <si>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</si>
  <si>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</si>
  <si>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</si>
  <si>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</si>
  <si>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</si>
  <si>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</si>
  <si>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</si>
  <si>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</si>
  <si>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</si>
  <si>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</si>
  <si>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</si>
  <si>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</si>
  <si>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</si>
  <si>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</si>
  <si>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</si>
  <si>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</si>
  <si>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</si>
  <si>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</si>
  <si>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</si>
  <si>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</si>
  <si>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</si>
  <si>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</si>
  <si>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</si>
  <si>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</si>
  <si>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</si>
  <si>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</si>
  <si>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</si>
  <si>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</si>
  <si>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</si>
  <si>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</si>
  <si>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</si>
  <si>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</si>
  <si>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</si>
  <si>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</si>
  <si>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</si>
  <si>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</si>
  <si>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</si>
  <si>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</si>
  <si>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</si>
  <si>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</si>
  <si>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</si>
  <si>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</si>
  <si>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</si>
  <si>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</si>
  <si>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</si>
  <si>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</si>
  <si>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</si>
  <si>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</si>
  <si>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</si>
  <si>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</si>
  <si>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</si>
  <si>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</si>
  <si>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</si>
  <si>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</si>
  <si>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</si>
  <si>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</si>
  <si>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</si>
  <si>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</si>
  <si>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</si>
  <si>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</si>
  <si>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</si>
  <si>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</si>
  <si>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</si>
  <si>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</si>
  <si>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</si>
  <si>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</si>
  <si>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</si>
  <si>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</si>
  <si>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</si>
  <si>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</si>
  <si>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</si>
  <si>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</si>
  <si>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</si>
  <si>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</si>
  <si>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</si>
  <si>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</si>
  <si>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</si>
  <si>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</si>
  <si>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</si>
  <si>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</si>
  <si>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</si>
  <si>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</si>
  <si>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</si>
  <si>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</si>
  <si>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</si>
  <si>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</si>
  <si>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</si>
  <si>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</si>
  <si>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</si>
  <si>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</si>
  <si>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</si>
  <si>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</si>
  <si>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</si>
  <si>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</si>
  <si>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</si>
  <si>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</si>
  <si>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</si>
  <si>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</si>
  <si>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</si>
  <si>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</si>
  <si>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</si>
  <si>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</si>
  <si>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</si>
  <si>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</si>
  <si>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</si>
  <si>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</si>
  <si>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</si>
  <si>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</si>
  <si>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</si>
  <si>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</si>
  <si>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</si>
  <si>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</si>
  <si>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</si>
  <si>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</si>
  <si>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</si>
  <si>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</si>
  <si>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</si>
  <si>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</si>
  <si>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</si>
  <si>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</si>
  <si>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</si>
  <si>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</si>
  <si>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</si>
  <si>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</si>
  <si>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</si>
  <si>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</si>
  <si>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</si>
  <si>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</si>
  <si>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</si>
  <si>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</si>
  <si>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</si>
  <si>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</si>
  <si>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</si>
  <si>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</si>
  <si>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</si>
  <si>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</si>
  <si>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</si>
  <si>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</si>
  <si>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</si>
  <si>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</si>
  <si>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</si>
  <si>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</si>
  <si>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</si>
  <si>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</si>
  <si>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</si>
  <si>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</si>
  <si>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</si>
  <si>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</si>
  <si>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</si>
  <si>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</si>
  <si>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</si>
  <si>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</si>
  <si>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</si>
  <si>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</si>
  <si>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</si>
  <si>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</si>
  <si>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</si>
  <si>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</si>
  <si>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</si>
  <si>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</si>
  <si>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</si>
  <si>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</si>
  <si>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</si>
  <si>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</si>
  <si>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</si>
  <si>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</si>
  <si>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</si>
  <si>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</si>
  <si>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</si>
  <si>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</si>
  <si>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</si>
  <si>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</si>
  <si>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</si>
  <si>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</si>
  <si>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</si>
  <si>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</si>
  <si>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</si>
  <si>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</si>
  <si>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</si>
  <si>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</si>
  <si>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</si>
  <si>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</si>
  <si>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</si>
  <si>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</si>
  <si>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</si>
  <si>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</si>
  <si>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</si>
  <si>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</si>
  <si>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</si>
  <si>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</si>
  <si>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</si>
  <si>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</si>
  <si>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</si>
  <si>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</si>
  <si>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</si>
  <si>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</si>
  <si>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</si>
  <si>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</si>
  <si>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</si>
  <si>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</si>
  <si>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</si>
  <si>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</si>
  <si>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</si>
  <si>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</si>
  <si>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</si>
  <si>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</si>
  <si>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</si>
  <si>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</si>
  <si>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</si>
  <si>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</si>
  <si>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</si>
  <si>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</si>
  <si>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</si>
  <si>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</si>
  <si>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</si>
  <si>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</si>
  <si>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</si>
  <si>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</si>
  <si>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</si>
  <si>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</si>
  <si>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</si>
  <si>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</si>
  <si>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</si>
  <si>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</si>
  <si>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</si>
  <si>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</si>
  <si>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</si>
  <si>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</si>
  <si>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</si>
  <si>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</si>
  <si>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</si>
  <si>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</si>
  <si>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</si>
  <si>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</si>
  <si>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</si>
  <si>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</si>
  <si>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</si>
  <si>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</si>
  <si>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</si>
  <si>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</si>
  <si>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</si>
  <si>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</si>
  <si>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</si>
  <si>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</si>
  <si>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</si>
  <si>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</si>
  <si>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</si>
  <si>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</si>
  <si>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</si>
  <si>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</si>
  <si>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</si>
  <si>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</si>
  <si>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</si>
  <si>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</si>
  <si>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</si>
  <si>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</si>
  <si>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</si>
  <si>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</si>
  <si>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</si>
  <si>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</si>
  <si>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</si>
  <si>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</si>
  <si>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</si>
  <si>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</si>
  <si>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</si>
  <si>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</si>
  <si>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</si>
  <si>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</si>
  <si>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</si>
  <si>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</si>
  <si>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</si>
  <si>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</si>
  <si>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</si>
  <si>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</si>
  <si>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</si>
  <si>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</si>
  <si>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</si>
  <si>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</si>
  <si>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</si>
  <si>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</si>
  <si>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</si>
  <si>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</si>
  <si>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</si>
  <si>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</si>
  <si>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</si>
  <si>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</si>
  <si>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</si>
  <si>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</si>
  <si>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</si>
  <si>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</si>
  <si>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</si>
  <si>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</si>
  <si>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</si>
  <si>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</si>
  <si>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</si>
  <si>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</si>
  <si>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</si>
  <si>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</si>
  <si>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</si>
  <si>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</si>
  <si>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</si>
  <si>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</si>
  <si>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</si>
  <si>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</si>
  <si>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</si>
  <si>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</si>
  <si>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</si>
  <si>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</si>
  <si>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</si>
  <si>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</si>
  <si>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</si>
  <si>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</si>
  <si>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</si>
  <si>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</si>
  <si>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</si>
  <si>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</si>
  <si>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</si>
  <si>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</si>
  <si>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</si>
  <si>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</si>
  <si>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</si>
  <si>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</si>
  <si>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</si>
  <si>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</si>
  <si>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</si>
  <si>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</si>
  <si>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</si>
  <si>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</si>
  <si>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</si>
  <si>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</si>
  <si>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</si>
  <si>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</si>
  <si>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</si>
  <si>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</si>
  <si>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</si>
  <si>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</si>
  <si>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</si>
  <si>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</si>
  <si>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</si>
  <si>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</si>
  <si>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</si>
  <si>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</si>
  <si>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</si>
  <si>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</si>
  <si>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</si>
  <si>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</si>
  <si>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</si>
  <si>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</si>
  <si>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</si>
  <si>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</si>
  <si>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</si>
  <si>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</si>
  <si>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</si>
  <si>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</si>
  <si>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</si>
  <si>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</si>
  <si>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</si>
  <si>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</si>
  <si>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</si>
  <si>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</si>
  <si>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</si>
  <si>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</si>
  <si>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</si>
  <si>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</si>
  <si>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</si>
  <si>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</si>
  <si>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</si>
  <si>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</si>
  <si>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</si>
  <si>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</si>
  <si>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</si>
  <si>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</si>
  <si>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</si>
  <si>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</si>
  <si>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</si>
  <si>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</si>
  <si>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</si>
  <si>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</si>
  <si>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</si>
  <si>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</si>
  <si>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</si>
  <si>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</si>
  <si>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</si>
  <si>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</si>
  <si>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</si>
  <si>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</si>
  <si>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</si>
  <si>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</si>
  <si>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</si>
  <si>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</si>
  <si>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</si>
  <si>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</si>
  <si>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</si>
  <si>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</si>
  <si>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</si>
  <si>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</si>
  <si>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</si>
  <si>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</si>
  <si>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</si>
  <si>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</si>
  <si>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</si>
  <si>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</si>
  <si>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</si>
  <si>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</si>
  <si>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</si>
  <si>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</si>
  <si>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</si>
  <si>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</si>
  <si>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</si>
  <si>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</si>
  <si>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</si>
  <si>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</si>
  <si>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</si>
  <si>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</si>
  <si>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</si>
  <si>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</si>
  <si>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</si>
  <si>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</si>
  <si>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</si>
  <si>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</si>
  <si>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</si>
  <si>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</si>
  <si>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</si>
  <si>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</si>
  <si>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</si>
  <si>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</si>
  <si>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</si>
  <si>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</si>
  <si>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</si>
  <si>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</si>
  <si>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</si>
  <si>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</si>
  <si>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</si>
  <si>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</si>
  <si>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</si>
  <si>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</si>
  <si>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</si>
  <si>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</si>
  <si>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</si>
  <si>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</si>
  <si>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</si>
  <si>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</si>
  <si>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</si>
  <si>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</si>
  <si>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</si>
  <si>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</si>
  <si>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</si>
  <si>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</si>
  <si>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</si>
  <si>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</si>
  <si>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</si>
  <si>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</si>
  <si>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</si>
  <si>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</si>
  <si>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</si>
  <si>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</si>
  <si>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</si>
  <si>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</si>
  <si>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</si>
  <si>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</si>
  <si>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</si>
  <si>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</si>
  <si>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</si>
  <si>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</si>
  <si>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</si>
  <si>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</si>
  <si>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</si>
  <si>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</si>
  <si>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</si>
  <si>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</si>
  <si>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</si>
  <si>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</si>
  <si>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</si>
  <si>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</si>
  <si>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</si>
  <si>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</si>
  <si>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</si>
  <si>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</si>
  <si>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</si>
  <si>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</si>
  <si>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</si>
  <si>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</si>
  <si>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</si>
  <si>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</si>
  <si>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</si>
  <si>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</si>
  <si>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</si>
  <si>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</si>
  <si>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</si>
  <si>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</si>
  <si>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</si>
  <si>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</si>
  <si>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</si>
  <si>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</si>
  <si>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</si>
  <si>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</si>
  <si>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</si>
  <si>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</si>
  <si>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</si>
  <si>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</si>
  <si>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</si>
  <si>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</si>
  <si>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</si>
  <si>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</si>
  <si>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</si>
  <si>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</si>
  <si>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</si>
  <si>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</si>
  <si>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</si>
  <si>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</si>
  <si>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</si>
  <si>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</si>
  <si>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</si>
  <si>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</si>
  <si>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</si>
  <si>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</si>
  <si>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</si>
  <si>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</si>
  <si>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</si>
  <si>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</si>
  <si>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</si>
  <si>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</si>
  <si>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</si>
  <si>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</si>
  <si>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</si>
  <si>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</si>
  <si>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</si>
  <si>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</si>
  <si>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</si>
  <si>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</si>
  <si>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</si>
  <si>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</si>
  <si>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</si>
  <si>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</si>
  <si>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</si>
  <si>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</si>
  <si>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</si>
  <si>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</si>
  <si>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</si>
  <si>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</si>
  <si>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</si>
  <si>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</si>
  <si>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</si>
  <si>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</si>
  <si>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</si>
  <si>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</si>
  <si>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</si>
  <si>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</si>
  <si>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</si>
  <si>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</si>
  <si>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</si>
  <si>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</si>
  <si>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</si>
  <si>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</si>
  <si>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</si>
  <si>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</si>
  <si>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</si>
  <si>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</si>
  <si>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</si>
  <si>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</si>
  <si>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</si>
  <si>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</si>
  <si>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</si>
  <si>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</si>
  <si>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</si>
  <si>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</si>
  <si>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</si>
  <si>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</si>
  <si>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</si>
  <si>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</si>
  <si>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</si>
  <si>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</si>
  <si>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</si>
  <si>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</si>
  <si>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</si>
  <si>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</si>
  <si>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</si>
  <si>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</si>
  <si>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</si>
  <si>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</si>
  <si>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</si>
  <si>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</si>
  <si>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</si>
  <si>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</si>
  <si>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</si>
  <si>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</si>
  <si>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</si>
  <si>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</si>
  <si>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</si>
  <si>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</si>
  <si>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</si>
  <si>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</si>
  <si>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</si>
  <si>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</si>
  <si>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</si>
  <si>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</si>
  <si>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</si>
  <si>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</si>
  <si>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</si>
  <si>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</si>
  <si>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</si>
  <si>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</si>
  <si>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</si>
  <si>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</si>
  <si>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</si>
  <si>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</si>
  <si>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</si>
  <si>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</si>
  <si>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</si>
  <si>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</si>
  <si>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</si>
  <si>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</si>
  <si>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</si>
  <si>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</si>
  <si>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</si>
  <si>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</si>
  <si>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</si>
  <si>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</si>
  <si>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</si>
  <si>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</si>
  <si>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</si>
  <si>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</si>
  <si>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</si>
  <si>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</si>
  <si>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</si>
  <si>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</si>
  <si>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</si>
  <si>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</si>
  <si>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</si>
  <si>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</si>
  <si>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</si>
  <si>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</si>
  <si>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</si>
  <si>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</si>
  <si>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</si>
  <si>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</si>
  <si>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</si>
  <si>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</si>
  <si>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</si>
  <si>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</si>
  <si>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</si>
  <si>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</si>
  <si>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</si>
  <si>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</si>
  <si>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</si>
  <si>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</si>
  <si>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</si>
  <si>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</si>
  <si>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</si>
  <si>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</si>
  <si>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</si>
  <si>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</si>
  <si>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</si>
  <si>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</si>
  <si>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</si>
  <si>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</si>
  <si>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</si>
  <si>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</si>
  <si>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</si>
  <si>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</si>
  <si>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</si>
  <si>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</si>
  <si>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</si>
  <si>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</si>
  <si>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</si>
  <si>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</si>
  <si>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</si>
  <si>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</si>
  <si>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</si>
  <si>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</si>
  <si>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</si>
  <si>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</si>
  <si>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</si>
  <si>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</si>
  <si>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</si>
  <si>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</si>
  <si>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</si>
  <si>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</si>
  <si>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</si>
  <si>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</si>
  <si>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</si>
  <si>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</si>
  <si>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</si>
  <si>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</si>
  <si>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</si>
  <si>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</si>
  <si>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</si>
  <si>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</si>
  <si>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</si>
  <si>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</si>
  <si>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</si>
  <si>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</si>
  <si>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</si>
  <si>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</si>
  <si>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</si>
  <si>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</si>
  <si>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</si>
  <si>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</si>
  <si>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</si>
  <si>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</si>
  <si>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</si>
  <si>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</si>
  <si>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</si>
  <si>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</si>
  <si>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</si>
  <si>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</si>
  <si>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</si>
  <si>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</si>
  <si>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</si>
  <si>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</si>
  <si>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</si>
  <si>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</si>
  <si>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</si>
  <si>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</si>
  <si>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</si>
  <si>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</si>
  <si>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</si>
  <si>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</si>
  <si>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</si>
  <si>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</si>
  <si>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</si>
  <si>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</si>
  <si>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</si>
  <si>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</si>
  <si>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</si>
  <si>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</si>
  <si>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</si>
  <si>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</si>
  <si>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</si>
  <si>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</si>
  <si>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</si>
  <si>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</si>
  <si>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</si>
  <si>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</si>
  <si>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</si>
  <si>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</si>
  <si>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</si>
  <si>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</si>
  <si>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</si>
  <si>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</si>
  <si>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</si>
  <si>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</si>
  <si>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</si>
  <si>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</si>
  <si>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</si>
  <si>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</si>
  <si>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</si>
  <si>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</si>
  <si>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</si>
  <si>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</si>
  <si>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</si>
  <si>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</si>
  <si>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</si>
  <si>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</si>
  <si>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</si>
  <si>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</si>
  <si>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</si>
  <si>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</si>
  <si>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</si>
  <si>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</si>
  <si>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</si>
  <si>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</si>
  <si>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</si>
  <si>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</si>
  <si>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</si>
  <si>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</si>
  <si>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</si>
  <si>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</si>
  <si>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</si>
  <si>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</si>
  <si>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</si>
  <si>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</si>
  <si>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</si>
  <si>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</si>
  <si>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</si>
  <si>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</si>
  <si>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</si>
  <si>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</si>
  <si>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</si>
  <si>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</si>
  <si>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</si>
  <si>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</si>
  <si>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</si>
  <si>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</si>
  <si>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</si>
  <si>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</si>
  <si>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</si>
  <si>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</si>
  <si>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</si>
  <si>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</si>
  <si>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</si>
  <si>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</si>
  <si>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</si>
  <si>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</si>
  <si>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</si>
  <si>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</si>
  <si>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</si>
  <si>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</si>
  <si>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</si>
  <si>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</si>
  <si>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</si>
  <si>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</si>
  <si>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</si>
  <si>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</si>
  <si>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</si>
  <si>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</si>
  <si>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</si>
  <si>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</si>
  <si>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</si>
  <si>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</si>
  <si>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</si>
  <si>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</si>
  <si>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</si>
  <si>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</si>
  <si>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</si>
  <si>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</si>
  <si>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</si>
  <si>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</si>
  <si>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</si>
  <si>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</si>
  <si>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</si>
  <si>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</si>
  <si>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</si>
  <si>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</si>
  <si>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</si>
  <si>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</si>
  <si>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</si>
  <si>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</si>
  <si>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</si>
  <si>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</si>
  <si>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</si>
  <si>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</si>
  <si>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</si>
  <si>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</si>
  <si>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</si>
  <si>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</si>
  <si>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</si>
  <si>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</si>
  <si>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</si>
  <si>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</si>
  <si>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</si>
  <si>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</si>
  <si>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</si>
  <si>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</si>
  <si>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</si>
  <si>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</si>
  <si>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</si>
  <si>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</si>
  <si>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</si>
  <si>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</si>
  <si>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</si>
  <si>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</si>
  <si>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</si>
  <si>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</si>
  <si>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</si>
  <si>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</si>
  <si>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</si>
  <si>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</si>
  <si>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</si>
  <si>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</si>
  <si>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</si>
  <si>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</si>
  <si>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</si>
  <si>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</si>
  <si>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</si>
  <si>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</si>
  <si>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</si>
  <si>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</si>
  <si>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</si>
  <si>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</si>
  <si>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</si>
  <si>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</si>
  <si>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</si>
  <si>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</si>
  <si>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</si>
  <si>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</si>
  <si>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</si>
  <si>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</si>
  <si>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</si>
  <si>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</si>
  <si>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</si>
  <si>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</si>
  <si>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</si>
  <si>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</si>
  <si>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</si>
  <si>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</si>
  <si>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</si>
  <si>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</si>
  <si>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</si>
  <si>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</si>
  <si>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</si>
  <si>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</si>
  <si>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</si>
  <si>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</si>
  <si>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</si>
  <si>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</si>
  <si>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</si>
  <si>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</si>
  <si>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</si>
  <si>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</si>
  <si>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</si>
  <si>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</si>
  <si>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</si>
  <si>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</si>
  <si>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</si>
  <si>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</si>
  <si>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</si>
  <si>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</si>
  <si>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</si>
  <si>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</si>
  <si>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</si>
  <si>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</si>
  <si>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</si>
  <si>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</si>
  <si>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</si>
  <si>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</si>
  <si>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</si>
  <si>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</si>
  <si>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</si>
  <si>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</si>
  <si>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</si>
  <si>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</si>
  <si>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</si>
  <si>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</si>
  <si>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</si>
  <si>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</si>
  <si>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</si>
  <si>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</si>
  <si>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</si>
  <si>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</si>
  <si>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</si>
  <si>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</si>
  <si>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</si>
  <si>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</si>
  <si>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</si>
  <si>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</si>
  <si>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</si>
  <si>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</si>
  <si>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</si>
  <si>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</si>
  <si>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</si>
  <si>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</si>
  <si>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</si>
  <si>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</si>
  <si>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</si>
  <si>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</si>
  <si>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</si>
  <si>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</si>
  <si>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</si>
  <si>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</si>
  <si>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</si>
  <si>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</si>
  <si>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</si>
  <si>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</si>
  <si>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</si>
  <si>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</si>
  <si>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</si>
  <si>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</si>
  <si>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</si>
  <si>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</si>
  <si>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</si>
  <si>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</si>
  <si>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</si>
  <si>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</si>
  <si>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</si>
  <si>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</si>
  <si>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</si>
  <si>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</si>
  <si>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</si>
  <si>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</si>
  <si>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</si>
  <si>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</si>
  <si>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</si>
  <si>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</si>
  <si>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</si>
  <si>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</si>
  <si>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</si>
  <si>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</si>
  <si>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</si>
  <si>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</si>
  <si>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</si>
  <si>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</si>
  <si>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</si>
  <si>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</si>
  <si>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</si>
  <si>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</si>
  <si>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</si>
  <si>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</si>
  <si>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</si>
  <si>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</si>
  <si>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</si>
  <si>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</si>
  <si>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</si>
  <si>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</si>
  <si>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</si>
  <si>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</si>
  <si>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</si>
  <si>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</si>
  <si>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</si>
  <si>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</si>
  <si>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</si>
  <si>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</si>
  <si>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</si>
  <si>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</si>
  <si>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</si>
  <si>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</si>
  <si>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</si>
  <si>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</si>
  <si>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</si>
  <si>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</si>
  <si>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</si>
  <si>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</si>
  <si>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</si>
  <si>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</si>
  <si>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</si>
  <si>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</si>
  <si>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</si>
  <si>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</si>
  <si>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</si>
  <si>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</si>
  <si>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</si>
  <si>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</si>
  <si>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</si>
  <si>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</si>
  <si>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</si>
  <si>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</si>
  <si>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</si>
  <si>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</si>
  <si>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</si>
  <si>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</si>
  <si>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</si>
  <si>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</si>
  <si>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</si>
  <si>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</si>
  <si>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</si>
  <si>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</si>
  <si>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</si>
  <si>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</si>
  <si>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</si>
  <si>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</si>
  <si>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</si>
  <si>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</si>
  <si>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</si>
  <si>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</si>
  <si>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</si>
  <si>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</si>
  <si>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</si>
  <si>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</si>
  <si>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</si>
  <si>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</si>
  <si>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</si>
  <si>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</si>
  <si>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</si>
  <si>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</si>
  <si>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</si>
  <si>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</si>
  <si>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</si>
  <si>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</si>
  <si>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</si>
  <si>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</si>
  <si>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</si>
  <si>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</si>
  <si>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</si>
  <si>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</si>
  <si>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</si>
  <si>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</si>
  <si>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</si>
  <si>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</si>
  <si>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</si>
  <si>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</si>
  <si>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</si>
  <si>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</si>
  <si>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</si>
  <si>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</si>
  <si>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</si>
  <si>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</si>
  <si>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</si>
  <si>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</si>
  <si>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</si>
  <si>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</si>
  <si>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</si>
  <si>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</si>
  <si>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</si>
  <si>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</si>
  <si>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</si>
  <si>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</si>
  <si>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</si>
  <si>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</si>
  <si>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</si>
  <si>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</si>
  <si>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</si>
  <si>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</si>
  <si>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</si>
  <si>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</si>
  <si>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</si>
  <si>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</si>
  <si>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</si>
  <si>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</si>
  <si>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</si>
  <si>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</si>
  <si>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</si>
  <si>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</si>
  <si>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</si>
  <si>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</si>
  <si>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</si>
  <si>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</si>
  <si>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</si>
  <si>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</si>
  <si>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</si>
  <si>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</si>
  <si>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</si>
  <si>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</si>
  <si>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</si>
  <si>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</si>
  <si>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</si>
  <si>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</si>
  <si>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</si>
  <si>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</si>
  <si>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</si>
  <si>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</si>
  <si>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</si>
  <si>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</si>
  <si>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</si>
  <si>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</si>
  <si>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</si>
  <si>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</si>
  <si>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</si>
  <si>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</si>
  <si>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</si>
  <si>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</si>
  <si>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</si>
  <si>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</si>
  <si>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</si>
  <si>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</si>
  <si>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</si>
  <si>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</si>
  <si>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</si>
  <si>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</si>
  <si>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</si>
  <si>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</si>
  <si>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</si>
  <si>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</si>
  <si>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</si>
  <si>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</si>
  <si>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</si>
  <si>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</si>
  <si>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</si>
  <si>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</si>
  <si>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</si>
  <si>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</si>
  <si>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</si>
  <si>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</si>
  <si>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</si>
  <si>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</si>
  <si>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</si>
  <si>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</si>
  <si>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</si>
  <si>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</si>
  <si>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</si>
  <si>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</si>
  <si>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</si>
  <si>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</si>
  <si>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</si>
  <si>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</si>
  <si>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</si>
  <si>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</si>
  <si>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</si>
  <si>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</si>
  <si>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</si>
  <si>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</si>
  <si>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</si>
  <si>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</si>
  <si>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</si>
  <si>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</si>
  <si>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</si>
  <si>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</si>
  <si>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</si>
  <si>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</si>
  <si>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</si>
  <si>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</si>
  <si>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</si>
  <si>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</si>
  <si>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</si>
  <si>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</si>
  <si>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</si>
  <si>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</si>
  <si>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</si>
  <si>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</si>
  <si>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</si>
  <si>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</si>
  <si>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</si>
  <si>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</si>
  <si>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</si>
  <si>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</si>
  <si>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</si>
  <si>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</si>
  <si>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</si>
  <si>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</si>
  <si>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</si>
  <si>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</si>
  <si>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</si>
  <si>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</si>
  <si>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</si>
  <si>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</si>
  <si>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</si>
  <si>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</si>
  <si>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</si>
  <si>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</si>
  <si>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</si>
  <si>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</si>
  <si>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</si>
  <si>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</si>
  <si>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</si>
  <si>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</si>
  <si>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</si>
  <si>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</si>
  <si>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</si>
  <si>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</si>
  <si>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</si>
  <si>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</si>
  <si>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</si>
  <si>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</si>
  <si>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</si>
  <si>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</si>
  <si>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</si>
  <si>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</si>
  <si>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</si>
  <si>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</si>
  <si>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</si>
  <si>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</si>
  <si>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</si>
  <si>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</si>
  <si>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</si>
  <si>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</si>
  <si>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</si>
  <si>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</si>
  <si>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</si>
  <si>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</si>
  <si>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</si>
  <si>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</si>
  <si>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</si>
  <si>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</si>
  <si>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</si>
  <si>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</si>
  <si>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</si>
  <si>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</si>
  <si>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</si>
  <si>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</si>
  <si>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</si>
  <si>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</si>
  <si>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</si>
  <si>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</si>
  <si>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</si>
  <si>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</si>
  <si>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</si>
  <si>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</si>
  <si>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</si>
  <si>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</si>
  <si>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</si>
  <si>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</si>
  <si>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</si>
  <si>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</si>
  <si>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</si>
  <si>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</si>
  <si>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</si>
  <si>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</si>
  <si>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</si>
  <si>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</si>
  <si>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</si>
  <si>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</si>
  <si>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</si>
  <si>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</si>
  <si>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</si>
  <si>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</si>
  <si>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</si>
  <si>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</si>
  <si>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</si>
  <si>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</si>
  <si>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</si>
  <si>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</si>
  <si>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</si>
  <si>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</si>
  <si>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</si>
  <si>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</si>
  <si>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</si>
  <si>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</si>
  <si>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</si>
  <si>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</si>
  <si>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</si>
  <si>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</si>
  <si>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</si>
  <si>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</si>
  <si>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</si>
  <si>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</si>
  <si>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</si>
  <si>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</si>
  <si>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</si>
  <si>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</si>
  <si>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</si>
  <si>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</si>
  <si>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</si>
  <si>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</si>
  <si>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</si>
  <si>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</si>
  <si>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</si>
  <si>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</si>
  <si>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</si>
  <si>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</si>
  <si>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</si>
  <si>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</si>
  <si>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</si>
  <si>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</si>
  <si>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</si>
  <si>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</si>
  <si>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</si>
  <si>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</si>
  <si>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</si>
  <si>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</si>
  <si>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</si>
  <si>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</si>
  <si>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</si>
  <si>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</si>
  <si>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</si>
  <si>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</si>
  <si>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</si>
  <si>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</si>
  <si>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</si>
  <si>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</si>
  <si>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</si>
  <si>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</si>
  <si>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</si>
  <si>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</si>
  <si>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</si>
  <si>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</si>
  <si>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</si>
  <si>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</si>
  <si>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</si>
  <si>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</si>
  <si>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</si>
  <si>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</si>
  <si>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</si>
  <si>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</si>
  <si>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</si>
  <si>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</si>
  <si>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</si>
  <si>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</si>
  <si>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</si>
  <si>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</si>
  <si>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</si>
  <si>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</si>
  <si>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</si>
  <si>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</si>
  <si>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</si>
  <si>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</si>
  <si>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</si>
  <si>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</si>
  <si>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</si>
  <si>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</si>
  <si>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</si>
  <si>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</si>
  <si>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</si>
  <si>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</si>
  <si>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</si>
  <si>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</si>
  <si>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</si>
  <si>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</si>
  <si>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</si>
  <si>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</si>
  <si>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</si>
  <si>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</si>
  <si>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</si>
  <si>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</si>
  <si>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</si>
  <si>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</si>
  <si>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</si>
  <si>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</si>
  <si>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</si>
  <si>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</si>
  <si>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</si>
  <si>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</si>
  <si>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</si>
  <si>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</si>
  <si>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</si>
  <si>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</si>
  <si>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</si>
  <si>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</si>
  <si>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</si>
  <si>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</si>
  <si>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</si>
  <si>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</si>
  <si>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</si>
  <si>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</si>
  <si>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</si>
  <si>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</si>
  <si>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</si>
  <si>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</si>
  <si>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</si>
  <si>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</si>
  <si>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</si>
  <si>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</si>
  <si>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</si>
  <si>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</si>
  <si>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</si>
  <si>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</si>
  <si>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</si>
  <si>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</si>
  <si>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</si>
  <si>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</si>
  <si>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</si>
  <si>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</si>
  <si>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</si>
  <si>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</si>
  <si>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</si>
  <si>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</si>
  <si>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</si>
  <si>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</si>
  <si>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</si>
  <si>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</si>
  <si>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</si>
  <si>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</si>
  <si>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</si>
  <si>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</si>
  <si>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</si>
  <si>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</si>
  <si>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</si>
  <si>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</si>
  <si>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</si>
  <si>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</si>
  <si>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</si>
  <si>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</si>
  <si>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</si>
  <si>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</si>
  <si>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</si>
  <si>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</si>
  <si>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</si>
  <si>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</si>
  <si>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</si>
  <si>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</si>
  <si>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</si>
  <si>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</si>
  <si>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</si>
  <si>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</si>
  <si>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</si>
  <si>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</si>
  <si>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</si>
  <si>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</si>
  <si>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</si>
  <si>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</si>
  <si>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</si>
  <si>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</si>
  <si>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</si>
  <si>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</si>
  <si>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</si>
  <si>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</si>
  <si>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</si>
  <si>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</si>
  <si>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</si>
  <si>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</si>
  <si>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</si>
  <si>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</si>
  <si>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</si>
  <si>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</si>
  <si>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</si>
  <si>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</si>
  <si>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</si>
  <si>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</si>
  <si>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</si>
  <si>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</si>
  <si>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</si>
  <si>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</si>
  <si>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</si>
  <si>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</si>
  <si>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</si>
  <si>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</si>
  <si>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</si>
  <si>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</si>
  <si>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</si>
  <si>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</si>
  <si>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</si>
  <si>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</si>
  <si>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</si>
  <si>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</si>
  <si>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</si>
  <si>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</si>
  <si>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</si>
  <si>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</si>
  <si>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</si>
  <si>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</si>
  <si>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</si>
  <si>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</si>
  <si>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</si>
  <si>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</si>
  <si>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</si>
  <si>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</si>
  <si>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</si>
  <si>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</si>
  <si>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</si>
  <si>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</si>
  <si>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</si>
  <si>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</si>
  <si>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</si>
  <si>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</si>
  <si>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</si>
  <si>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</si>
  <si>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</si>
  <si>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</si>
  <si>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</si>
  <si>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</si>
  <si>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</si>
  <si>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</si>
  <si>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</si>
  <si>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</si>
  <si>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</si>
  <si>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</si>
  <si>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</si>
  <si>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</si>
  <si>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</si>
  <si>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</si>
  <si>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</si>
  <si>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</si>
  <si>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</si>
  <si>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</si>
  <si>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</si>
  <si>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</si>
  <si>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</si>
  <si>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</si>
  <si>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</si>
  <si>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</si>
  <si>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</si>
  <si>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</si>
  <si>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</si>
  <si>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</si>
  <si>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</si>
  <si>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</si>
  <si>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</si>
  <si>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</si>
  <si>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</si>
  <si>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</si>
  <si>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</si>
  <si>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</si>
  <si>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</si>
  <si>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</si>
  <si>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</si>
  <si>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</si>
  <si>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</si>
  <si>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</si>
  <si>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</si>
  <si>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</si>
  <si>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</si>
  <si>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</si>
  <si>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</si>
  <si>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</si>
  <si>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</si>
  <si>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</si>
  <si>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</si>
  <si>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</si>
  <si>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</si>
  <si>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</si>
  <si>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</si>
  <si>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</si>
  <si>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</si>
  <si>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</si>
  <si>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</si>
  <si>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</si>
  <si>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</si>
  <si>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</si>
  <si>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</si>
  <si>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</si>
  <si>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</si>
  <si>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</si>
  <si>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</si>
  <si>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</si>
  <si>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</si>
  <si>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</si>
  <si>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</si>
  <si>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</si>
  <si>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</si>
  <si>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</si>
  <si>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</si>
  <si>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</si>
  <si>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</si>
  <si>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</si>
  <si>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</si>
  <si>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</si>
  <si>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</si>
  <si>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</si>
  <si>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</si>
  <si>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</si>
  <si>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</si>
  <si>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</si>
  <si>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</si>
  <si>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</si>
  <si>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</si>
  <si>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</si>
  <si>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</si>
  <si>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</si>
  <si>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</si>
  <si>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</si>
  <si>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</si>
  <si>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</si>
  <si>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</si>
  <si>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</si>
  <si>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</si>
  <si>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</si>
  <si>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</si>
  <si>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</si>
  <si>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</si>
  <si>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</si>
  <si>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</si>
  <si>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</si>
  <si>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</si>
  <si>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</si>
  <si>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</si>
  <si>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</si>
  <si>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</si>
  <si>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</si>
  <si>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</si>
  <si>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</si>
  <si>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</si>
  <si>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</si>
  <si>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</si>
  <si>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</si>
  <si>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</si>
  <si>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</si>
  <si>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</si>
  <si>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</si>
  <si>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</si>
  <si>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</si>
  <si>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</si>
  <si>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</si>
  <si>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</si>
  <si>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</si>
  <si>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</si>
  <si>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</si>
  <si>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</si>
  <si>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</si>
  <si>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</si>
  <si>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</si>
  <si>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</si>
  <si>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</si>
  <si>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</si>
  <si>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</si>
  <si>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</si>
  <si>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</si>
  <si>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</si>
  <si>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</si>
  <si>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</si>
  <si>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</si>
  <si>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</si>
  <si>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</si>
  <si>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</si>
  <si>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</si>
  <si>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</si>
  <si>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</si>
  <si>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</si>
  <si>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</si>
  <si>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</si>
  <si>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</si>
  <si>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</si>
  <si>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</si>
  <si>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</si>
  <si>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</si>
  <si>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</si>
  <si>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</si>
  <si>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</si>
  <si>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</si>
  <si>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</si>
  <si>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</si>
  <si>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</si>
  <si>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</si>
  <si>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</si>
  <si>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</si>
  <si>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</si>
  <si>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</si>
  <si>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</si>
  <si>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</si>
  <si>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</si>
  <si>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</si>
  <si>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</si>
  <si>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</si>
  <si>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</si>
  <si>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</si>
  <si>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</si>
  <si>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</si>
  <si>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</si>
  <si>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</si>
  <si>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</si>
  <si>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</si>
  <si>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</si>
  <si>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</si>
  <si>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</si>
  <si>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</si>
  <si>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</si>
  <si>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</si>
  <si>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</si>
  <si>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</si>
  <si>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</si>
  <si>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</si>
  <si>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</si>
  <si>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</si>
  <si>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</si>
  <si>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</si>
  <si>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</si>
  <si>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</si>
  <si>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</si>
  <si>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</si>
  <si>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</si>
  <si>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</si>
  <si>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</si>
  <si>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</si>
  <si>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</si>
  <si>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</si>
  <si>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</si>
  <si>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</si>
  <si>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</si>
  <si>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</si>
  <si>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</si>
  <si>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</si>
  <si>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</si>
  <si>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</si>
  <si>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</si>
  <si>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</si>
  <si>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</si>
  <si>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</si>
  <si>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</si>
  <si>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</si>
  <si>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</si>
  <si>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</si>
  <si>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</si>
  <si>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</si>
  <si>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</si>
  <si>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</si>
  <si>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</si>
  <si>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</si>
  <si>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</si>
  <si>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</si>
  <si>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</si>
  <si>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</si>
  <si>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</si>
  <si>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</si>
  <si>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</si>
  <si>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</si>
  <si>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</si>
  <si>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</si>
  <si>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</si>
  <si>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</si>
  <si>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</si>
  <si>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</si>
  <si>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</si>
  <si>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</si>
  <si>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</si>
  <si>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</si>
  <si>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</si>
  <si>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</si>
  <si>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</si>
  <si>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</si>
  <si>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</si>
  <si>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</si>
  <si>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</si>
  <si>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</si>
  <si>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</si>
  <si>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</si>
  <si>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</si>
  <si>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</si>
  <si>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</si>
  <si>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</si>
  <si>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</si>
  <si>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</si>
  <si>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</si>
  <si>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</si>
  <si>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</si>
  <si>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</si>
  <si>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</si>
  <si>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</si>
  <si>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</si>
  <si>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</si>
  <si>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</si>
  <si>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</si>
  <si>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</si>
  <si>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</si>
  <si>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</si>
  <si>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</si>
  <si>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</si>
  <si>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</si>
  <si>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</si>
  <si>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</si>
  <si>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</si>
  <si>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</si>
  <si>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</si>
  <si>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</si>
  <si>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</si>
  <si>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</si>
  <si>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</si>
  <si>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</si>
  <si>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</si>
  <si>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</si>
  <si>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</si>
  <si>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</si>
  <si>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</si>
  <si>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</si>
  <si>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</si>
  <si>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</si>
  <si>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</si>
  <si>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</si>
  <si>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</si>
  <si>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</si>
  <si>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</si>
  <si>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</si>
  <si>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</si>
  <si>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</si>
  <si>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</si>
  <si>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</si>
  <si>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</si>
  <si>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</si>
  <si>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</si>
  <si>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</si>
  <si>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</si>
  <si>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</si>
  <si>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</si>
  <si>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</si>
  <si>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</si>
  <si>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</si>
  <si>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</si>
  <si>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</si>
  <si>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</si>
  <si>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</si>
  <si>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</si>
  <si>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</si>
  <si>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</si>
  <si>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</si>
  <si>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</si>
  <si>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</si>
  <si>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</si>
  <si>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</si>
  <si>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</si>
  <si>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</si>
  <si>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</si>
  <si>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</si>
  <si>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</si>
  <si>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</si>
  <si>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</si>
  <si>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</si>
  <si>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</si>
  <si>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</si>
  <si>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</si>
  <si>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</si>
  <si>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</si>
  <si>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</si>
  <si>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</si>
  <si>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</si>
  <si>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</si>
  <si>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</si>
  <si>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</si>
  <si>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</si>
  <si>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</si>
  <si>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</si>
  <si>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</si>
  <si>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</si>
  <si>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</si>
  <si>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</si>
  <si>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</si>
  <si>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</si>
  <si>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</si>
  <si>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</si>
  <si>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</si>
  <si>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</si>
  <si>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</si>
  <si>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</si>
  <si>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</si>
  <si>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</si>
  <si>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</si>
  <si>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</si>
  <si>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</si>
  <si>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</si>
  <si>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</si>
  <si>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</si>
  <si>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</si>
  <si>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</si>
  <si>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</si>
  <si>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</si>
  <si>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</si>
  <si>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</si>
  <si>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</si>
  <si>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</si>
  <si>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</si>
  <si>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</si>
  <si>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</si>
  <si>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</si>
  <si>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</si>
  <si>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</si>
  <si>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</si>
  <si>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</si>
  <si>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</si>
  <si>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</si>
  <si>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</si>
  <si>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</si>
  <si>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</si>
  <si>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</si>
  <si>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</si>
  <si>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</si>
  <si>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</si>
  <si>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</si>
  <si>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</si>
  <si>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</si>
  <si>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</si>
  <si>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</si>
  <si>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</si>
  <si>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</si>
  <si>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</si>
  <si>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</si>
  <si>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</si>
  <si>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</si>
  <si>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</si>
  <si>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</si>
  <si>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</si>
  <si>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</si>
  <si>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</si>
  <si>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</si>
  <si>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</si>
  <si>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</si>
  <si>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</si>
  <si>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</si>
  <si>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</si>
  <si>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</si>
  <si>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</si>
  <si>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</si>
  <si>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</si>
  <si>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</si>
  <si>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</si>
  <si>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</si>
  <si>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</si>
  <si>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</si>
  <si>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</si>
  <si>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</si>
  <si>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</si>
  <si>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</si>
  <si>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</si>
  <si>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</si>
  <si>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</si>
  <si>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</si>
  <si>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</si>
  <si>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</si>
  <si>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</si>
  <si>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</si>
  <si>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</si>
  <si>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</si>
  <si>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</si>
  <si>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</si>
  <si>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</si>
  <si>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</si>
  <si>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</si>
  <si>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</si>
  <si>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</si>
  <si>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</si>
  <si>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</si>
  <si>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</si>
  <si>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</si>
  <si>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</si>
  <si>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</si>
  <si>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</si>
  <si>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</si>
  <si>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</si>
  <si>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</si>
  <si>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</si>
  <si>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</si>
  <si>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</si>
  <si>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</si>
  <si>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</si>
  <si>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</si>
  <si>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</si>
  <si>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</si>
  <si>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</si>
  <si>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</si>
  <si>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</si>
  <si>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</si>
  <si>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</si>
  <si>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</si>
  <si>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</si>
  <si>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</si>
  <si>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</si>
  <si>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</si>
  <si>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</si>
  <si>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</si>
  <si>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</si>
  <si>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</si>
  <si>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</si>
  <si>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</si>
  <si>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</si>
  <si>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</si>
  <si>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</si>
  <si>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</si>
  <si>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</si>
  <si>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</si>
  <si>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</si>
  <si>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</si>
  <si>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</si>
  <si>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</si>
  <si>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</si>
  <si>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</si>
  <si>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</si>
  <si>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</si>
  <si>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</si>
  <si>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</si>
  <si>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</si>
  <si>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</si>
  <si>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</si>
  <si>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</si>
  <si>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</si>
  <si>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</si>
  <si>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</si>
  <si>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</si>
  <si>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</si>
  <si>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</si>
  <si>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</si>
  <si>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</si>
  <si>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</si>
  <si>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</si>
  <si>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</si>
  <si>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</si>
  <si>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</si>
  <si>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</si>
  <si>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</si>
  <si>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</si>
  <si>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</si>
  <si>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</si>
  <si>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</si>
  <si>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</si>
  <si>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</si>
  <si>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</si>
  <si>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</si>
  <si>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</si>
  <si>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</si>
  <si>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</si>
  <si>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</si>
  <si>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</si>
  <si>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</si>
  <si>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</si>
  <si>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</si>
  <si>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</si>
  <si>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</si>
  <si>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</si>
  <si>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</si>
  <si>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</si>
  <si>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</si>
  <si>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</si>
  <si>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</si>
  <si>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</si>
  <si>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</si>
  <si>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</si>
  <si>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</si>
  <si>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</si>
  <si>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</si>
  <si>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</si>
  <si>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</si>
  <si>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</si>
  <si>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</si>
  <si>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</si>
  <si>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</si>
  <si>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</si>
  <si>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</si>
  <si>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</si>
  <si>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</si>
  <si>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</si>
  <si>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</si>
  <si>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</si>
  <si>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</si>
  <si>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</si>
  <si>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</si>
  <si>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</si>
  <si>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</si>
  <si>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</si>
  <si>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</si>
  <si>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</si>
  <si>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</si>
  <si>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</si>
  <si>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</si>
  <si>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</si>
  <si>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</si>
  <si>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</si>
  <si>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</si>
  <si>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</si>
  <si>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</si>
  <si>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</si>
  <si>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</si>
  <si>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</si>
  <si>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</si>
  <si>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</si>
  <si>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</si>
  <si>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</si>
  <si>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</si>
  <si>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</si>
  <si>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</si>
  <si>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</si>
  <si>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</si>
  <si>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</si>
  <si>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</si>
  <si>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</si>
  <si>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</si>
  <si>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</si>
  <si>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</si>
  <si>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</si>
  <si>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</si>
  <si>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</si>
  <si>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</si>
  <si>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</si>
  <si>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</si>
  <si>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</si>
  <si>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</si>
  <si>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</si>
  <si>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</si>
  <si>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</si>
  <si>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</si>
  <si>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</si>
  <si>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</si>
  <si>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</si>
  <si>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</si>
  <si>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</si>
  <si>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</si>
  <si>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</si>
  <si>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</si>
  <si>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</si>
  <si>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</si>
  <si>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</si>
  <si>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</si>
  <si>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</si>
  <si>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</si>
  <si>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</si>
  <si>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</si>
  <si>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</si>
  <si>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</si>
  <si>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</si>
  <si>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</si>
  <si>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</si>
  <si>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</si>
  <si>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</si>
  <si>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</si>
  <si>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</si>
  <si>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</si>
  <si>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</si>
  <si>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</si>
  <si>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</si>
  <si>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</si>
  <si>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</si>
  <si>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</si>
  <si>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</si>
  <si>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</si>
  <si>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</si>
  <si>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</si>
  <si>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</si>
  <si>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</si>
  <si>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</si>
  <si>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</si>
  <si>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</si>
  <si>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</si>
  <si>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</si>
  <si>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</si>
  <si>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</si>
  <si>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</si>
  <si>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</si>
  <si>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</si>
  <si>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</si>
  <si>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</si>
  <si>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</si>
  <si>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</si>
  <si>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</si>
  <si>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</si>
  <si>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</si>
  <si>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</si>
  <si>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</si>
  <si>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</si>
  <si>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</si>
  <si>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</si>
  <si>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</si>
  <si>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</si>
  <si>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</si>
  <si>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</si>
  <si>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</si>
  <si>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</si>
  <si>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</si>
  <si>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</si>
  <si>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</si>
  <si>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</si>
  <si>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</si>
  <si>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</si>
  <si>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</si>
  <si>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</si>
  <si>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</si>
  <si>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</si>
  <si>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</si>
  <si>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</si>
  <si>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</si>
  <si>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</si>
  <si>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</si>
  <si>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</si>
  <si>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</si>
  <si>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</si>
  <si>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</si>
  <si>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</si>
  <si>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</si>
  <si>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</si>
  <si>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</si>
  <si>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</si>
  <si>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</si>
  <si>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</si>
  <si>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</si>
  <si>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</si>
  <si>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</si>
  <si>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</si>
  <si>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</si>
  <si>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</si>
  <si>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</si>
  <si>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</si>
  <si>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</si>
  <si>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</si>
  <si>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</si>
  <si>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</si>
  <si>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</si>
  <si>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</si>
  <si>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</si>
  <si>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</si>
  <si>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</si>
  <si>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</si>
  <si>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</si>
  <si>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</si>
  <si>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</si>
  <si>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</si>
  <si>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</si>
  <si>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</si>
  <si>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</si>
  <si>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</si>
  <si>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</si>
  <si>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</si>
  <si>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</si>
  <si>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</si>
  <si>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</si>
  <si>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</si>
  <si>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</si>
  <si>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</si>
  <si>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</si>
  <si>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</si>
  <si>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</si>
  <si>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</si>
  <si>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</si>
  <si>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</si>
  <si>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</si>
  <si>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</si>
  <si>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</si>
  <si>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</si>
  <si>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</si>
  <si>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</si>
  <si>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</si>
  <si>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</si>
  <si>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</si>
  <si>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</si>
  <si>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</si>
  <si>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</si>
  <si>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</si>
  <si>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</si>
  <si>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</si>
  <si>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</si>
  <si>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</si>
  <si>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</si>
  <si>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</si>
  <si>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</si>
  <si>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</si>
  <si>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</si>
  <si>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</si>
  <si>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</si>
  <si>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</si>
  <si>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</si>
  <si>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</si>
  <si>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</si>
  <si>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</si>
  <si>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</si>
  <si>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</si>
  <si>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</si>
  <si>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</si>
  <si>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</si>
  <si>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</si>
  <si>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</si>
  <si>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</si>
  <si>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</si>
  <si>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</si>
  <si>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</si>
  <si>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</si>
  <si>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</si>
  <si>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</si>
  <si>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</si>
  <si>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</si>
  <si>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</si>
  <si>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</si>
  <si>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</si>
  <si>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</si>
  <si>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</si>
  <si>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</si>
  <si>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</si>
  <si>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</si>
  <si>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</si>
  <si>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</si>
  <si>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</si>
  <si>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</si>
  <si>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</si>
  <si>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</si>
  <si>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</si>
  <si>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</si>
  <si>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</si>
  <si>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</si>
  <si>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</si>
  <si>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</si>
  <si>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</si>
  <si>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</si>
  <si>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</si>
  <si>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</si>
  <si>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</si>
  <si>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</si>
  <si>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</si>
  <si>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</si>
  <si>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</si>
  <si>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</si>
  <si>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</si>
  <si>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</si>
  <si>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</si>
  <si>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</si>
  <si>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</si>
  <si>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</si>
  <si>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</si>
  <si>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</si>
  <si>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</si>
  <si>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</si>
  <si>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</si>
  <si>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</si>
  <si>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</si>
  <si>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</si>
  <si>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</si>
  <si>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</si>
  <si>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</si>
  <si>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</si>
  <si>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</si>
  <si>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</si>
  <si>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</si>
  <si>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</si>
  <si>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</si>
  <si>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</si>
  <si>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</si>
  <si>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</si>
  <si>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</si>
  <si>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</si>
  <si>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</si>
  <si>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</si>
  <si>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</si>
  <si>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</si>
  <si>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</si>
  <si>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</si>
  <si>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</si>
  <si>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</si>
  <si>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</si>
  <si>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</si>
  <si>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</si>
  <si>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</si>
  <si>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</si>
  <si>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</si>
  <si>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</si>
  <si>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</si>
  <si>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</si>
  <si>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</si>
  <si>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</si>
  <si>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</si>
  <si>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</si>
  <si>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</si>
  <si>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</si>
  <si>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</si>
  <si>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</si>
  <si>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</si>
  <si>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</si>
  <si>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</si>
  <si>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May</t>
  </si>
  <si>
    <t>Qtr3</t>
  </si>
  <si>
    <t>Qtr4</t>
  </si>
  <si>
    <t>Qtr1</t>
  </si>
  <si>
    <t>Jan</t>
  </si>
  <si>
    <t>Feb</t>
  </si>
  <si>
    <t>Mar</t>
  </si>
  <si>
    <t>Apr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</si>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</sst>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mm/dd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7" fontId="0" fillId="0" borderId="0" xfId="0" applyNumberFormat="1"/>
    <xf numFmtId="0" fontId="0" fillId="0" borderId="2" xfId="0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4" xfId="0" applyFont="1" applyBorder="1"/>
    <xf numFmtId="0" fontId="1" fillId="0" borderId="5" xfId="0" applyFont="1" applyBorder="1"/>
    <xf numFmtId="9" fontId="0" fillId="0" borderId="2" xfId="0" applyNumberFormat="1" applyBorder="1"/>
    <xf numFmtId="0" fontId="0" fillId="0" borderId="9" xfId="0" applyBorder="1"/>
    <xf numFmtId="9" fontId="0" fillId="0" borderId="9" xfId="0" applyNumberFormat="1" applyBorder="1"/>
    <xf numFmtId="0" fontId="0" fillId="0" borderId="10" xfId="0" applyBorder="1"/>
    <xf numFmtId="0" fontId="0" fillId="0" borderId="11" xfId="0" applyBorder="1"/>
    <xf numFmtId="0" fontId="1" fillId="0" borderId="3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vs state!PivotTable2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vs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1-4AA1-B5AD-8950594F4F6E}"/>
            </c:ext>
          </c:extLst>
        </c:ser>
        <c:ser>
          <c:idx val="1"/>
          <c:order val="1"/>
          <c:tx>
            <c:strRef>
              <c:f>'category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D1-4AA1-B5AD-8950594F4F6E}"/>
            </c:ext>
          </c:extLst>
        </c:ser>
        <c:ser>
          <c:idx val="2"/>
          <c:order val="2"/>
          <c:tx>
            <c:strRef>
              <c:f>'category vs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D1-4AA1-B5AD-8950594F4F6E}"/>
            </c:ext>
          </c:extLst>
        </c:ser>
        <c:ser>
          <c:idx val="3"/>
          <c:order val="3"/>
          <c:tx>
            <c:strRef>
              <c:f>'category vs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D1-4AA1-B5AD-8950594F4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8661000"/>
        <c:axId val="908659032"/>
      </c:barChart>
      <c:catAx>
        <c:axId val="90866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59032"/>
        <c:crosses val="autoZero"/>
        <c:auto val="1"/>
        <c:lblAlgn val="ctr"/>
        <c:lblOffset val="100"/>
        <c:noMultiLvlLbl val="0"/>
      </c:catAx>
      <c:valAx>
        <c:axId val="90865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6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vs state!PivotTable3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vs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6-4101-A071-6A3160A149A7}"/>
            </c:ext>
          </c:extLst>
        </c:ser>
        <c:ser>
          <c:idx val="1"/>
          <c:order val="1"/>
          <c:tx>
            <c:strRef>
              <c:f>'subcategory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6-4101-A071-6A3160A149A7}"/>
            </c:ext>
          </c:extLst>
        </c:ser>
        <c:ser>
          <c:idx val="2"/>
          <c:order val="2"/>
          <c:tx>
            <c:strRef>
              <c:f>'subcategory vs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56-4101-A071-6A3160A149A7}"/>
            </c:ext>
          </c:extLst>
        </c:ser>
        <c:ser>
          <c:idx val="3"/>
          <c:order val="3"/>
          <c:tx>
            <c:strRef>
              <c:f>'subcategory vs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56-4101-A071-6A3160A14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8685272"/>
        <c:axId val="908675432"/>
      </c:barChart>
      <c:catAx>
        <c:axId val="90868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75432"/>
        <c:crosses val="autoZero"/>
        <c:auto val="1"/>
        <c:lblAlgn val="ctr"/>
        <c:lblOffset val="100"/>
        <c:noMultiLvlLbl val="0"/>
      </c:catAx>
      <c:valAx>
        <c:axId val="90867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8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 vs State!PivotTable4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vs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'Dates vs State'!$A$6:$A$16</c:f>
              <c:multiLvlStrCache>
                <c:ptCount val="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'Dates vs State'!$B$6:$B$16</c:f>
              <c:numCache>
                <c:formatCode>General</c:formatCode>
                <c:ptCount val="8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100</c:v>
                </c:pt>
                <c:pt idx="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8-40E9-B52B-01C552541DB5}"/>
            </c:ext>
          </c:extLst>
        </c:ser>
        <c:ser>
          <c:idx val="1"/>
          <c:order val="1"/>
          <c:tx>
            <c:strRef>
              <c:f>'Dates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'Dates vs State'!$A$6:$A$16</c:f>
              <c:multiLvlStrCache>
                <c:ptCount val="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'Dates vs State'!$C$6:$C$16</c:f>
              <c:numCache>
                <c:formatCode>General</c:formatCode>
                <c:ptCount val="8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409</c:v>
                </c:pt>
                <c:pt idx="7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78-40E9-B52B-01C552541DB5}"/>
            </c:ext>
          </c:extLst>
        </c:ser>
        <c:ser>
          <c:idx val="2"/>
          <c:order val="2"/>
          <c:tx>
            <c:strRef>
              <c:f>'Dates vs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'Dates vs State'!$A$6:$A$16</c:f>
              <c:multiLvlStrCache>
                <c:ptCount val="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'Dates vs State'!$D$6:$D$16</c:f>
              <c:numCache>
                <c:formatCode>General</c:formatCode>
                <c:ptCount val="8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78-40E9-B52B-01C552541DB5}"/>
            </c:ext>
          </c:extLst>
        </c:ser>
        <c:ser>
          <c:idx val="3"/>
          <c:order val="3"/>
          <c:tx>
            <c:strRef>
              <c:f>'Dates vs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'Dates vs State'!$A$6:$A$16</c:f>
              <c:multiLvlStrCache>
                <c:ptCount val="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'Dates vs State'!$E$6:$E$16</c:f>
              <c:numCache>
                <c:formatCode>General</c:formatCode>
                <c:ptCount val="8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507</c:v>
                </c:pt>
                <c:pt idx="7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78-40E9-B52B-01C552541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8556496"/>
        <c:axId val="1028555840"/>
      </c:lineChart>
      <c:catAx>
        <c:axId val="102855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555840"/>
        <c:crosses val="autoZero"/>
        <c:auto val="1"/>
        <c:lblAlgn val="ctr"/>
        <c:lblOffset val="100"/>
        <c:noMultiLvlLbl val="0"/>
      </c:catAx>
      <c:valAx>
        <c:axId val="102855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55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BonusSheet!$F$2:$F$13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BF-403C-BB7F-409C9D395C40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BonusSheet!$G$2:$G$13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BF-403C-BB7F-409C9D395C40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BonusSheet!$H$2:$H$13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BF-403C-BB7F-409C9D395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903880"/>
        <c:axId val="946904536"/>
      </c:lineChart>
      <c:catAx>
        <c:axId val="94690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04536"/>
        <c:crosses val="autoZero"/>
        <c:auto val="1"/>
        <c:lblAlgn val="ctr"/>
        <c:lblOffset val="100"/>
        <c:noMultiLvlLbl val="0"/>
      </c:catAx>
      <c:valAx>
        <c:axId val="94690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0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4</xdr:row>
      <xdr:rowOff>64770</xdr:rowOff>
    </xdr:from>
    <xdr:to>
      <xdr:col>16</xdr:col>
      <xdr:colOff>137160</xdr:colOff>
      <xdr:row>21</xdr:row>
      <xdr:rowOff>15240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167640</xdr:rowOff>
    </xdr:from>
    <xdr:to>
      <xdr:col>16</xdr:col>
      <xdr:colOff>236220</xdr:colOff>
      <xdr:row>22</xdr:row>
      <xdr:rowOff>41910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5</xdr:row>
      <xdr:rowOff>26670</xdr:rowOff>
    </xdr:from>
    <xdr:to>
      <xdr:col>14</xdr:col>
      <xdr:colOff>518160</xdr:colOff>
      <xdr:row>20</xdr:row>
      <xdr:rowOff>26670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121920</xdr:colOff>
      <xdr:row>0</xdr:row>
      <xdr:rowOff>0</xdr:rowOff>
    </xdr:from>
    <xdr:to>
      <xdr:col>15</xdr:col>
      <xdr:colOff>403860</xdr:colOff>
      <xdr:row>17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kram, Srinivasa" refreshedDate="43407.882510185183" createdVersion="6" refreshedVersion="6" minRefreshableVersion="3" recordCount="4114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ikram, Srinivasa" refreshedDate="43407.902589814817" createdVersion="6" refreshedVersion="6" minRefreshableVersion="3" recordCount="4114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6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axis="axisRow" showAll="0" defaultSubtotal="0">
      <items count="6">
        <item sd="0" x="0"/>
        <item x="1"/>
        <item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1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23" sqref="C23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3" t="s">
        <v>8223</v>
      </c>
      <c r="B1" t="s">
        <v>8323</v>
      </c>
    </row>
    <row r="3" spans="1:6" x14ac:dyDescent="0.3">
      <c r="A3" s="3" t="s">
        <v>8322</v>
      </c>
      <c r="B3" s="3" t="s">
        <v>8321</v>
      </c>
    </row>
    <row r="4" spans="1:6" x14ac:dyDescent="0.3">
      <c r="A4" s="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4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4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4" t="s">
        <v>8313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4" t="s">
        <v>8314</v>
      </c>
      <c r="B8" s="5">
        <v>24</v>
      </c>
      <c r="C8" s="5"/>
      <c r="D8" s="5"/>
      <c r="E8" s="5"/>
      <c r="F8" s="5">
        <v>24</v>
      </c>
    </row>
    <row r="9" spans="1:6" x14ac:dyDescent="0.3">
      <c r="A9" s="4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4" t="s">
        <v>8316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4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4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4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4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H25" sqref="H25"/>
    </sheetView>
  </sheetViews>
  <sheetFormatPr defaultRowHeight="14.4" x14ac:dyDescent="0.3"/>
  <cols>
    <col min="1" max="1" width="15.5546875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7" width="12.33203125" bestFit="1" customWidth="1"/>
    <col min="8" max="8" width="6.44140625" customWidth="1"/>
    <col min="9" max="9" width="14.6640625" bestFit="1" customWidth="1"/>
    <col min="10" max="10" width="4.88671875" customWidth="1"/>
    <col min="11" max="11" width="6.33203125" customWidth="1"/>
    <col min="12" max="12" width="10.5546875" bestFit="1" customWidth="1"/>
    <col min="13" max="13" width="7.5546875" customWidth="1"/>
    <col min="14" max="14" width="9" bestFit="1" customWidth="1"/>
    <col min="15" max="15" width="9.21875" bestFit="1" customWidth="1"/>
    <col min="16" max="16" width="4.109375" customWidth="1"/>
    <col min="17" max="17" width="11.88671875" bestFit="1" customWidth="1"/>
    <col min="18" max="18" width="5.77734375" customWidth="1"/>
    <col min="19" max="19" width="12.6640625" bestFit="1" customWidth="1"/>
    <col min="20" max="20" width="7.33203125" customWidth="1"/>
    <col min="21" max="21" width="6.5546875" customWidth="1"/>
    <col min="22" max="22" width="9.6640625" bestFit="1" customWidth="1"/>
    <col min="23" max="23" width="6.77734375" customWidth="1"/>
    <col min="24" max="24" width="11.21875" bestFit="1" customWidth="1"/>
    <col min="25" max="25" width="6.21875" customWidth="1"/>
    <col min="26" max="26" width="5.33203125" customWidth="1"/>
    <col min="27" max="27" width="4.33203125" customWidth="1"/>
    <col min="28" max="28" width="15.21875" bestFit="1" customWidth="1"/>
    <col min="29" max="29" width="10.44140625" bestFit="1" customWidth="1"/>
    <col min="30" max="30" width="4.6640625" customWidth="1"/>
    <col min="31" max="31" width="12.88671875" bestFit="1" customWidth="1"/>
    <col min="32" max="32" width="6.109375" customWidth="1"/>
    <col min="33" max="33" width="10.5546875" bestFit="1" customWidth="1"/>
    <col min="34" max="34" width="15.88671875" bestFit="1" customWidth="1"/>
    <col min="35" max="35" width="6.5546875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customWidth="1"/>
    <col min="42" max="42" width="11.109375" bestFit="1" customWidth="1"/>
    <col min="43" max="43" width="10.77734375" bestFit="1" customWidth="1"/>
  </cols>
  <sheetData>
    <row r="1" spans="1:6" x14ac:dyDescent="0.3">
      <c r="A1" s="3" t="s">
        <v>8223</v>
      </c>
      <c r="B1" t="s">
        <v>8323</v>
      </c>
    </row>
    <row r="2" spans="1:6" x14ac:dyDescent="0.3">
      <c r="A2" s="3" t="s">
        <v>8308</v>
      </c>
      <c r="B2" t="s">
        <v>8323</v>
      </c>
    </row>
    <row r="4" spans="1:6" x14ac:dyDescent="0.3">
      <c r="A4" s="3" t="s">
        <v>8322</v>
      </c>
      <c r="B4" s="3" t="s">
        <v>8321</v>
      </c>
    </row>
    <row r="5" spans="1:6" x14ac:dyDescent="0.3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4" t="s">
        <v>8324</v>
      </c>
      <c r="B6" s="5"/>
      <c r="C6" s="5">
        <v>100</v>
      </c>
      <c r="D6" s="5"/>
      <c r="E6" s="5"/>
      <c r="F6" s="5">
        <v>100</v>
      </c>
    </row>
    <row r="7" spans="1:6" x14ac:dyDescent="0.3">
      <c r="A7" s="4" t="s">
        <v>8325</v>
      </c>
      <c r="B7" s="5">
        <v>20</v>
      </c>
      <c r="C7" s="5"/>
      <c r="D7" s="5"/>
      <c r="E7" s="5"/>
      <c r="F7" s="5">
        <v>20</v>
      </c>
    </row>
    <row r="8" spans="1:6" x14ac:dyDescent="0.3">
      <c r="A8" s="4" t="s">
        <v>8326</v>
      </c>
      <c r="B8" s="5">
        <v>24</v>
      </c>
      <c r="C8" s="5"/>
      <c r="D8" s="5"/>
      <c r="E8" s="5"/>
      <c r="F8" s="5">
        <v>24</v>
      </c>
    </row>
    <row r="9" spans="1:6" x14ac:dyDescent="0.3">
      <c r="A9" s="4" t="s">
        <v>8327</v>
      </c>
      <c r="B9" s="5"/>
      <c r="C9" s="5">
        <v>40</v>
      </c>
      <c r="D9" s="5"/>
      <c r="E9" s="5"/>
      <c r="F9" s="5">
        <v>40</v>
      </c>
    </row>
    <row r="10" spans="1:6" x14ac:dyDescent="0.3">
      <c r="A10" s="4" t="s">
        <v>8328</v>
      </c>
      <c r="B10" s="5"/>
      <c r="C10" s="5"/>
      <c r="D10" s="5"/>
      <c r="E10" s="5">
        <v>40</v>
      </c>
      <c r="F10" s="5">
        <v>40</v>
      </c>
    </row>
    <row r="11" spans="1:6" x14ac:dyDescent="0.3">
      <c r="A11" s="4" t="s">
        <v>8329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4" t="s">
        <v>8330</v>
      </c>
      <c r="B12" s="5"/>
      <c r="C12" s="5">
        <v>80</v>
      </c>
      <c r="D12" s="5"/>
      <c r="E12" s="5"/>
      <c r="F12" s="5">
        <v>80</v>
      </c>
    </row>
    <row r="13" spans="1:6" x14ac:dyDescent="0.3">
      <c r="A13" s="4" t="s">
        <v>8331</v>
      </c>
      <c r="B13" s="5"/>
      <c r="C13" s="5"/>
      <c r="D13" s="5"/>
      <c r="E13" s="5">
        <v>40</v>
      </c>
      <c r="F13" s="5">
        <v>40</v>
      </c>
    </row>
    <row r="14" spans="1:6" x14ac:dyDescent="0.3">
      <c r="A14" s="4" t="s">
        <v>8332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4" t="s">
        <v>8333</v>
      </c>
      <c r="B15" s="5"/>
      <c r="C15" s="5">
        <v>40</v>
      </c>
      <c r="D15" s="5"/>
      <c r="E15" s="5"/>
      <c r="F15" s="5">
        <v>40</v>
      </c>
    </row>
    <row r="16" spans="1:6" x14ac:dyDescent="0.3">
      <c r="A16" s="4" t="s">
        <v>8334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4" t="s">
        <v>8335</v>
      </c>
      <c r="B17" s="5"/>
      <c r="C17" s="5">
        <v>20</v>
      </c>
      <c r="D17" s="5"/>
      <c r="E17" s="5"/>
      <c r="F17" s="5">
        <v>20</v>
      </c>
    </row>
    <row r="18" spans="1:6" x14ac:dyDescent="0.3">
      <c r="A18" s="4" t="s">
        <v>8336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4" t="s">
        <v>8337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4" t="s">
        <v>8338</v>
      </c>
      <c r="B20" s="5"/>
      <c r="C20" s="5">
        <v>60</v>
      </c>
      <c r="D20" s="5"/>
      <c r="E20" s="5"/>
      <c r="F20" s="5">
        <v>60</v>
      </c>
    </row>
    <row r="21" spans="1:6" x14ac:dyDescent="0.3">
      <c r="A21" s="4" t="s">
        <v>8339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4" t="s">
        <v>8340</v>
      </c>
      <c r="B22" s="5"/>
      <c r="C22" s="5"/>
      <c r="D22" s="5"/>
      <c r="E22" s="5">
        <v>20</v>
      </c>
      <c r="F22" s="5">
        <v>20</v>
      </c>
    </row>
    <row r="23" spans="1:6" x14ac:dyDescent="0.3">
      <c r="A23" s="4" t="s">
        <v>8341</v>
      </c>
      <c r="B23" s="5"/>
      <c r="C23" s="5">
        <v>40</v>
      </c>
      <c r="D23" s="5"/>
      <c r="E23" s="5"/>
      <c r="F23" s="5">
        <v>40</v>
      </c>
    </row>
    <row r="24" spans="1:6" x14ac:dyDescent="0.3">
      <c r="A24" s="4" t="s">
        <v>8342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4" t="s">
        <v>8343</v>
      </c>
      <c r="B25" s="5"/>
      <c r="C25" s="5">
        <v>20</v>
      </c>
      <c r="D25" s="5"/>
      <c r="E25" s="5"/>
      <c r="F25" s="5">
        <v>20</v>
      </c>
    </row>
    <row r="26" spans="1:6" x14ac:dyDescent="0.3">
      <c r="A26" s="4" t="s">
        <v>8344</v>
      </c>
      <c r="B26" s="5"/>
      <c r="C26" s="5"/>
      <c r="D26" s="5"/>
      <c r="E26" s="5">
        <v>60</v>
      </c>
      <c r="F26" s="5">
        <v>60</v>
      </c>
    </row>
    <row r="27" spans="1:6" x14ac:dyDescent="0.3">
      <c r="A27" s="4" t="s">
        <v>8345</v>
      </c>
      <c r="B27" s="5"/>
      <c r="C27" s="5">
        <v>20</v>
      </c>
      <c r="D27" s="5"/>
      <c r="E27" s="5"/>
      <c r="F27" s="5">
        <v>20</v>
      </c>
    </row>
    <row r="28" spans="1:6" x14ac:dyDescent="0.3">
      <c r="A28" s="4" t="s">
        <v>8346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4" t="s">
        <v>8347</v>
      </c>
      <c r="B29" s="5"/>
      <c r="C29" s="5">
        <v>20</v>
      </c>
      <c r="D29" s="5"/>
      <c r="E29" s="5"/>
      <c r="F29" s="5">
        <v>20</v>
      </c>
    </row>
    <row r="30" spans="1:6" x14ac:dyDescent="0.3">
      <c r="A30" s="4" t="s">
        <v>8348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4" t="s">
        <v>8349</v>
      </c>
      <c r="B31" s="5"/>
      <c r="C31" s="5"/>
      <c r="D31" s="5"/>
      <c r="E31" s="5">
        <v>40</v>
      </c>
      <c r="F31" s="5">
        <v>40</v>
      </c>
    </row>
    <row r="32" spans="1:6" x14ac:dyDescent="0.3">
      <c r="A32" s="4" t="s">
        <v>8350</v>
      </c>
      <c r="B32" s="5"/>
      <c r="C32" s="5"/>
      <c r="D32" s="5"/>
      <c r="E32" s="5">
        <v>20</v>
      </c>
      <c r="F32" s="5">
        <v>20</v>
      </c>
    </row>
    <row r="33" spans="1:6" x14ac:dyDescent="0.3">
      <c r="A33" s="4" t="s">
        <v>8351</v>
      </c>
      <c r="B33" s="5"/>
      <c r="C33" s="5">
        <v>20</v>
      </c>
      <c r="D33" s="5"/>
      <c r="E33" s="5"/>
      <c r="F33" s="5">
        <v>20</v>
      </c>
    </row>
    <row r="34" spans="1:6" x14ac:dyDescent="0.3">
      <c r="A34" s="4" t="s">
        <v>8352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4" t="s">
        <v>8353</v>
      </c>
      <c r="B35" s="5">
        <v>40</v>
      </c>
      <c r="C35" s="5"/>
      <c r="D35" s="5"/>
      <c r="E35" s="5"/>
      <c r="F35" s="5">
        <v>40</v>
      </c>
    </row>
    <row r="36" spans="1:6" x14ac:dyDescent="0.3">
      <c r="A36" s="4" t="s">
        <v>8354</v>
      </c>
      <c r="B36" s="5"/>
      <c r="C36" s="5"/>
      <c r="D36" s="5"/>
      <c r="E36" s="5">
        <v>60</v>
      </c>
      <c r="F36" s="5">
        <v>60</v>
      </c>
    </row>
    <row r="37" spans="1:6" x14ac:dyDescent="0.3">
      <c r="A37" s="4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4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4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4" t="s">
        <v>8358</v>
      </c>
      <c r="B40" s="5"/>
      <c r="C40" s="5"/>
      <c r="D40" s="5"/>
      <c r="E40" s="5">
        <v>80</v>
      </c>
      <c r="F40" s="5">
        <v>80</v>
      </c>
    </row>
    <row r="41" spans="1:6" x14ac:dyDescent="0.3">
      <c r="A41" s="4" t="s">
        <v>8359</v>
      </c>
      <c r="B41" s="5"/>
      <c r="C41" s="5"/>
      <c r="D41" s="5"/>
      <c r="E41" s="5">
        <v>60</v>
      </c>
      <c r="F41" s="5">
        <v>60</v>
      </c>
    </row>
    <row r="42" spans="1:6" x14ac:dyDescent="0.3">
      <c r="A42" s="4" t="s">
        <v>8360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4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4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4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4" t="s">
        <v>8364</v>
      </c>
      <c r="B46" s="5">
        <v>20</v>
      </c>
      <c r="C46" s="5"/>
      <c r="D46" s="5"/>
      <c r="E46" s="5"/>
      <c r="F46" s="5">
        <v>20</v>
      </c>
    </row>
    <row r="47" spans="1:6" x14ac:dyDescent="0.3">
      <c r="A47" s="4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28" sqref="G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3" t="s">
        <v>8308</v>
      </c>
      <c r="B1" t="s">
        <v>8323</v>
      </c>
    </row>
    <row r="2" spans="1:6" x14ac:dyDescent="0.3">
      <c r="A2" s="3" t="s">
        <v>8377</v>
      </c>
      <c r="B2" t="s">
        <v>8323</v>
      </c>
    </row>
    <row r="4" spans="1:6" x14ac:dyDescent="0.3">
      <c r="A4" s="3" t="s">
        <v>8322</v>
      </c>
      <c r="B4" s="3" t="s">
        <v>8321</v>
      </c>
    </row>
    <row r="5" spans="1:6" x14ac:dyDescent="0.3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4" t="s">
        <v>8371</v>
      </c>
      <c r="B6" s="5"/>
      <c r="C6" s="5"/>
      <c r="D6" s="5"/>
      <c r="E6" s="5"/>
      <c r="F6" s="5"/>
    </row>
    <row r="7" spans="1:6" x14ac:dyDescent="0.3">
      <c r="A7" s="23" t="s">
        <v>8372</v>
      </c>
      <c r="B7" s="5">
        <v>34</v>
      </c>
      <c r="C7" s="5">
        <v>149</v>
      </c>
      <c r="D7" s="5">
        <v>2</v>
      </c>
      <c r="E7" s="5">
        <v>183</v>
      </c>
      <c r="F7" s="5">
        <v>368</v>
      </c>
    </row>
    <row r="8" spans="1:6" x14ac:dyDescent="0.3">
      <c r="A8" s="23" t="s">
        <v>8373</v>
      </c>
      <c r="B8" s="5">
        <v>27</v>
      </c>
      <c r="C8" s="5">
        <v>105</v>
      </c>
      <c r="D8" s="5">
        <v>18</v>
      </c>
      <c r="E8" s="5">
        <v>202</v>
      </c>
      <c r="F8" s="5">
        <v>352</v>
      </c>
    </row>
    <row r="9" spans="1:6" x14ac:dyDescent="0.3">
      <c r="A9" s="23" t="s">
        <v>8374</v>
      </c>
      <c r="B9" s="5">
        <v>28</v>
      </c>
      <c r="C9" s="5">
        <v>108</v>
      </c>
      <c r="D9" s="5">
        <v>30</v>
      </c>
      <c r="E9" s="5">
        <v>179</v>
      </c>
      <c r="F9" s="5">
        <v>345</v>
      </c>
    </row>
    <row r="10" spans="1:6" x14ac:dyDescent="0.3">
      <c r="A10" s="4" t="s">
        <v>8367</v>
      </c>
      <c r="B10" s="5"/>
      <c r="C10" s="5"/>
      <c r="D10" s="5"/>
      <c r="E10" s="5"/>
      <c r="F10" s="5"/>
    </row>
    <row r="11" spans="1:6" x14ac:dyDescent="0.3">
      <c r="A11" s="23" t="s">
        <v>8375</v>
      </c>
      <c r="B11" s="5">
        <v>27</v>
      </c>
      <c r="C11" s="5">
        <v>103</v>
      </c>
      <c r="D11" s="5"/>
      <c r="E11" s="5">
        <v>193</v>
      </c>
      <c r="F11" s="5">
        <v>323</v>
      </c>
    </row>
    <row r="12" spans="1:6" x14ac:dyDescent="0.3">
      <c r="A12" s="23" t="s">
        <v>8368</v>
      </c>
      <c r="B12" s="5">
        <v>26</v>
      </c>
      <c r="C12" s="5">
        <v>126</v>
      </c>
      <c r="D12" s="5"/>
      <c r="E12" s="5">
        <v>233</v>
      </c>
      <c r="F12" s="5">
        <v>385</v>
      </c>
    </row>
    <row r="13" spans="1:6" x14ac:dyDescent="0.3">
      <c r="A13" s="23" t="s">
        <v>8376</v>
      </c>
      <c r="B13" s="5">
        <v>27</v>
      </c>
      <c r="C13" s="5">
        <v>148</v>
      </c>
      <c r="D13" s="5"/>
      <c r="E13" s="5">
        <v>213</v>
      </c>
      <c r="F13" s="5">
        <v>388</v>
      </c>
    </row>
    <row r="14" spans="1:6" x14ac:dyDescent="0.3">
      <c r="A14" s="4" t="s">
        <v>8369</v>
      </c>
      <c r="B14" s="5">
        <v>100</v>
      </c>
      <c r="C14" s="5">
        <v>409</v>
      </c>
      <c r="D14" s="5"/>
      <c r="E14" s="5">
        <v>507</v>
      </c>
      <c r="F14" s="5">
        <v>1016</v>
      </c>
    </row>
    <row r="15" spans="1:6" x14ac:dyDescent="0.3">
      <c r="A15" s="4" t="s">
        <v>8370</v>
      </c>
      <c r="B15" s="5">
        <v>80</v>
      </c>
      <c r="C15" s="5">
        <v>382</v>
      </c>
      <c r="D15" s="5"/>
      <c r="E15" s="5">
        <v>475</v>
      </c>
      <c r="F15" s="5">
        <v>937</v>
      </c>
    </row>
    <row r="16" spans="1:6" x14ac:dyDescent="0.3">
      <c r="A16" s="4" t="s">
        <v>8320</v>
      </c>
      <c r="B16" s="5">
        <v>349</v>
      </c>
      <c r="C16" s="5">
        <v>1530</v>
      </c>
      <c r="D16" s="5">
        <v>50</v>
      </c>
      <c r="E16" s="5">
        <v>2185</v>
      </c>
      <c r="F16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55" zoomScaleNormal="55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1.77734375" bestFit="1" customWidth="1"/>
    <col min="2" max="2" width="69.77734375" style="1" bestFit="1" customWidth="1"/>
    <col min="3" max="3" width="73.21875" style="1" bestFit="1" customWidth="1"/>
    <col min="4" max="4" width="14.6640625" bestFit="1" customWidth="1"/>
    <col min="5" max="5" width="18.88671875" bestFit="1" customWidth="1"/>
    <col min="6" max="6" width="15.4414062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23.109375" bestFit="1" customWidth="1"/>
    <col min="16" max="16" width="25.77734375" bestFit="1" customWidth="1"/>
    <col min="17" max="17" width="15.6640625" bestFit="1" customWidth="1"/>
    <col min="18" max="18" width="21.109375" bestFit="1" customWidth="1"/>
    <col min="19" max="19" width="34.21875" bestFit="1" customWidth="1"/>
    <col min="20" max="20" width="32.44140625" bestFit="1" customWidth="1"/>
  </cols>
  <sheetData>
    <row r="1" spans="1:20" ht="15" thickBot="1" x14ac:dyDescent="0.35">
      <c r="A1" s="20" t="s">
        <v>0</v>
      </c>
      <c r="B1" s="21" t="s">
        <v>1</v>
      </c>
      <c r="C1" s="21" t="s">
        <v>4110</v>
      </c>
      <c r="D1" s="20" t="s">
        <v>8216</v>
      </c>
      <c r="E1" s="20" t="s">
        <v>8217</v>
      </c>
      <c r="F1" s="20" t="s">
        <v>8218</v>
      </c>
      <c r="G1" s="20" t="s">
        <v>8223</v>
      </c>
      <c r="H1" s="20" t="s">
        <v>8245</v>
      </c>
      <c r="I1" s="20" t="s">
        <v>8259</v>
      </c>
      <c r="J1" s="20" t="s">
        <v>8260</v>
      </c>
      <c r="K1" s="20" t="s">
        <v>8261</v>
      </c>
      <c r="L1" s="20" t="s">
        <v>8262</v>
      </c>
      <c r="M1" s="20" t="s">
        <v>8263</v>
      </c>
      <c r="N1" s="20" t="s">
        <v>8264</v>
      </c>
      <c r="O1" s="22" t="s">
        <v>8306</v>
      </c>
      <c r="P1" s="22" t="s">
        <v>8307</v>
      </c>
      <c r="Q1" s="22" t="s">
        <v>8308</v>
      </c>
      <c r="R1" s="22" t="s">
        <v>8309</v>
      </c>
      <c r="S1" s="22" t="s">
        <v>8365</v>
      </c>
      <c r="T1" s="22" t="s">
        <v>8366</v>
      </c>
    </row>
    <row r="2" spans="1:20" ht="28.8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IF(L2=0,0,+E2/L2)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6">
        <f>(J2/86400)+25569+(-5/24)</f>
        <v>42176.798738425925</v>
      </c>
      <c r="T2" s="7">
        <f>(I2/86400)+25569+(-5/24)</f>
        <v>42207.916666666664</v>
      </c>
    </row>
    <row r="3" spans="1:20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ROUND((E3/D3)*100,2)</f>
        <v>142.61000000000001</v>
      </c>
      <c r="P3">
        <f t="shared" ref="P3:P66" si="0">IF(L3=0,0,+E3/L3)</f>
        <v>185.48101265822785</v>
      </c>
      <c r="Q3" t="str">
        <f t="shared" ref="Q3:Q66" si="1">LEFT(N3, SEARCH("/",N3)-1)</f>
        <v>film &amp; video</v>
      </c>
      <c r="R3" t="str">
        <f t="shared" ref="R3:R66" si="2">RIGHT(N3,LEN(N3)-SEARCH("/",N3))</f>
        <v>television</v>
      </c>
      <c r="S3" s="6">
        <f t="shared" ref="S3:S66" si="3">(J3/86400)+25569+(-5/24)</f>
        <v>42766.392164351848</v>
      </c>
      <c r="T3" s="7">
        <f t="shared" ref="T3:T66" si="4">(I3/86400)+25569+(-5/24)</f>
        <v>42796.392164351848</v>
      </c>
    </row>
    <row r="4" spans="1:20" ht="43.2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ROUND((E4/D4)*100,2)</f>
        <v>105</v>
      </c>
      <c r="P4">
        <f t="shared" si="0"/>
        <v>15</v>
      </c>
      <c r="Q4" t="str">
        <f t="shared" si="1"/>
        <v>film &amp; video</v>
      </c>
      <c r="R4" t="str">
        <f t="shared" si="2"/>
        <v>television</v>
      </c>
      <c r="S4" s="6">
        <f t="shared" si="3"/>
        <v>42405.494016203702</v>
      </c>
      <c r="T4" s="7">
        <f t="shared" si="4"/>
        <v>42415.494016203702</v>
      </c>
    </row>
    <row r="5" spans="1:20" ht="28.8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ROUND((E5/D5)*100,2)</f>
        <v>103.9</v>
      </c>
      <c r="P5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6">
        <f t="shared" si="3"/>
        <v>41828.306793981479</v>
      </c>
      <c r="T5" s="7">
        <f t="shared" si="4"/>
        <v>41858.306793981479</v>
      </c>
    </row>
    <row r="6" spans="1:20" ht="57.6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ROUND((E6/D6)*100,2)</f>
        <v>122.99</v>
      </c>
      <c r="P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6">
        <f t="shared" si="3"/>
        <v>42327.625914351847</v>
      </c>
      <c r="T6" s="7">
        <f t="shared" si="4"/>
        <v>42357.625914351847</v>
      </c>
    </row>
    <row r="7" spans="1:20" ht="43.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ROUND((E7/D7)*100,2)</f>
        <v>109.78</v>
      </c>
      <c r="P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6">
        <f t="shared" si="3"/>
        <v>42563.724618055552</v>
      </c>
      <c r="T7" s="7">
        <f t="shared" si="4"/>
        <v>42580.024305555555</v>
      </c>
    </row>
    <row r="8" spans="1:20" ht="43.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ROUND((E8/D8)*100,2)</f>
        <v>106.49</v>
      </c>
      <c r="P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6">
        <f t="shared" si="3"/>
        <v>41793.864004629628</v>
      </c>
      <c r="T8" s="7">
        <f t="shared" si="4"/>
        <v>41803.864004629628</v>
      </c>
    </row>
    <row r="9" spans="1:20" ht="57.6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ROUND((E9/D9)*100,2)</f>
        <v>101.22</v>
      </c>
      <c r="P9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6">
        <f t="shared" si="3"/>
        <v>42515.838738425919</v>
      </c>
      <c r="T9" s="7">
        <f t="shared" si="4"/>
        <v>42555.838738425919</v>
      </c>
    </row>
    <row r="10" spans="1:20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ROUND((E10/D10)*100,2)</f>
        <v>100.04</v>
      </c>
      <c r="P10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6">
        <f t="shared" si="3"/>
        <v>42468.736249999994</v>
      </c>
      <c r="T10" s="7">
        <f t="shared" si="4"/>
        <v>42475.666666666664</v>
      </c>
    </row>
    <row r="11" spans="1:20" ht="43.2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ROUND((E11/D11)*100,2)</f>
        <v>126</v>
      </c>
      <c r="P11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6">
        <f t="shared" si="3"/>
        <v>42446.895185185182</v>
      </c>
      <c r="T11" s="7">
        <f t="shared" si="4"/>
        <v>42476.895185185182</v>
      </c>
    </row>
    <row r="12" spans="1:20" ht="43.2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ROUND((E12/D12)*100,2)</f>
        <v>100.5</v>
      </c>
      <c r="P12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6">
        <f t="shared" si="3"/>
        <v>41779.859710648147</v>
      </c>
      <c r="T12" s="7">
        <f t="shared" si="4"/>
        <v>41814.859710648147</v>
      </c>
    </row>
    <row r="13" spans="1:20" ht="57.6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ROUND((E13/D13)*100,2)</f>
        <v>120.5</v>
      </c>
      <c r="P13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6">
        <f t="shared" si="3"/>
        <v>42572.570162037031</v>
      </c>
      <c r="T13" s="7">
        <f t="shared" si="4"/>
        <v>42603.916666666664</v>
      </c>
    </row>
    <row r="14" spans="1:20" ht="57.6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ROUND((E14/D14)*100,2)</f>
        <v>165.29</v>
      </c>
      <c r="P14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6">
        <f t="shared" si="3"/>
        <v>41791.504918981482</v>
      </c>
      <c r="T14" s="7">
        <f t="shared" si="4"/>
        <v>41835.916666666664</v>
      </c>
    </row>
    <row r="15" spans="1:20" ht="43.2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ROUND((E15/D15)*100,2)</f>
        <v>159.97</v>
      </c>
      <c r="P15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6">
        <f t="shared" si="3"/>
        <v>42508.468854166662</v>
      </c>
      <c r="T15" s="7">
        <f t="shared" si="4"/>
        <v>42544.643749999996</v>
      </c>
    </row>
    <row r="16" spans="1:20" ht="28.8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ROUND((E16/D16)*100,2)</f>
        <v>100.93</v>
      </c>
      <c r="P1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6">
        <f t="shared" si="3"/>
        <v>41807.818148148144</v>
      </c>
      <c r="T16" s="7">
        <f t="shared" si="4"/>
        <v>41833.374305555553</v>
      </c>
    </row>
    <row r="17" spans="1:20" ht="43.2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ROUND((E17/D17)*100,2)</f>
        <v>106.6</v>
      </c>
      <c r="P1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6">
        <f t="shared" si="3"/>
        <v>42256.183541666665</v>
      </c>
      <c r="T17" s="7">
        <f t="shared" si="4"/>
        <v>42274.634722222218</v>
      </c>
    </row>
    <row r="18" spans="1:20" ht="43.2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ROUND((E18/D18)*100,2)</f>
        <v>100.24</v>
      </c>
      <c r="P1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6">
        <f t="shared" si="3"/>
        <v>41760.588090277779</v>
      </c>
      <c r="T18" s="7">
        <f t="shared" si="4"/>
        <v>41806.020833333328</v>
      </c>
    </row>
    <row r="19" spans="1:20" ht="43.2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ROUND((E19/D19)*100,2)</f>
        <v>100.67</v>
      </c>
      <c r="P19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6">
        <f t="shared" si="3"/>
        <v>41917.523402777777</v>
      </c>
      <c r="T19" s="7">
        <f t="shared" si="4"/>
        <v>41947.565069444441</v>
      </c>
    </row>
    <row r="20" spans="1:20" ht="43.2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ROUND((E20/D20)*100,2)</f>
        <v>106.32</v>
      </c>
      <c r="P20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6">
        <f t="shared" si="3"/>
        <v>41869.333981481475</v>
      </c>
      <c r="T20" s="7">
        <f t="shared" si="4"/>
        <v>41899.333981481475</v>
      </c>
    </row>
    <row r="21" spans="1:20" ht="43.2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ROUND((E21/D21)*100,2)</f>
        <v>145.29</v>
      </c>
      <c r="P21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6">
        <f t="shared" si="3"/>
        <v>42175.608032407406</v>
      </c>
      <c r="T21" s="7">
        <f t="shared" si="4"/>
        <v>42205.608032407406</v>
      </c>
    </row>
    <row r="22" spans="1:20" ht="43.2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ROUND((E22/D22)*100,2)</f>
        <v>100.2</v>
      </c>
      <c r="P22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6">
        <f t="shared" si="3"/>
        <v>42200.549907407403</v>
      </c>
      <c r="T22" s="7">
        <f t="shared" si="4"/>
        <v>42260.549907407403</v>
      </c>
    </row>
    <row r="23" spans="1:20" ht="43.2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ROUND((E23/D23)*100,2)</f>
        <v>109.14</v>
      </c>
      <c r="P23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6">
        <f t="shared" si="3"/>
        <v>41878.418854166666</v>
      </c>
      <c r="T23" s="7">
        <f t="shared" si="4"/>
        <v>41908.418854166666</v>
      </c>
    </row>
    <row r="24" spans="1:20" ht="28.8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ROUND((E24/D24)*100,2)</f>
        <v>117.14</v>
      </c>
      <c r="P24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6">
        <f t="shared" si="3"/>
        <v>41989.703009259254</v>
      </c>
      <c r="T24" s="7">
        <f t="shared" si="4"/>
        <v>42005.124305555553</v>
      </c>
    </row>
    <row r="25" spans="1:20" ht="43.2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ROUND((E25/D25)*100,2)</f>
        <v>118.5</v>
      </c>
      <c r="P25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6">
        <f t="shared" si="3"/>
        <v>42097.570613425924</v>
      </c>
      <c r="T25" s="7">
        <f t="shared" si="4"/>
        <v>42124.430555555555</v>
      </c>
    </row>
    <row r="26" spans="1:20" ht="28.8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ROUND((E26/D26)*100,2)</f>
        <v>108.81</v>
      </c>
      <c r="P2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6">
        <f t="shared" si="3"/>
        <v>42229.611840277772</v>
      </c>
      <c r="T26" s="7">
        <f t="shared" si="4"/>
        <v>42262.610416666663</v>
      </c>
    </row>
    <row r="27" spans="1:20" ht="43.2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ROUND((E27/D27)*100,2)</f>
        <v>133.33000000000001</v>
      </c>
      <c r="P2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6">
        <f t="shared" si="3"/>
        <v>42317.816678240742</v>
      </c>
      <c r="T27" s="7">
        <f t="shared" si="4"/>
        <v>42377.816678240742</v>
      </c>
    </row>
    <row r="28" spans="1:20" ht="43.2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ROUND((E28/D28)*100,2)</f>
        <v>155.19999999999999</v>
      </c>
      <c r="P2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6">
        <f t="shared" si="3"/>
        <v>41828.307222222218</v>
      </c>
      <c r="T28" s="7">
        <f t="shared" si="4"/>
        <v>41868.307222222218</v>
      </c>
    </row>
    <row r="29" spans="1:20" ht="43.2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ROUND((E29/D29)*100,2)</f>
        <v>111.73</v>
      </c>
      <c r="P29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6">
        <f t="shared" si="3"/>
        <v>41928.956400462957</v>
      </c>
      <c r="T29" s="7">
        <f t="shared" si="4"/>
        <v>41958.998067129629</v>
      </c>
    </row>
    <row r="30" spans="1:20" ht="28.8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ROUND((E30/D30)*100,2)</f>
        <v>100.35</v>
      </c>
      <c r="P30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6">
        <f t="shared" si="3"/>
        <v>42324.755601851844</v>
      </c>
      <c r="T30" s="7">
        <f t="shared" si="4"/>
        <v>42354.755601851844</v>
      </c>
    </row>
    <row r="31" spans="1:20" ht="43.2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ROUND((E31/D31)*100,2)</f>
        <v>123.33</v>
      </c>
      <c r="P31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6">
        <f t="shared" si="3"/>
        <v>41812.464907407404</v>
      </c>
      <c r="T31" s="7">
        <f t="shared" si="4"/>
        <v>41842.464907407404</v>
      </c>
    </row>
    <row r="32" spans="1:20" ht="43.2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ROUND((E32/D32)*100,2)</f>
        <v>101.3</v>
      </c>
      <c r="P32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6">
        <f t="shared" si="3"/>
        <v>41842.084664351853</v>
      </c>
      <c r="T32" s="7">
        <f t="shared" si="4"/>
        <v>41872.084664351853</v>
      </c>
    </row>
    <row r="33" spans="1:20" ht="43.2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ROUND((E33/D33)*100,2)</f>
        <v>100</v>
      </c>
      <c r="P33">
        <f t="shared" si="0"/>
        <v>13</v>
      </c>
      <c r="Q33" t="str">
        <f t="shared" si="1"/>
        <v>film &amp; video</v>
      </c>
      <c r="R33" t="str">
        <f t="shared" si="2"/>
        <v>television</v>
      </c>
      <c r="S33" s="6">
        <f t="shared" si="3"/>
        <v>42376.583726851844</v>
      </c>
      <c r="T33" s="7">
        <f t="shared" si="4"/>
        <v>42394.583726851844</v>
      </c>
    </row>
    <row r="34" spans="1:20" ht="57.6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ROUND((E34/D34)*100,2)</f>
        <v>100.25</v>
      </c>
      <c r="P34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6">
        <f t="shared" si="3"/>
        <v>42461.419178240736</v>
      </c>
      <c r="T34" s="7">
        <f t="shared" si="4"/>
        <v>42502.957638888889</v>
      </c>
    </row>
    <row r="35" spans="1:20" ht="43.2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ROUND((E35/D35)*100,2)</f>
        <v>102.1</v>
      </c>
      <c r="P35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6">
        <f t="shared" si="3"/>
        <v>42286.452557870369</v>
      </c>
      <c r="T35" s="7">
        <f t="shared" si="4"/>
        <v>42316.494224537033</v>
      </c>
    </row>
    <row r="36" spans="1:20" ht="43.2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ROUND((E36/D36)*100,2)</f>
        <v>130.46</v>
      </c>
      <c r="P3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6">
        <f t="shared" si="3"/>
        <v>41841.113437499997</v>
      </c>
      <c r="T36" s="7">
        <f t="shared" si="4"/>
        <v>41856.113437499997</v>
      </c>
    </row>
    <row r="37" spans="1:20" ht="43.2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ROUND((E37/D37)*100,2)</f>
        <v>166.5</v>
      </c>
      <c r="P3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6">
        <f t="shared" si="3"/>
        <v>42098.083495370367</v>
      </c>
      <c r="T37" s="7">
        <f t="shared" si="4"/>
        <v>42121.791666666664</v>
      </c>
    </row>
    <row r="38" spans="1:20" ht="28.8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ROUND((E38/D38)*100,2)</f>
        <v>142.15</v>
      </c>
      <c r="P3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6">
        <f t="shared" si="3"/>
        <v>42068.098668981482</v>
      </c>
      <c r="T38" s="7">
        <f t="shared" si="4"/>
        <v>42098.05700231481</v>
      </c>
    </row>
    <row r="39" spans="1:20" ht="43.2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ROUND((E39/D39)*100,2)</f>
        <v>183.44</v>
      </c>
      <c r="P39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6">
        <f t="shared" si="3"/>
        <v>42032.484710648147</v>
      </c>
      <c r="T39" s="7">
        <f t="shared" si="4"/>
        <v>42062.484710648147</v>
      </c>
    </row>
    <row r="40" spans="1:20" ht="43.2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ROUND((E40/D40)*100,2)</f>
        <v>110.04</v>
      </c>
      <c r="P40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6">
        <f t="shared" si="3"/>
        <v>41374.84888888889</v>
      </c>
      <c r="T40" s="7">
        <f t="shared" si="4"/>
        <v>41404.84888888889</v>
      </c>
    </row>
    <row r="41" spans="1:20" ht="57.6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ROUND((E41/D41)*100,2)</f>
        <v>130.97999999999999</v>
      </c>
      <c r="P41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6">
        <f t="shared" si="3"/>
        <v>41753.838749999995</v>
      </c>
      <c r="T41" s="7">
        <f t="shared" si="4"/>
        <v>41784.749305555553</v>
      </c>
    </row>
    <row r="42" spans="1:20" ht="43.2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ROUND((E42/D42)*100,2)</f>
        <v>101.35</v>
      </c>
      <c r="P42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6">
        <f t="shared" si="3"/>
        <v>41789.005648148144</v>
      </c>
      <c r="T42" s="7">
        <f t="shared" si="4"/>
        <v>41808.958333333328</v>
      </c>
    </row>
    <row r="43" spans="1:20" ht="43.2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ROUND((E43/D43)*100,2)</f>
        <v>100</v>
      </c>
      <c r="P43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6">
        <f t="shared" si="3"/>
        <v>41887.360578703701</v>
      </c>
      <c r="T43" s="7">
        <f t="shared" si="4"/>
        <v>41917.360578703701</v>
      </c>
    </row>
    <row r="44" spans="1:20" ht="43.2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ROUND((E44/D44)*100,2)</f>
        <v>141.86000000000001</v>
      </c>
      <c r="P44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6">
        <f t="shared" si="3"/>
        <v>41971.430856481478</v>
      </c>
      <c r="T44" s="7">
        <f t="shared" si="4"/>
        <v>42001.430856481478</v>
      </c>
    </row>
    <row r="45" spans="1:20" ht="43.2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ROUND((E45/D45)*100,2)</f>
        <v>308.66000000000003</v>
      </c>
      <c r="P45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6">
        <f t="shared" si="3"/>
        <v>41802.582013888888</v>
      </c>
      <c r="T45" s="7">
        <f t="shared" si="4"/>
        <v>41832.791666666664</v>
      </c>
    </row>
    <row r="46" spans="1:20" ht="57.6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ROUND((E46/D46)*100,2)</f>
        <v>100</v>
      </c>
      <c r="P4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6">
        <f t="shared" si="3"/>
        <v>41873.890474537031</v>
      </c>
      <c r="T46" s="7">
        <f t="shared" si="4"/>
        <v>41918.890474537031</v>
      </c>
    </row>
    <row r="47" spans="1:20" ht="43.2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ROUND((E47/D47)*100,2)</f>
        <v>120</v>
      </c>
      <c r="P4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6">
        <f t="shared" si="3"/>
        <v>42457.415590277778</v>
      </c>
      <c r="T47" s="7">
        <f t="shared" si="4"/>
        <v>42487.415590277778</v>
      </c>
    </row>
    <row r="48" spans="1:20" ht="43.2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ROUND((E48/D48)*100,2)</f>
        <v>104.17</v>
      </c>
      <c r="P4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6">
        <f t="shared" si="3"/>
        <v>42323.756643518514</v>
      </c>
      <c r="T48" s="7">
        <f t="shared" si="4"/>
        <v>42353.756643518514</v>
      </c>
    </row>
    <row r="49" spans="1:20" ht="57.6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ROUND((E49/D49)*100,2)</f>
        <v>107.61</v>
      </c>
      <c r="P49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6">
        <f t="shared" si="3"/>
        <v>41932.611192129625</v>
      </c>
      <c r="T49" s="7">
        <f t="shared" si="4"/>
        <v>41992.652858796289</v>
      </c>
    </row>
    <row r="50" spans="1:20" ht="43.2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ROUND((E50/D50)*100,2)</f>
        <v>107.95</v>
      </c>
      <c r="P50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6">
        <f t="shared" si="3"/>
        <v>42033.308564814812</v>
      </c>
      <c r="T50" s="7">
        <f t="shared" si="4"/>
        <v>42064.291666666664</v>
      </c>
    </row>
    <row r="51" spans="1:20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ROUND((E51/D51)*100,2)</f>
        <v>100</v>
      </c>
      <c r="P51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6">
        <f t="shared" si="3"/>
        <v>42270.968113425923</v>
      </c>
      <c r="T51" s="7">
        <f t="shared" si="4"/>
        <v>42300.968113425923</v>
      </c>
    </row>
    <row r="52" spans="1:20" ht="43.2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ROUND((E52/D52)*100,2)</f>
        <v>100</v>
      </c>
      <c r="P52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6">
        <f t="shared" si="3"/>
        <v>41995.544652777775</v>
      </c>
      <c r="T52" s="7">
        <f t="shared" si="4"/>
        <v>42034.499999999993</v>
      </c>
    </row>
    <row r="53" spans="1:20" ht="43.2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ROUND((E53/D53)*100,2)</f>
        <v>128.02000000000001</v>
      </c>
      <c r="P53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6">
        <f t="shared" si="3"/>
        <v>42196.72033564814</v>
      </c>
      <c r="T53" s="7">
        <f t="shared" si="4"/>
        <v>42226.72033564814</v>
      </c>
    </row>
    <row r="54" spans="1:20" ht="43.2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ROUND((E54/D54)*100,2)</f>
        <v>116.21</v>
      </c>
      <c r="P54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6">
        <f t="shared" si="3"/>
        <v>41807.493587962963</v>
      </c>
      <c r="T54" s="7">
        <f t="shared" si="4"/>
        <v>41837.493587962963</v>
      </c>
    </row>
    <row r="55" spans="1:20" ht="28.8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ROUND((E55/D55)*100,2)</f>
        <v>109.63</v>
      </c>
      <c r="P55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6">
        <f t="shared" si="3"/>
        <v>41719.340798611105</v>
      </c>
      <c r="T55" s="7">
        <f t="shared" si="4"/>
        <v>41733.708333333328</v>
      </c>
    </row>
    <row r="56" spans="1:20" ht="57.6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ROUND((E56/D56)*100,2)</f>
        <v>101</v>
      </c>
      <c r="P5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6">
        <f t="shared" si="3"/>
        <v>42333.504872685182</v>
      </c>
      <c r="T56" s="7">
        <f t="shared" si="4"/>
        <v>42363.504872685182</v>
      </c>
    </row>
    <row r="57" spans="1:20" ht="43.2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ROUND((E57/D57)*100,2)</f>
        <v>128.94999999999999</v>
      </c>
      <c r="P5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6">
        <f t="shared" si="3"/>
        <v>42496.760601851849</v>
      </c>
      <c r="T57" s="7">
        <f t="shared" si="4"/>
        <v>42517.760601851849</v>
      </c>
    </row>
    <row r="58" spans="1:20" ht="28.8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ROUND((E58/D58)*100,2)</f>
        <v>107.26</v>
      </c>
      <c r="P5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6">
        <f t="shared" si="3"/>
        <v>42149.340555555558</v>
      </c>
      <c r="T58" s="7">
        <f t="shared" si="4"/>
        <v>42163.458333333336</v>
      </c>
    </row>
    <row r="59" spans="1:20" ht="43.2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ROUND((E59/D59)*100,2)</f>
        <v>101.9</v>
      </c>
      <c r="P59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6">
        <f t="shared" si="3"/>
        <v>42089.624560185184</v>
      </c>
      <c r="T59" s="7">
        <f t="shared" si="4"/>
        <v>42119.624560185184</v>
      </c>
    </row>
    <row r="60" spans="1:20" ht="43.2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ROUND((E60/D60)*100,2)</f>
        <v>102.91</v>
      </c>
      <c r="P60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6">
        <f t="shared" si="3"/>
        <v>41932.536712962959</v>
      </c>
      <c r="T60" s="7">
        <f t="shared" si="4"/>
        <v>41962.578379629624</v>
      </c>
    </row>
    <row r="61" spans="1:20" ht="43.2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ROUND((E61/D61)*100,2)</f>
        <v>100.13</v>
      </c>
      <c r="P61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6">
        <f t="shared" si="3"/>
        <v>42230.027499999997</v>
      </c>
      <c r="T61" s="7">
        <f t="shared" si="4"/>
        <v>42261.666666666664</v>
      </c>
    </row>
    <row r="62" spans="1:20" ht="43.2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ROUND((E62/D62)*100,2)</f>
        <v>103.3</v>
      </c>
      <c r="P62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6">
        <f t="shared" si="3"/>
        <v>41701.693483796298</v>
      </c>
      <c r="T62" s="7">
        <f t="shared" si="4"/>
        <v>41720.791666666664</v>
      </c>
    </row>
    <row r="63" spans="1:20" ht="43.2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ROUND((E63/D63)*100,2)</f>
        <v>148.30000000000001</v>
      </c>
      <c r="P63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6">
        <f t="shared" si="3"/>
        <v>41409.605983796289</v>
      </c>
      <c r="T63" s="7">
        <f t="shared" si="4"/>
        <v>41431.605983796289</v>
      </c>
    </row>
    <row r="64" spans="1:20" ht="43.2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ROUND((E64/D64)*100,2)</f>
        <v>154.72999999999999</v>
      </c>
      <c r="P64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6">
        <f t="shared" si="3"/>
        <v>41311.591180555552</v>
      </c>
      <c r="T64" s="7">
        <f t="shared" si="4"/>
        <v>41336.591180555552</v>
      </c>
    </row>
    <row r="65" spans="1:20" ht="43.2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ROUND((E65/D65)*100,2)</f>
        <v>113.52</v>
      </c>
      <c r="P65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6">
        <f t="shared" si="3"/>
        <v>41612.703854166662</v>
      </c>
      <c r="T65" s="7">
        <f t="shared" si="4"/>
        <v>41635.999305555553</v>
      </c>
    </row>
    <row r="66" spans="1:20" ht="43.2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ROUND((E66/D66)*100,2)</f>
        <v>173.33</v>
      </c>
      <c r="P6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6">
        <f t="shared" si="3"/>
        <v>41432.809965277775</v>
      </c>
      <c r="T66" s="7">
        <f t="shared" si="4"/>
        <v>41462.809965277775</v>
      </c>
    </row>
    <row r="67" spans="1:20" ht="43.2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ROUND((E67/D67)*100,2)</f>
        <v>107.53</v>
      </c>
      <c r="P67">
        <f t="shared" ref="P67:P130" si="5">IF(L67=0,0,+E67/L67)</f>
        <v>132.05263157894737</v>
      </c>
      <c r="Q67" t="str">
        <f t="shared" ref="Q67:Q130" si="6">LEFT(N67, SEARCH("/",N67)-1)</f>
        <v>film &amp; video</v>
      </c>
      <c r="R67" t="str">
        <f t="shared" ref="R67:R130" si="7">RIGHT(N67,LEN(N67)-SEARCH("/",N67))</f>
        <v>shorts</v>
      </c>
      <c r="S67" s="6">
        <f t="shared" ref="S67:S130" si="8">(J67/86400)+25569+(-5/24)</f>
        <v>41835.612893518519</v>
      </c>
      <c r="T67" s="7">
        <f t="shared" ref="T67:T130" si="9">(I67/86400)+25569+(-5/24)</f>
        <v>41862.040972222218</v>
      </c>
    </row>
    <row r="68" spans="1:20" ht="28.8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ROUND((E68/D68)*100,2)</f>
        <v>118.6</v>
      </c>
      <c r="P68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6">
        <f t="shared" si="8"/>
        <v>42539.641435185178</v>
      </c>
      <c r="T68" s="7">
        <f t="shared" si="9"/>
        <v>42569.641435185178</v>
      </c>
    </row>
    <row r="69" spans="1:20" ht="43.2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ROUND((E69/D69)*100,2)</f>
        <v>116.25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  <c r="S69" s="6">
        <f t="shared" si="8"/>
        <v>41075.375046296293</v>
      </c>
      <c r="T69" s="7">
        <f t="shared" si="9"/>
        <v>41105.375046296293</v>
      </c>
    </row>
    <row r="70" spans="1:20" ht="57.6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ROUND((E70/D70)*100,2)</f>
        <v>127.17</v>
      </c>
      <c r="P70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6">
        <f t="shared" si="8"/>
        <v>41663.36100694444</v>
      </c>
      <c r="T70" s="7">
        <f t="shared" si="9"/>
        <v>41693.36100694444</v>
      </c>
    </row>
    <row r="71" spans="1:20" ht="43.2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ROUND((E71/D71)*100,2)</f>
        <v>110.94</v>
      </c>
      <c r="P71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6">
        <f t="shared" si="8"/>
        <v>40785.979456018518</v>
      </c>
      <c r="T71" s="7">
        <f t="shared" si="9"/>
        <v>40818.082638888889</v>
      </c>
    </row>
    <row r="72" spans="1:20" ht="43.2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ROUND((E72/D72)*100,2)</f>
        <v>127.2</v>
      </c>
      <c r="P72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6">
        <f t="shared" si="8"/>
        <v>40730.688020833331</v>
      </c>
      <c r="T72" s="7">
        <f t="shared" si="9"/>
        <v>40790.688020833331</v>
      </c>
    </row>
    <row r="73" spans="1:20" ht="43.2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ROUND((E73/D73)*100,2)</f>
        <v>123.94</v>
      </c>
      <c r="P73">
        <f t="shared" si="5"/>
        <v>69.71875</v>
      </c>
      <c r="Q73" t="str">
        <f t="shared" si="6"/>
        <v>film &amp; video</v>
      </c>
      <c r="R73" t="str">
        <f t="shared" si="7"/>
        <v>shorts</v>
      </c>
      <c r="S73" s="6">
        <f t="shared" si="8"/>
        <v>40997.063159722216</v>
      </c>
      <c r="T73" s="7">
        <f t="shared" si="9"/>
        <v>41057.063159722216</v>
      </c>
    </row>
    <row r="74" spans="1:20" ht="43.2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ROUND((E74/D74)*100,2)</f>
        <v>108.41</v>
      </c>
      <c r="P74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6">
        <f t="shared" si="8"/>
        <v>41207.801863425928</v>
      </c>
      <c r="T74" s="7">
        <f t="shared" si="9"/>
        <v>41227.791666666664</v>
      </c>
    </row>
    <row r="75" spans="1:20" ht="43.2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ROUND((E75/D75)*100,2)</f>
        <v>100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  <c r="S75" s="6">
        <f t="shared" si="8"/>
        <v>40587.548425925925</v>
      </c>
      <c r="T75" s="7">
        <f t="shared" si="9"/>
        <v>40665.957638888889</v>
      </c>
    </row>
    <row r="76" spans="1:20" ht="43.2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ROUND((E76/D76)*100,2)</f>
        <v>112.93</v>
      </c>
      <c r="P76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6">
        <f t="shared" si="8"/>
        <v>42360.278877314813</v>
      </c>
      <c r="T76" s="7">
        <f t="shared" si="9"/>
        <v>42390.278877314813</v>
      </c>
    </row>
    <row r="77" spans="1:20" ht="43.2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ROUND((E77/D77)*100,2)</f>
        <v>115.43</v>
      </c>
      <c r="P77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6">
        <f t="shared" si="8"/>
        <v>41357.000833333332</v>
      </c>
      <c r="T77" s="7">
        <f t="shared" si="9"/>
        <v>41387.000833333332</v>
      </c>
    </row>
    <row r="78" spans="1:20" ht="43.2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ROUND((E78/D78)*100,2)</f>
        <v>153.33000000000001</v>
      </c>
      <c r="P78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6">
        <f t="shared" si="8"/>
        <v>40844.483310185184</v>
      </c>
      <c r="T78" s="7">
        <f t="shared" si="9"/>
        <v>40904.524976851848</v>
      </c>
    </row>
    <row r="79" spans="1:20" ht="43.2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ROUND((E79/D79)*100,2)</f>
        <v>392.5</v>
      </c>
      <c r="P79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6">
        <f t="shared" si="8"/>
        <v>40996.936539351846</v>
      </c>
      <c r="T79" s="7">
        <f t="shared" si="9"/>
        <v>41049.915972222218</v>
      </c>
    </row>
    <row r="80" spans="1:20" ht="86.4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ROUND((E80/D80)*100,2)</f>
        <v>2702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  <c r="S80" s="6">
        <f t="shared" si="8"/>
        <v>42604.522233796299</v>
      </c>
      <c r="T80" s="7">
        <f t="shared" si="9"/>
        <v>42614.522233796299</v>
      </c>
    </row>
    <row r="81" spans="1:20" ht="43.2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ROUND((E81/D81)*100,2)</f>
        <v>127</v>
      </c>
      <c r="P81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6">
        <f t="shared" si="8"/>
        <v>41724.568206018514</v>
      </c>
      <c r="T81" s="7">
        <f t="shared" si="9"/>
        <v>41754.568206018514</v>
      </c>
    </row>
    <row r="82" spans="1:20" ht="43.2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ROUND((E82/D82)*100,2)</f>
        <v>107.25</v>
      </c>
      <c r="P82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6">
        <f t="shared" si="8"/>
        <v>41582.875648148147</v>
      </c>
      <c r="T82" s="7">
        <f t="shared" si="9"/>
        <v>41617.875648148147</v>
      </c>
    </row>
    <row r="83" spans="1:20" ht="43.2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ROUND((E83/D83)*100,2)</f>
        <v>198</v>
      </c>
      <c r="P83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6">
        <f t="shared" si="8"/>
        <v>41099.950543981475</v>
      </c>
      <c r="T83" s="7">
        <f t="shared" si="9"/>
        <v>41103.918055555558</v>
      </c>
    </row>
    <row r="84" spans="1:20" ht="43.2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ROUND((E84/D84)*100,2)</f>
        <v>100.01</v>
      </c>
      <c r="P84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6">
        <f t="shared" si="8"/>
        <v>40795.611817129626</v>
      </c>
      <c r="T84" s="7">
        <f t="shared" si="9"/>
        <v>40825.611817129626</v>
      </c>
    </row>
    <row r="85" spans="1:20" ht="43.2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ROUND((E85/D85)*100,2)</f>
        <v>102.5</v>
      </c>
      <c r="P85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6">
        <f t="shared" si="8"/>
        <v>42042.407280092586</v>
      </c>
      <c r="T85" s="7">
        <f t="shared" si="9"/>
        <v>42057.270833333336</v>
      </c>
    </row>
    <row r="86" spans="1:20" ht="43.2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ROUND((E86/D86)*100,2)</f>
        <v>100</v>
      </c>
      <c r="P86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6">
        <f t="shared" si="8"/>
        <v>40648.54960648148</v>
      </c>
      <c r="T86" s="7">
        <f t="shared" si="9"/>
        <v>40678.54960648148</v>
      </c>
    </row>
    <row r="87" spans="1:20" ht="43.2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ROUND((E87/D87)*100,2)</f>
        <v>125.5</v>
      </c>
      <c r="P87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6">
        <f t="shared" si="8"/>
        <v>40778.917094907403</v>
      </c>
      <c r="T87" s="7">
        <f t="shared" si="9"/>
        <v>40808.917094907403</v>
      </c>
    </row>
    <row r="88" spans="1:20" ht="57.6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ROUND((E88/D88)*100,2)</f>
        <v>106.47</v>
      </c>
      <c r="P88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6">
        <f t="shared" si="8"/>
        <v>42291.347743055558</v>
      </c>
      <c r="T88" s="7">
        <f t="shared" si="9"/>
        <v>42365.389409722215</v>
      </c>
    </row>
    <row r="89" spans="1:20" ht="43.2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ROUND((E89/D89)*100,2)</f>
        <v>104.6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  <c r="S89" s="6">
        <f t="shared" si="8"/>
        <v>40322.331053240741</v>
      </c>
      <c r="T89" s="7">
        <f t="shared" si="9"/>
        <v>40331.861805555549</v>
      </c>
    </row>
    <row r="90" spans="1:20" ht="43.2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ROUND((E90/D90)*100,2)</f>
        <v>102.86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  <c r="S90" s="6">
        <f t="shared" si="8"/>
        <v>41786.450590277775</v>
      </c>
      <c r="T90" s="7">
        <f t="shared" si="9"/>
        <v>41812.450590277775</v>
      </c>
    </row>
    <row r="91" spans="1:20" ht="43.2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ROUND((E91/D91)*100,2)</f>
        <v>115.07</v>
      </c>
      <c r="P91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6">
        <f t="shared" si="8"/>
        <v>41402.543888888882</v>
      </c>
      <c r="T91" s="7">
        <f t="shared" si="9"/>
        <v>41427.543888888882</v>
      </c>
    </row>
    <row r="92" spans="1:20" ht="28.8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ROUND((E92/D92)*100,2)</f>
        <v>100.4</v>
      </c>
      <c r="P92">
        <f t="shared" si="5"/>
        <v>31.375</v>
      </c>
      <c r="Q92" t="str">
        <f t="shared" si="6"/>
        <v>film &amp; video</v>
      </c>
      <c r="R92" t="str">
        <f t="shared" si="7"/>
        <v>shorts</v>
      </c>
      <c r="S92" s="6">
        <f t="shared" si="8"/>
        <v>40706.089108796295</v>
      </c>
      <c r="T92" s="7">
        <f t="shared" si="9"/>
        <v>40736.089108796295</v>
      </c>
    </row>
    <row r="93" spans="1:20" ht="43.2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ROUND((E93/D93)*100,2)</f>
        <v>120</v>
      </c>
      <c r="P93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6">
        <f t="shared" si="8"/>
        <v>40619.194027777776</v>
      </c>
      <c r="T93" s="7">
        <f t="shared" si="9"/>
        <v>40680.194027777776</v>
      </c>
    </row>
    <row r="94" spans="1:20" ht="43.2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ROUND((E94/D94)*100,2)</f>
        <v>105.2</v>
      </c>
      <c r="P94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6">
        <f t="shared" si="8"/>
        <v>42720.990543981483</v>
      </c>
      <c r="T94" s="7">
        <f t="shared" si="9"/>
        <v>42767.124999999993</v>
      </c>
    </row>
    <row r="95" spans="1:20" ht="57.6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ROUND((E95/D95)*100,2)</f>
        <v>110.6</v>
      </c>
      <c r="P95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6">
        <f t="shared" si="8"/>
        <v>41065.649733796294</v>
      </c>
      <c r="T95" s="7">
        <f t="shared" si="9"/>
        <v>41093.666666666664</v>
      </c>
    </row>
    <row r="96" spans="1:20" ht="43.2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ROUND((E96/D96)*100,2)</f>
        <v>104</v>
      </c>
      <c r="P96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6">
        <f t="shared" si="8"/>
        <v>41716.509513888886</v>
      </c>
      <c r="T96" s="7">
        <f t="shared" si="9"/>
        <v>41736.509513888886</v>
      </c>
    </row>
    <row r="97" spans="1:20" ht="43.2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ROUND((E97/D97)*100,2)</f>
        <v>131.43</v>
      </c>
      <c r="P97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6">
        <f t="shared" si="8"/>
        <v>40934.796770833331</v>
      </c>
      <c r="T97" s="7">
        <f t="shared" si="9"/>
        <v>40964.796770833331</v>
      </c>
    </row>
    <row r="98" spans="1:20" ht="57.6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ROUND((E98/D98)*100,2)</f>
        <v>114.67</v>
      </c>
      <c r="P98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6">
        <f t="shared" si="8"/>
        <v>40324.45417824074</v>
      </c>
      <c r="T98" s="7">
        <f t="shared" si="9"/>
        <v>40390.916666666664</v>
      </c>
    </row>
    <row r="99" spans="1:20" ht="43.2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ROUND((E99/D99)*100,2)</f>
        <v>106.25</v>
      </c>
      <c r="P99">
        <f t="shared" si="5"/>
        <v>53.125</v>
      </c>
      <c r="Q99" t="str">
        <f t="shared" si="6"/>
        <v>film &amp; video</v>
      </c>
      <c r="R99" t="str">
        <f t="shared" si="7"/>
        <v>shorts</v>
      </c>
      <c r="S99" s="6">
        <f t="shared" si="8"/>
        <v>40705.926874999997</v>
      </c>
      <c r="T99" s="7">
        <f t="shared" si="9"/>
        <v>40735.926874999997</v>
      </c>
    </row>
    <row r="100" spans="1:20" ht="43.2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ROUND((E100/D100)*100,2)</f>
        <v>106.25</v>
      </c>
      <c r="P100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6">
        <f t="shared" si="8"/>
        <v>41214.586504629631</v>
      </c>
      <c r="T100" s="7">
        <f t="shared" si="9"/>
        <v>41250.770833333328</v>
      </c>
    </row>
    <row r="101" spans="1:20" ht="28.8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ROUND((E101/D101)*100,2)</f>
        <v>106.02</v>
      </c>
      <c r="P101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6">
        <f t="shared" si="8"/>
        <v>41631.694432870368</v>
      </c>
      <c r="T101" s="7">
        <f t="shared" si="9"/>
        <v>41661.694432870368</v>
      </c>
    </row>
    <row r="102" spans="1:20" ht="43.2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ROUND((E102/D102)*100,2)</f>
        <v>100</v>
      </c>
      <c r="P102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6">
        <f t="shared" si="8"/>
        <v>41197.544976851852</v>
      </c>
      <c r="T102" s="7">
        <f t="shared" si="9"/>
        <v>41217.586643518516</v>
      </c>
    </row>
    <row r="103" spans="1:20" ht="43.2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ROUND((E103/D103)*100,2)</f>
        <v>100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  <c r="S103" s="6">
        <f t="shared" si="8"/>
        <v>41274.568402777775</v>
      </c>
      <c r="T103" s="7">
        <f t="shared" si="9"/>
        <v>41298.568402777775</v>
      </c>
    </row>
    <row r="104" spans="1:20" ht="43.2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ROUND((E104/D104)*100,2)</f>
        <v>127.75</v>
      </c>
      <c r="P104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6">
        <f t="shared" si="8"/>
        <v>40504.922835648147</v>
      </c>
      <c r="T104" s="7">
        <f t="shared" si="9"/>
        <v>40534.922835648147</v>
      </c>
    </row>
    <row r="105" spans="1:20" ht="43.2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ROUND((E105/D105)*100,2)</f>
        <v>105.15</v>
      </c>
      <c r="P105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6">
        <f t="shared" si="8"/>
        <v>41682.597569444442</v>
      </c>
      <c r="T105" s="7">
        <f t="shared" si="9"/>
        <v>41705.597569444442</v>
      </c>
    </row>
    <row r="106" spans="1:20" ht="28.8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ROUND((E106/D106)*100,2)</f>
        <v>120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  <c r="S106" s="6">
        <f t="shared" si="8"/>
        <v>40612.486874999995</v>
      </c>
      <c r="T106" s="7">
        <f t="shared" si="9"/>
        <v>40635.833333333328</v>
      </c>
    </row>
    <row r="107" spans="1:20" ht="43.2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ROUND((E107/D107)*100,2)</f>
        <v>107.41</v>
      </c>
      <c r="P107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6">
        <f t="shared" si="8"/>
        <v>42485.516435185178</v>
      </c>
      <c r="T107" s="7">
        <f t="shared" si="9"/>
        <v>42503.791666666664</v>
      </c>
    </row>
    <row r="108" spans="1:20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ROUND((E108/D108)*100,2)</f>
        <v>100.5</v>
      </c>
      <c r="P108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6">
        <f t="shared" si="8"/>
        <v>40987.568298611106</v>
      </c>
      <c r="T108" s="7">
        <f t="shared" si="9"/>
        <v>41001.568298611106</v>
      </c>
    </row>
    <row r="109" spans="1:20" ht="43.2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ROUND((E109/D109)*100,2)</f>
        <v>102.47</v>
      </c>
      <c r="P109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6">
        <f t="shared" si="8"/>
        <v>40635.774155092593</v>
      </c>
      <c r="T109" s="7">
        <f t="shared" si="9"/>
        <v>40657.774155092593</v>
      </c>
    </row>
    <row r="110" spans="1:20" ht="43.2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ROUND((E110/D110)*100,2)</f>
        <v>246.67</v>
      </c>
      <c r="P110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6">
        <f t="shared" si="8"/>
        <v>41365.404745370368</v>
      </c>
      <c r="T110" s="7">
        <f t="shared" si="9"/>
        <v>41425.404745370368</v>
      </c>
    </row>
    <row r="111" spans="1:20" ht="43.2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ROUND((E111/D111)*100,2)</f>
        <v>219.5</v>
      </c>
      <c r="P111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6">
        <f t="shared" si="8"/>
        <v>40569.817476851851</v>
      </c>
      <c r="T111" s="7">
        <f t="shared" si="9"/>
        <v>40599.817476851851</v>
      </c>
    </row>
    <row r="112" spans="1:20" ht="43.2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ROUND((E112/D112)*100,2)</f>
        <v>130.77000000000001</v>
      </c>
      <c r="P112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6">
        <f t="shared" si="8"/>
        <v>41557.741354166668</v>
      </c>
      <c r="T112" s="7">
        <f t="shared" si="9"/>
        <v>41592.040972222218</v>
      </c>
    </row>
    <row r="113" spans="1:20" ht="43.2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ROUND((E113/D113)*100,2)</f>
        <v>154.57</v>
      </c>
      <c r="P113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6">
        <f t="shared" si="8"/>
        <v>42125.124849537031</v>
      </c>
      <c r="T113" s="7">
        <f t="shared" si="9"/>
        <v>42155.124849537031</v>
      </c>
    </row>
    <row r="114" spans="1:20" ht="43.2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ROUND((E114/D114)*100,2)</f>
        <v>104</v>
      </c>
      <c r="P114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6">
        <f t="shared" si="8"/>
        <v>41717.834699074076</v>
      </c>
      <c r="T114" s="7">
        <f t="shared" si="9"/>
        <v>41741.875</v>
      </c>
    </row>
    <row r="115" spans="1:20" ht="28.8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ROUND((E115/D115)*100,2)</f>
        <v>141</v>
      </c>
      <c r="P115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6">
        <f t="shared" si="8"/>
        <v>40753.550092592588</v>
      </c>
      <c r="T115" s="7">
        <f t="shared" si="9"/>
        <v>40761.416666666664</v>
      </c>
    </row>
    <row r="116" spans="1:20" ht="43.2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ROUND((E116/D116)*100,2)</f>
        <v>103.33</v>
      </c>
      <c r="P116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6">
        <f t="shared" si="8"/>
        <v>40861.065833333334</v>
      </c>
      <c r="T116" s="7">
        <f t="shared" si="9"/>
        <v>40921.065833333334</v>
      </c>
    </row>
    <row r="117" spans="1:20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ROUND((E117/D117)*100,2)</f>
        <v>140.44</v>
      </c>
      <c r="P117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6">
        <f t="shared" si="8"/>
        <v>40918.530601851853</v>
      </c>
      <c r="T117" s="7">
        <f t="shared" si="9"/>
        <v>40943.530601851853</v>
      </c>
    </row>
    <row r="118" spans="1:20" ht="43.2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ROUND((E118/D118)*100,2)</f>
        <v>113.66</v>
      </c>
      <c r="P118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6">
        <f t="shared" si="8"/>
        <v>40595.288831018515</v>
      </c>
      <c r="T118" s="7">
        <f t="shared" si="9"/>
        <v>40641.247164351851</v>
      </c>
    </row>
    <row r="119" spans="1:20" ht="57.6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ROUND((E119/D119)*100,2)</f>
        <v>100.49</v>
      </c>
      <c r="P119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6">
        <f t="shared" si="8"/>
        <v>40248.626666666663</v>
      </c>
      <c r="T119" s="7">
        <f t="shared" si="9"/>
        <v>40338.583333333328</v>
      </c>
    </row>
    <row r="120" spans="1:20" ht="28.8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ROUND((E120/D120)*100,2)</f>
        <v>113.03</v>
      </c>
      <c r="P120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6">
        <f t="shared" si="8"/>
        <v>40722.845324074071</v>
      </c>
      <c r="T120" s="7">
        <f t="shared" si="9"/>
        <v>40752.845324074071</v>
      </c>
    </row>
    <row r="121" spans="1:20" ht="43.2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ROUND((E121/D121)*100,2)</f>
        <v>104.56</v>
      </c>
      <c r="P121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6">
        <f t="shared" si="8"/>
        <v>40738.860949074071</v>
      </c>
      <c r="T121" s="7">
        <f t="shared" si="9"/>
        <v>40768.75</v>
      </c>
    </row>
    <row r="122" spans="1:20" ht="57.6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ROUND((E122/D122)*100,2)</f>
        <v>0.01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6">
        <f t="shared" si="8"/>
        <v>42615.841516203705</v>
      </c>
      <c r="T122" s="7">
        <f t="shared" si="9"/>
        <v>42645.841516203705</v>
      </c>
    </row>
    <row r="123" spans="1:20" ht="57.6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ROUND((E123/D123)*100,2)</f>
        <v>0.03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6">
        <f t="shared" si="8"/>
        <v>42096.496643518512</v>
      </c>
      <c r="T123" s="7">
        <f t="shared" si="9"/>
        <v>42112.219444444439</v>
      </c>
    </row>
    <row r="124" spans="1:20" ht="28.8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ROUND((E124/D124)*100,2)</f>
        <v>0</v>
      </c>
      <c r="P124">
        <f t="shared" si="5"/>
        <v>0</v>
      </c>
      <c r="Q124" t="str">
        <f t="shared" si="6"/>
        <v>film &amp; video</v>
      </c>
      <c r="R124" t="str">
        <f t="shared" si="7"/>
        <v>science fiction</v>
      </c>
      <c r="S124" s="6">
        <f t="shared" si="8"/>
        <v>42593.223460648143</v>
      </c>
      <c r="T124" s="7">
        <f t="shared" si="9"/>
        <v>42653.223460648143</v>
      </c>
    </row>
    <row r="125" spans="1:20" ht="43.2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ROUND((E125/D125)*100,2)</f>
        <v>0.27</v>
      </c>
      <c r="P12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6">
        <f t="shared" si="8"/>
        <v>41904.573657407404</v>
      </c>
      <c r="T125" s="7">
        <f t="shared" si="9"/>
        <v>41940.708333333328</v>
      </c>
    </row>
    <row r="126" spans="1:20" ht="43.2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ROUND((E126/D126)*100,2)</f>
        <v>0</v>
      </c>
      <c r="P126">
        <f t="shared" si="5"/>
        <v>0</v>
      </c>
      <c r="Q126" t="str">
        <f t="shared" si="6"/>
        <v>film &amp; video</v>
      </c>
      <c r="R126" t="str">
        <f t="shared" si="7"/>
        <v>science fiction</v>
      </c>
      <c r="S126" s="6">
        <f t="shared" si="8"/>
        <v>42114.720393518517</v>
      </c>
      <c r="T126" s="7">
        <f t="shared" si="9"/>
        <v>42139.720393518517</v>
      </c>
    </row>
    <row r="127" spans="1:20" ht="43.2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ROUND((E127/D127)*100,2)</f>
        <v>14</v>
      </c>
      <c r="P12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6">
        <f t="shared" si="8"/>
        <v>42709.78564814815</v>
      </c>
      <c r="T127" s="7">
        <f t="shared" si="9"/>
        <v>42769.78564814815</v>
      </c>
    </row>
    <row r="128" spans="1:20" ht="43.2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ROUND((E128/D128)*100,2)</f>
        <v>5.55</v>
      </c>
      <c r="P128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6">
        <f t="shared" si="8"/>
        <v>42135.381215277775</v>
      </c>
      <c r="T128" s="7">
        <f t="shared" si="9"/>
        <v>42165.874999999993</v>
      </c>
    </row>
    <row r="129" spans="1:20" ht="43.2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ROUND((E129/D129)*100,2)</f>
        <v>2.38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6">
        <f t="shared" si="8"/>
        <v>42067.415983796294</v>
      </c>
      <c r="T129" s="7">
        <f t="shared" si="9"/>
        <v>42097.37431712963</v>
      </c>
    </row>
    <row r="130" spans="1:20" ht="28.8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ROUND((E130/D130)*100,2)</f>
        <v>1.87</v>
      </c>
      <c r="P130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6">
        <f t="shared" si="8"/>
        <v>42628.019594907404</v>
      </c>
      <c r="T130" s="7">
        <f t="shared" si="9"/>
        <v>42663.019594907404</v>
      </c>
    </row>
    <row r="131" spans="1:20" ht="57.6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ROUND((E131/D131)*100,2)</f>
        <v>0</v>
      </c>
      <c r="P131">
        <f t="shared" ref="P131:P194" si="10">IF(L131=0,0,+E131/L131)</f>
        <v>0</v>
      </c>
      <c r="Q131" t="str">
        <f t="shared" ref="Q131:Q194" si="11">LEFT(N131, SEARCH("/",N131)-1)</f>
        <v>film &amp; video</v>
      </c>
      <c r="R131" t="str">
        <f t="shared" ref="R131:R194" si="12">RIGHT(N131,LEN(N131)-SEARCH("/",N131))</f>
        <v>science fiction</v>
      </c>
      <c r="S131" s="6">
        <f t="shared" ref="S131:S194" si="13">(J131/86400)+25569+(-5/24)</f>
        <v>41882.728969907403</v>
      </c>
      <c r="T131" s="7">
        <f t="shared" ref="T131:T194" si="14">(I131/86400)+25569+(-5/24)</f>
        <v>41942.728969907403</v>
      </c>
    </row>
    <row r="132" spans="1:20" ht="43.2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ROUND((E132/D132)*100,2)</f>
        <v>0</v>
      </c>
      <c r="P132">
        <f t="shared" si="10"/>
        <v>0</v>
      </c>
      <c r="Q132" t="str">
        <f t="shared" si="11"/>
        <v>film &amp; video</v>
      </c>
      <c r="R132" t="str">
        <f t="shared" si="12"/>
        <v>science fiction</v>
      </c>
      <c r="S132" s="6">
        <f t="shared" si="13"/>
        <v>41778.707083333335</v>
      </c>
      <c r="T132" s="7">
        <f t="shared" si="14"/>
        <v>41806.636111111111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ROUND((E133/D133)*100,2)</f>
        <v>0</v>
      </c>
      <c r="P133">
        <f t="shared" si="10"/>
        <v>0</v>
      </c>
      <c r="Q133" t="str">
        <f t="shared" si="11"/>
        <v>film &amp; video</v>
      </c>
      <c r="R133" t="str">
        <f t="shared" si="12"/>
        <v>science fiction</v>
      </c>
      <c r="S133" s="6">
        <f t="shared" si="13"/>
        <v>42541.629178240742</v>
      </c>
      <c r="T133" s="7">
        <f t="shared" si="14"/>
        <v>42556.791666666664</v>
      </c>
    </row>
    <row r="134" spans="1:20" ht="43.2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ROUND((E134/D134)*100,2)</f>
        <v>9.57</v>
      </c>
      <c r="P134">
        <f t="shared" si="10"/>
        <v>94.506172839506178</v>
      </c>
      <c r="Q134" t="str">
        <f t="shared" si="11"/>
        <v>film &amp; video</v>
      </c>
      <c r="R134" t="str">
        <f t="shared" si="12"/>
        <v>science fiction</v>
      </c>
      <c r="S134" s="6">
        <f t="shared" si="13"/>
        <v>41905.60424768518</v>
      </c>
      <c r="T134" s="7">
        <f t="shared" si="14"/>
        <v>41950.645914351851</v>
      </c>
    </row>
    <row r="135" spans="1:20" ht="28.8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ROUND((E135/D135)*100,2)</f>
        <v>0</v>
      </c>
      <c r="P135">
        <f t="shared" si="10"/>
        <v>0</v>
      </c>
      <c r="Q135" t="str">
        <f t="shared" si="11"/>
        <v>film &amp; video</v>
      </c>
      <c r="R135" t="str">
        <f t="shared" si="12"/>
        <v>science fiction</v>
      </c>
      <c r="S135" s="6">
        <f t="shared" si="13"/>
        <v>42491.599351851844</v>
      </c>
      <c r="T135" s="7">
        <f t="shared" si="14"/>
        <v>42521.521527777775</v>
      </c>
    </row>
    <row r="136" spans="1:20" ht="28.8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ROUND((E136/D136)*100,2)</f>
        <v>0</v>
      </c>
      <c r="P136">
        <f t="shared" si="10"/>
        <v>0</v>
      </c>
      <c r="Q136" t="str">
        <f t="shared" si="11"/>
        <v>film &amp; video</v>
      </c>
      <c r="R136" t="str">
        <f t="shared" si="12"/>
        <v>science fiction</v>
      </c>
      <c r="S136" s="6">
        <f t="shared" si="13"/>
        <v>42221.701597222222</v>
      </c>
      <c r="T136" s="7">
        <f t="shared" si="14"/>
        <v>42251.499999999993</v>
      </c>
    </row>
    <row r="137" spans="1:20" ht="43.2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ROUND((E137/D137)*100,2)</f>
        <v>13.43</v>
      </c>
      <c r="P137">
        <f t="shared" si="10"/>
        <v>80.599999999999994</v>
      </c>
      <c r="Q137" t="str">
        <f t="shared" si="11"/>
        <v>film &amp; video</v>
      </c>
      <c r="R137" t="str">
        <f t="shared" si="12"/>
        <v>science fiction</v>
      </c>
      <c r="S137" s="6">
        <f t="shared" si="13"/>
        <v>41788.173576388886</v>
      </c>
      <c r="T137" s="7">
        <f t="shared" si="14"/>
        <v>41821.583333333328</v>
      </c>
    </row>
    <row r="138" spans="1:20" ht="57.6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ROUND((E138/D138)*100,2)</f>
        <v>0</v>
      </c>
      <c r="P138">
        <f t="shared" si="10"/>
        <v>0</v>
      </c>
      <c r="Q138" t="str">
        <f t="shared" si="11"/>
        <v>film &amp; video</v>
      </c>
      <c r="R138" t="str">
        <f t="shared" si="12"/>
        <v>science fiction</v>
      </c>
      <c r="S138" s="6">
        <f t="shared" si="13"/>
        <v>42096.201782407406</v>
      </c>
      <c r="T138" s="7">
        <f t="shared" si="14"/>
        <v>42140.219444444439</v>
      </c>
    </row>
    <row r="139" spans="1:20" ht="43.2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ROUND((E139/D139)*100,2)</f>
        <v>0</v>
      </c>
      <c r="P139">
        <f t="shared" si="10"/>
        <v>0</v>
      </c>
      <c r="Q139" t="str">
        <f t="shared" si="11"/>
        <v>film &amp; video</v>
      </c>
      <c r="R139" t="str">
        <f t="shared" si="12"/>
        <v>science fiction</v>
      </c>
      <c r="S139" s="6">
        <f t="shared" si="13"/>
        <v>42239.365659722222</v>
      </c>
      <c r="T139" s="7">
        <f t="shared" si="14"/>
        <v>42289.365659722222</v>
      </c>
    </row>
    <row r="140" spans="1:20" ht="43.2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ROUND((E140/D140)*100,2)</f>
        <v>3.14</v>
      </c>
      <c r="P140">
        <f t="shared" si="10"/>
        <v>81.241379310344826</v>
      </c>
      <c r="Q140" t="str">
        <f t="shared" si="11"/>
        <v>film &amp; video</v>
      </c>
      <c r="R140" t="str">
        <f t="shared" si="12"/>
        <v>science fiction</v>
      </c>
      <c r="S140" s="6">
        <f t="shared" si="13"/>
        <v>42186.049085648141</v>
      </c>
      <c r="T140" s="7">
        <f t="shared" si="14"/>
        <v>42216.999305555553</v>
      </c>
    </row>
    <row r="141" spans="1:20" ht="43.2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ROUND((E141/D141)*100,2)</f>
        <v>100</v>
      </c>
      <c r="P141">
        <f t="shared" si="10"/>
        <v>500</v>
      </c>
      <c r="Q141" t="str">
        <f t="shared" si="11"/>
        <v>film &amp; video</v>
      </c>
      <c r="R141" t="str">
        <f t="shared" si="12"/>
        <v>science fiction</v>
      </c>
      <c r="S141" s="6">
        <f t="shared" si="13"/>
        <v>42187.712638888886</v>
      </c>
      <c r="T141" s="7">
        <f t="shared" si="14"/>
        <v>42197.712638888886</v>
      </c>
    </row>
    <row r="142" spans="1:20" ht="43.2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ROUND((E142/D142)*100,2)</f>
        <v>0</v>
      </c>
      <c r="P142">
        <f t="shared" si="10"/>
        <v>0</v>
      </c>
      <c r="Q142" t="str">
        <f t="shared" si="11"/>
        <v>film &amp; video</v>
      </c>
      <c r="R142" t="str">
        <f t="shared" si="12"/>
        <v>science fiction</v>
      </c>
      <c r="S142" s="6">
        <f t="shared" si="13"/>
        <v>42052.989953703705</v>
      </c>
      <c r="T142" s="7">
        <f t="shared" si="14"/>
        <v>42082.948287037034</v>
      </c>
    </row>
    <row r="143" spans="1:20" ht="43.2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ROUND((E143/D143)*100,2)</f>
        <v>10.78</v>
      </c>
      <c r="P143">
        <f t="shared" si="10"/>
        <v>46.178571428571431</v>
      </c>
      <c r="Q143" t="str">
        <f t="shared" si="11"/>
        <v>film &amp; video</v>
      </c>
      <c r="R143" t="str">
        <f t="shared" si="12"/>
        <v>science fiction</v>
      </c>
      <c r="S143" s="6">
        <f t="shared" si="13"/>
        <v>42109.944710648146</v>
      </c>
      <c r="T143" s="7">
        <f t="shared" si="14"/>
        <v>42154.944710648146</v>
      </c>
    </row>
    <row r="144" spans="1:20" ht="43.2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ROUND((E144/D144)*100,2)</f>
        <v>0.33</v>
      </c>
      <c r="P144">
        <f t="shared" si="10"/>
        <v>10</v>
      </c>
      <c r="Q144" t="str">
        <f t="shared" si="11"/>
        <v>film &amp; video</v>
      </c>
      <c r="R144" t="str">
        <f t="shared" si="12"/>
        <v>science fiction</v>
      </c>
      <c r="S144" s="6">
        <f t="shared" si="13"/>
        <v>41938.684930555552</v>
      </c>
      <c r="T144" s="7">
        <f t="shared" si="14"/>
        <v>41959.726597222216</v>
      </c>
    </row>
    <row r="145" spans="1:20" ht="43.2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ROUND((E145/D145)*100,2)</f>
        <v>0</v>
      </c>
      <c r="P145">
        <f t="shared" si="10"/>
        <v>0</v>
      </c>
      <c r="Q145" t="str">
        <f t="shared" si="11"/>
        <v>film &amp; video</v>
      </c>
      <c r="R145" t="str">
        <f t="shared" si="12"/>
        <v>science fiction</v>
      </c>
      <c r="S145" s="6">
        <f t="shared" si="13"/>
        <v>42558.855810185181</v>
      </c>
      <c r="T145" s="7">
        <f t="shared" si="14"/>
        <v>42616.038194444445</v>
      </c>
    </row>
    <row r="146" spans="1:20" ht="43.2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ROUND((E146/D146)*100,2)</f>
        <v>27.6</v>
      </c>
      <c r="P146">
        <f t="shared" si="10"/>
        <v>55.945945945945944</v>
      </c>
      <c r="Q146" t="str">
        <f t="shared" si="11"/>
        <v>film &amp; video</v>
      </c>
      <c r="R146" t="str">
        <f t="shared" si="12"/>
        <v>science fiction</v>
      </c>
      <c r="S146" s="6">
        <f t="shared" si="13"/>
        <v>42047.554074074076</v>
      </c>
      <c r="T146" s="7">
        <f t="shared" si="14"/>
        <v>42107.512407407405</v>
      </c>
    </row>
    <row r="147" spans="1:20" ht="43.2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ROUND((E147/D147)*100,2)</f>
        <v>7.51</v>
      </c>
      <c r="P147">
        <f t="shared" si="10"/>
        <v>37.555555555555557</v>
      </c>
      <c r="Q147" t="str">
        <f t="shared" si="11"/>
        <v>film &amp; video</v>
      </c>
      <c r="R147" t="str">
        <f t="shared" si="12"/>
        <v>science fiction</v>
      </c>
      <c r="S147" s="6">
        <f t="shared" si="13"/>
        <v>42200.333935185183</v>
      </c>
      <c r="T147" s="7">
        <f t="shared" si="14"/>
        <v>42227.333935185183</v>
      </c>
    </row>
    <row r="148" spans="1:20" ht="43.2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ROUND((E148/D148)*100,2)</f>
        <v>0.57999999999999996</v>
      </c>
      <c r="P148">
        <f t="shared" si="10"/>
        <v>38.333333333333336</v>
      </c>
      <c r="Q148" t="str">
        <f t="shared" si="11"/>
        <v>film &amp; video</v>
      </c>
      <c r="R148" t="str">
        <f t="shared" si="12"/>
        <v>science fiction</v>
      </c>
      <c r="S148" s="6">
        <f t="shared" si="13"/>
        <v>42692.807847222219</v>
      </c>
      <c r="T148" s="7">
        <f t="shared" si="14"/>
        <v>42752.807847222219</v>
      </c>
    </row>
    <row r="149" spans="1:20" ht="28.8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ROUND((E149/D149)*100,2)</f>
        <v>0</v>
      </c>
      <c r="P149">
        <f t="shared" si="10"/>
        <v>0</v>
      </c>
      <c r="Q149" t="str">
        <f t="shared" si="11"/>
        <v>film &amp; video</v>
      </c>
      <c r="R149" t="str">
        <f t="shared" si="12"/>
        <v>science fiction</v>
      </c>
      <c r="S149" s="6">
        <f t="shared" si="13"/>
        <v>41969.559490740743</v>
      </c>
      <c r="T149" s="7">
        <f t="shared" si="14"/>
        <v>42012.554166666661</v>
      </c>
    </row>
    <row r="150" spans="1:20" ht="43.2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ROUND((E150/D150)*100,2)</f>
        <v>0.08</v>
      </c>
      <c r="P150">
        <f t="shared" si="10"/>
        <v>20</v>
      </c>
      <c r="Q150" t="str">
        <f t="shared" si="11"/>
        <v>film &amp; video</v>
      </c>
      <c r="R150" t="str">
        <f t="shared" si="12"/>
        <v>science fiction</v>
      </c>
      <c r="S150" s="6">
        <f t="shared" si="13"/>
        <v>42397.073333333326</v>
      </c>
      <c r="T150" s="7">
        <f t="shared" si="14"/>
        <v>42427.073333333326</v>
      </c>
    </row>
    <row r="151" spans="1:20" ht="43.2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ROUND((E151/D151)*100,2)</f>
        <v>0.92</v>
      </c>
      <c r="P151">
        <f t="shared" si="10"/>
        <v>15.333333333333334</v>
      </c>
      <c r="Q151" t="str">
        <f t="shared" si="11"/>
        <v>film &amp; video</v>
      </c>
      <c r="R151" t="str">
        <f t="shared" si="12"/>
        <v>science fiction</v>
      </c>
      <c r="S151" s="6">
        <f t="shared" si="13"/>
        <v>41967.963773148142</v>
      </c>
      <c r="T151" s="7">
        <f t="shared" si="14"/>
        <v>41998.124999999993</v>
      </c>
    </row>
    <row r="152" spans="1:20" ht="43.2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ROUND((E152/D152)*100,2)</f>
        <v>23.16</v>
      </c>
      <c r="P152">
        <f t="shared" si="10"/>
        <v>449.43283582089555</v>
      </c>
      <c r="Q152" t="str">
        <f t="shared" si="11"/>
        <v>film &amp; video</v>
      </c>
      <c r="R152" t="str">
        <f t="shared" si="12"/>
        <v>science fiction</v>
      </c>
      <c r="S152" s="6">
        <f t="shared" si="13"/>
        <v>42089.95349537037</v>
      </c>
      <c r="T152" s="7">
        <f t="shared" si="14"/>
        <v>42149.95349537037</v>
      </c>
    </row>
    <row r="153" spans="1:20" ht="43.2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ROUND((E153/D153)*100,2)</f>
        <v>0.06</v>
      </c>
      <c r="P153">
        <f t="shared" si="10"/>
        <v>28</v>
      </c>
      <c r="Q153" t="str">
        <f t="shared" si="11"/>
        <v>film &amp; video</v>
      </c>
      <c r="R153" t="str">
        <f t="shared" si="12"/>
        <v>science fiction</v>
      </c>
      <c r="S153" s="6">
        <f t="shared" si="13"/>
        <v>42113.342488425922</v>
      </c>
      <c r="T153" s="7">
        <f t="shared" si="14"/>
        <v>42173.342488425922</v>
      </c>
    </row>
    <row r="154" spans="1:20" ht="28.8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ROUND((E154/D154)*100,2)</f>
        <v>0.01</v>
      </c>
      <c r="P154">
        <f t="shared" si="10"/>
        <v>15</v>
      </c>
      <c r="Q154" t="str">
        <f t="shared" si="11"/>
        <v>film &amp; video</v>
      </c>
      <c r="R154" t="str">
        <f t="shared" si="12"/>
        <v>science fiction</v>
      </c>
      <c r="S154" s="6">
        <f t="shared" si="13"/>
        <v>41874.869212962956</v>
      </c>
      <c r="T154" s="7">
        <f t="shared" si="14"/>
        <v>41904.869212962956</v>
      </c>
    </row>
    <row r="155" spans="1:20" ht="43.2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ROUND((E155/D155)*100,2)</f>
        <v>0.72</v>
      </c>
      <c r="P155">
        <f t="shared" si="10"/>
        <v>35.9</v>
      </c>
      <c r="Q155" t="str">
        <f t="shared" si="11"/>
        <v>film &amp; video</v>
      </c>
      <c r="R155" t="str">
        <f t="shared" si="12"/>
        <v>science fiction</v>
      </c>
      <c r="S155" s="6">
        <f t="shared" si="13"/>
        <v>41933.377824074072</v>
      </c>
      <c r="T155" s="7">
        <f t="shared" si="14"/>
        <v>41975.419490740744</v>
      </c>
    </row>
    <row r="156" spans="1:20" ht="43.2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ROUND((E156/D156)*100,2)</f>
        <v>2.67</v>
      </c>
      <c r="P156">
        <f t="shared" si="10"/>
        <v>13.333333333333334</v>
      </c>
      <c r="Q156" t="str">
        <f t="shared" si="11"/>
        <v>film &amp; video</v>
      </c>
      <c r="R156" t="str">
        <f t="shared" si="12"/>
        <v>science fiction</v>
      </c>
      <c r="S156" s="6">
        <f t="shared" si="13"/>
        <v>42115.339062499996</v>
      </c>
      <c r="T156" s="7">
        <f t="shared" si="14"/>
        <v>42158.339062499996</v>
      </c>
    </row>
    <row r="157" spans="1:20" ht="57.6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ROUND((E157/D157)*100,2)</f>
        <v>0.01</v>
      </c>
      <c r="P157">
        <f t="shared" si="10"/>
        <v>20.25</v>
      </c>
      <c r="Q157" t="str">
        <f t="shared" si="11"/>
        <v>film &amp; video</v>
      </c>
      <c r="R157" t="str">
        <f t="shared" si="12"/>
        <v>science fiction</v>
      </c>
      <c r="S157" s="6">
        <f t="shared" si="13"/>
        <v>42168.351099537038</v>
      </c>
      <c r="T157" s="7">
        <f t="shared" si="14"/>
        <v>42208.351099537038</v>
      </c>
    </row>
    <row r="158" spans="1:20" ht="57.6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ROUND((E158/D158)*100,2)</f>
        <v>5.0999999999999996</v>
      </c>
      <c r="P158">
        <f t="shared" si="10"/>
        <v>119</v>
      </c>
      <c r="Q158" t="str">
        <f t="shared" si="11"/>
        <v>film &amp; video</v>
      </c>
      <c r="R158" t="str">
        <f t="shared" si="12"/>
        <v>science fiction</v>
      </c>
      <c r="S158" s="6">
        <f t="shared" si="13"/>
        <v>41793.916620370372</v>
      </c>
      <c r="T158" s="7">
        <f t="shared" si="14"/>
        <v>41853.916620370372</v>
      </c>
    </row>
    <row r="159" spans="1:20" ht="43.2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ROUND((E159/D159)*100,2)</f>
        <v>0.27</v>
      </c>
      <c r="P159">
        <f t="shared" si="10"/>
        <v>4</v>
      </c>
      <c r="Q159" t="str">
        <f t="shared" si="11"/>
        <v>film &amp; video</v>
      </c>
      <c r="R159" t="str">
        <f t="shared" si="12"/>
        <v>science fiction</v>
      </c>
      <c r="S159" s="6">
        <f t="shared" si="13"/>
        <v>42396.703379629624</v>
      </c>
      <c r="T159" s="7">
        <f t="shared" si="14"/>
        <v>42426.703379629624</v>
      </c>
    </row>
    <row r="160" spans="1:20" ht="43.2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ROUND((E160/D160)*100,2)</f>
        <v>0</v>
      </c>
      <c r="P160">
        <f t="shared" si="10"/>
        <v>0</v>
      </c>
      <c r="Q160" t="str">
        <f t="shared" si="11"/>
        <v>film &amp; video</v>
      </c>
      <c r="R160" t="str">
        <f t="shared" si="12"/>
        <v>science fiction</v>
      </c>
      <c r="S160" s="6">
        <f t="shared" si="13"/>
        <v>41903.868379629625</v>
      </c>
      <c r="T160" s="7">
        <f t="shared" si="14"/>
        <v>41933.868379629625</v>
      </c>
    </row>
    <row r="161" spans="1:20" ht="43.2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ROUND((E161/D161)*100,2)</f>
        <v>0</v>
      </c>
      <c r="P161">
        <f t="shared" si="10"/>
        <v>10</v>
      </c>
      <c r="Q161" t="str">
        <f t="shared" si="11"/>
        <v>film &amp; video</v>
      </c>
      <c r="R161" t="str">
        <f t="shared" si="12"/>
        <v>science fiction</v>
      </c>
      <c r="S161" s="6">
        <f t="shared" si="13"/>
        <v>42514.226215277777</v>
      </c>
      <c r="T161" s="7">
        <f t="shared" si="14"/>
        <v>42554.226215277777</v>
      </c>
    </row>
    <row r="162" spans="1:20" ht="43.2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ROUND((E162/D162)*100,2)</f>
        <v>0</v>
      </c>
      <c r="P162">
        <f t="shared" si="10"/>
        <v>0</v>
      </c>
      <c r="Q162" t="str">
        <f t="shared" si="11"/>
        <v>film &amp; video</v>
      </c>
      <c r="R162" t="str">
        <f t="shared" si="12"/>
        <v>drama</v>
      </c>
      <c r="S162" s="6">
        <f t="shared" si="13"/>
        <v>42171.70475694444</v>
      </c>
      <c r="T162" s="7">
        <f t="shared" si="14"/>
        <v>42231.70475694444</v>
      </c>
    </row>
    <row r="163" spans="1:20" ht="43.2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ROUND((E163/D163)*100,2)</f>
        <v>0.01</v>
      </c>
      <c r="P163">
        <f t="shared" si="10"/>
        <v>5</v>
      </c>
      <c r="Q163" t="str">
        <f t="shared" si="11"/>
        <v>film &amp; video</v>
      </c>
      <c r="R163" t="str">
        <f t="shared" si="12"/>
        <v>drama</v>
      </c>
      <c r="S163" s="6">
        <f t="shared" si="13"/>
        <v>41792.479108796295</v>
      </c>
      <c r="T163" s="7">
        <f t="shared" si="14"/>
        <v>41822.479108796295</v>
      </c>
    </row>
    <row r="164" spans="1:20" ht="43.2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ROUND((E164/D164)*100,2)</f>
        <v>15.54</v>
      </c>
      <c r="P164">
        <f t="shared" si="10"/>
        <v>43.5</v>
      </c>
      <c r="Q164" t="str">
        <f t="shared" si="11"/>
        <v>film &amp; video</v>
      </c>
      <c r="R164" t="str">
        <f t="shared" si="12"/>
        <v>drama</v>
      </c>
      <c r="S164" s="6">
        <f t="shared" si="13"/>
        <v>41834.91847222222</v>
      </c>
      <c r="T164" s="7">
        <f t="shared" si="14"/>
        <v>41867.779166666667</v>
      </c>
    </row>
    <row r="165" spans="1:20" ht="57.6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ROUND((E165/D165)*100,2)</f>
        <v>0</v>
      </c>
      <c r="P165">
        <f t="shared" si="10"/>
        <v>0</v>
      </c>
      <c r="Q165" t="str">
        <f t="shared" si="11"/>
        <v>film &amp; video</v>
      </c>
      <c r="R165" t="str">
        <f t="shared" si="12"/>
        <v>drama</v>
      </c>
      <c r="S165" s="6">
        <f t="shared" si="13"/>
        <v>42243.752939814811</v>
      </c>
      <c r="T165" s="7">
        <f t="shared" si="14"/>
        <v>42277.791666666664</v>
      </c>
    </row>
    <row r="166" spans="1:20" ht="43.2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ROUND((E166/D166)*100,2)</f>
        <v>0.53</v>
      </c>
      <c r="P166">
        <f t="shared" si="10"/>
        <v>91.428571428571431</v>
      </c>
      <c r="Q166" t="str">
        <f t="shared" si="11"/>
        <v>film &amp; video</v>
      </c>
      <c r="R166" t="str">
        <f t="shared" si="12"/>
        <v>drama</v>
      </c>
      <c r="S166" s="6">
        <f t="shared" si="13"/>
        <v>41841.554409722223</v>
      </c>
      <c r="T166" s="7">
        <f t="shared" si="14"/>
        <v>41901.554409722223</v>
      </c>
    </row>
    <row r="167" spans="1:20" ht="28.8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ROUND((E167/D167)*100,2)</f>
        <v>0</v>
      </c>
      <c r="P167">
        <f t="shared" si="10"/>
        <v>0</v>
      </c>
      <c r="Q167" t="str">
        <f t="shared" si="11"/>
        <v>film &amp; video</v>
      </c>
      <c r="R167" t="str">
        <f t="shared" si="12"/>
        <v>drama</v>
      </c>
      <c r="S167" s="6">
        <f t="shared" si="13"/>
        <v>42351.450509259252</v>
      </c>
      <c r="T167" s="7">
        <f t="shared" si="14"/>
        <v>42381.450509259252</v>
      </c>
    </row>
    <row r="168" spans="1:20" ht="43.2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ROUND((E168/D168)*100,2)</f>
        <v>60</v>
      </c>
      <c r="P168">
        <f t="shared" si="10"/>
        <v>3000</v>
      </c>
      <c r="Q168" t="str">
        <f t="shared" si="11"/>
        <v>film &amp; video</v>
      </c>
      <c r="R168" t="str">
        <f t="shared" si="12"/>
        <v>drama</v>
      </c>
      <c r="S168" s="6">
        <f t="shared" si="13"/>
        <v>42720.867615740739</v>
      </c>
      <c r="T168" s="7">
        <f t="shared" si="14"/>
        <v>42750.867615740739</v>
      </c>
    </row>
    <row r="169" spans="1:20" ht="43.2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ROUND((E169/D169)*100,2)</f>
        <v>0.01</v>
      </c>
      <c r="P169">
        <f t="shared" si="10"/>
        <v>5.5</v>
      </c>
      <c r="Q169" t="str">
        <f t="shared" si="11"/>
        <v>film &amp; video</v>
      </c>
      <c r="R169" t="str">
        <f t="shared" si="12"/>
        <v>drama</v>
      </c>
      <c r="S169" s="6">
        <f t="shared" si="13"/>
        <v>42160.719155092585</v>
      </c>
      <c r="T169" s="7">
        <f t="shared" si="14"/>
        <v>42220.719155092585</v>
      </c>
    </row>
    <row r="170" spans="1:20" ht="43.2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ROUND((E170/D170)*100,2)</f>
        <v>4.0599999999999996</v>
      </c>
      <c r="P170">
        <f t="shared" si="10"/>
        <v>108.33333333333333</v>
      </c>
      <c r="Q170" t="str">
        <f t="shared" si="11"/>
        <v>film &amp; video</v>
      </c>
      <c r="R170" t="str">
        <f t="shared" si="12"/>
        <v>drama</v>
      </c>
      <c r="S170" s="6">
        <f t="shared" si="13"/>
        <v>42052.626967592594</v>
      </c>
      <c r="T170" s="7">
        <f t="shared" si="14"/>
        <v>42082.585300925923</v>
      </c>
    </row>
    <row r="171" spans="1:20" ht="43.2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ROUND((E171/D171)*100,2)</f>
        <v>22.4</v>
      </c>
      <c r="P171">
        <f t="shared" si="10"/>
        <v>56</v>
      </c>
      <c r="Q171" t="str">
        <f t="shared" si="11"/>
        <v>film &amp; video</v>
      </c>
      <c r="R171" t="str">
        <f t="shared" si="12"/>
        <v>drama</v>
      </c>
      <c r="S171" s="6">
        <f t="shared" si="13"/>
        <v>41900.296979166662</v>
      </c>
      <c r="T171" s="7">
        <f t="shared" si="14"/>
        <v>41930.296979166662</v>
      </c>
    </row>
    <row r="172" spans="1:20" ht="43.2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ROUND((E172/D172)*100,2)</f>
        <v>3.25</v>
      </c>
      <c r="P172">
        <f t="shared" si="10"/>
        <v>32.5</v>
      </c>
      <c r="Q172" t="str">
        <f t="shared" si="11"/>
        <v>film &amp; video</v>
      </c>
      <c r="R172" t="str">
        <f t="shared" si="12"/>
        <v>drama</v>
      </c>
      <c r="S172" s="6">
        <f t="shared" si="13"/>
        <v>42216.769479166665</v>
      </c>
      <c r="T172" s="7">
        <f t="shared" si="14"/>
        <v>42246.019444444442</v>
      </c>
    </row>
    <row r="173" spans="1:20" ht="43.2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ROUND((E173/D173)*100,2)</f>
        <v>0</v>
      </c>
      <c r="P173">
        <f t="shared" si="10"/>
        <v>1</v>
      </c>
      <c r="Q173" t="str">
        <f t="shared" si="11"/>
        <v>film &amp; video</v>
      </c>
      <c r="R173" t="str">
        <f t="shared" si="12"/>
        <v>drama</v>
      </c>
      <c r="S173" s="6">
        <f t="shared" si="13"/>
        <v>42533.972384259258</v>
      </c>
      <c r="T173" s="7">
        <f t="shared" si="14"/>
        <v>42593.972384259258</v>
      </c>
    </row>
    <row r="174" spans="1:20" ht="43.2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ROUND((E174/D174)*100,2)</f>
        <v>0</v>
      </c>
      <c r="P174">
        <f t="shared" si="10"/>
        <v>0</v>
      </c>
      <c r="Q174" t="str">
        <f t="shared" si="11"/>
        <v>film &amp; video</v>
      </c>
      <c r="R174" t="str">
        <f t="shared" si="12"/>
        <v>drama</v>
      </c>
      <c r="S174" s="6">
        <f t="shared" si="13"/>
        <v>42047.186608796292</v>
      </c>
      <c r="T174" s="7">
        <f t="shared" si="14"/>
        <v>42082.144942129627</v>
      </c>
    </row>
    <row r="175" spans="1:20" ht="43.2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ROUND((E175/D175)*100,2)</f>
        <v>0</v>
      </c>
      <c r="P175">
        <f t="shared" si="10"/>
        <v>0</v>
      </c>
      <c r="Q175" t="str">
        <f t="shared" si="11"/>
        <v>film &amp; video</v>
      </c>
      <c r="R175" t="str">
        <f t="shared" si="12"/>
        <v>drama</v>
      </c>
      <c r="S175" s="6">
        <f t="shared" si="13"/>
        <v>42033.364675925921</v>
      </c>
      <c r="T175" s="7">
        <f t="shared" si="14"/>
        <v>42063.364675925921</v>
      </c>
    </row>
    <row r="176" spans="1:20" ht="43.2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ROUND((E176/D176)*100,2)</f>
        <v>0</v>
      </c>
      <c r="P176">
        <f t="shared" si="10"/>
        <v>0</v>
      </c>
      <c r="Q176" t="str">
        <f t="shared" si="11"/>
        <v>film &amp; video</v>
      </c>
      <c r="R176" t="str">
        <f t="shared" si="12"/>
        <v>drama</v>
      </c>
      <c r="S176" s="6">
        <f t="shared" si="13"/>
        <v>42072.55064814815</v>
      </c>
      <c r="T176" s="7">
        <f t="shared" si="14"/>
        <v>42132.55064814815</v>
      </c>
    </row>
    <row r="177" spans="1:20" ht="43.2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ROUND((E177/D177)*100,2)</f>
        <v>6.49</v>
      </c>
      <c r="P177">
        <f t="shared" si="10"/>
        <v>49.884615384615387</v>
      </c>
      <c r="Q177" t="str">
        <f t="shared" si="11"/>
        <v>film &amp; video</v>
      </c>
      <c r="R177" t="str">
        <f t="shared" si="12"/>
        <v>drama</v>
      </c>
      <c r="S177" s="6">
        <f t="shared" si="13"/>
        <v>41855.569571759253</v>
      </c>
      <c r="T177" s="7">
        <f t="shared" si="14"/>
        <v>41880.569571759253</v>
      </c>
    </row>
    <row r="178" spans="1:20" ht="43.2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ROUND((E178/D178)*100,2)</f>
        <v>0</v>
      </c>
      <c r="P178">
        <f t="shared" si="10"/>
        <v>0</v>
      </c>
      <c r="Q178" t="str">
        <f t="shared" si="11"/>
        <v>film &amp; video</v>
      </c>
      <c r="R178" t="str">
        <f t="shared" si="12"/>
        <v>drama</v>
      </c>
      <c r="S178" s="6">
        <f t="shared" si="13"/>
        <v>42191.615729166668</v>
      </c>
      <c r="T178" s="7">
        <f t="shared" si="14"/>
        <v>42221.615729166668</v>
      </c>
    </row>
    <row r="179" spans="1:20" ht="28.8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ROUND((E179/D179)*100,2)</f>
        <v>40</v>
      </c>
      <c r="P179">
        <f t="shared" si="10"/>
        <v>25.714285714285715</v>
      </c>
      <c r="Q179" t="str">
        <f t="shared" si="11"/>
        <v>film &amp; video</v>
      </c>
      <c r="R179" t="str">
        <f t="shared" si="12"/>
        <v>drama</v>
      </c>
      <c r="S179" s="6">
        <f t="shared" si="13"/>
        <v>42069.839421296296</v>
      </c>
      <c r="T179" s="7">
        <f t="shared" si="14"/>
        <v>42086.797754629624</v>
      </c>
    </row>
    <row r="180" spans="1:20" ht="28.8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ROUND((E180/D180)*100,2)</f>
        <v>0</v>
      </c>
      <c r="P180">
        <f t="shared" si="10"/>
        <v>0</v>
      </c>
      <c r="Q180" t="str">
        <f t="shared" si="11"/>
        <v>film &amp; video</v>
      </c>
      <c r="R180" t="str">
        <f t="shared" si="12"/>
        <v>drama</v>
      </c>
      <c r="S180" s="6">
        <f t="shared" si="13"/>
        <v>42304.747048611105</v>
      </c>
      <c r="T180" s="7">
        <f t="shared" si="14"/>
        <v>42334.788715277777</v>
      </c>
    </row>
    <row r="181" spans="1:20" ht="28.8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ROUND((E181/D181)*100,2)</f>
        <v>20</v>
      </c>
      <c r="P181">
        <f t="shared" si="10"/>
        <v>100</v>
      </c>
      <c r="Q181" t="str">
        <f t="shared" si="11"/>
        <v>film &amp; video</v>
      </c>
      <c r="R181" t="str">
        <f t="shared" si="12"/>
        <v>drama</v>
      </c>
      <c r="S181" s="6">
        <f t="shared" si="13"/>
        <v>42402.872164351851</v>
      </c>
      <c r="T181" s="7">
        <f t="shared" si="14"/>
        <v>42432.872164351851</v>
      </c>
    </row>
    <row r="182" spans="1:20" ht="43.2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ROUND((E182/D182)*100,2)</f>
        <v>33.42</v>
      </c>
      <c r="P182">
        <f t="shared" si="10"/>
        <v>30.846153846153847</v>
      </c>
      <c r="Q182" t="str">
        <f t="shared" si="11"/>
        <v>film &amp; video</v>
      </c>
      <c r="R182" t="str">
        <f t="shared" si="12"/>
        <v>drama</v>
      </c>
      <c r="S182" s="6">
        <f t="shared" si="13"/>
        <v>42067.782905092587</v>
      </c>
      <c r="T182" s="7">
        <f t="shared" si="14"/>
        <v>42107.583333333336</v>
      </c>
    </row>
    <row r="183" spans="1:20" ht="43.2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ROUND((E183/D183)*100,2)</f>
        <v>21.09</v>
      </c>
      <c r="P183">
        <f t="shared" si="10"/>
        <v>180.5</v>
      </c>
      <c r="Q183" t="str">
        <f t="shared" si="11"/>
        <v>film &amp; video</v>
      </c>
      <c r="R183" t="str">
        <f t="shared" si="12"/>
        <v>drama</v>
      </c>
      <c r="S183" s="6">
        <f t="shared" si="13"/>
        <v>42147.533506944441</v>
      </c>
      <c r="T183" s="7">
        <f t="shared" si="14"/>
        <v>42177.533506944441</v>
      </c>
    </row>
    <row r="184" spans="1:20" ht="43.2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ROUND((E184/D184)*100,2)</f>
        <v>0</v>
      </c>
      <c r="P184">
        <f t="shared" si="10"/>
        <v>0</v>
      </c>
      <c r="Q184" t="str">
        <f t="shared" si="11"/>
        <v>film &amp; video</v>
      </c>
      <c r="R184" t="str">
        <f t="shared" si="12"/>
        <v>drama</v>
      </c>
      <c r="S184" s="6">
        <f t="shared" si="13"/>
        <v>42711.803611111107</v>
      </c>
      <c r="T184" s="7">
        <f t="shared" si="14"/>
        <v>42741.803611111107</v>
      </c>
    </row>
    <row r="185" spans="1:20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ROUND((E185/D185)*100,2)</f>
        <v>35.86</v>
      </c>
      <c r="P185">
        <f t="shared" si="10"/>
        <v>373.5</v>
      </c>
      <c r="Q185" t="str">
        <f t="shared" si="11"/>
        <v>film &amp; video</v>
      </c>
      <c r="R185" t="str">
        <f t="shared" si="12"/>
        <v>drama</v>
      </c>
      <c r="S185" s="6">
        <f t="shared" si="13"/>
        <v>41939.601967592593</v>
      </c>
      <c r="T185" s="7">
        <f t="shared" si="14"/>
        <v>41969.643634259257</v>
      </c>
    </row>
    <row r="186" spans="1:20" ht="43.2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ROUND((E186/D186)*100,2)</f>
        <v>3.4</v>
      </c>
      <c r="P186">
        <f t="shared" si="10"/>
        <v>25.5</v>
      </c>
      <c r="Q186" t="str">
        <f t="shared" si="11"/>
        <v>film &amp; video</v>
      </c>
      <c r="R186" t="str">
        <f t="shared" si="12"/>
        <v>drama</v>
      </c>
      <c r="S186" s="6">
        <f t="shared" si="13"/>
        <v>41825.58289351852</v>
      </c>
      <c r="T186" s="7">
        <f t="shared" si="14"/>
        <v>41882.957638888889</v>
      </c>
    </row>
    <row r="187" spans="1:20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ROUND((E187/D187)*100,2)</f>
        <v>5.5</v>
      </c>
      <c r="P187">
        <f t="shared" si="10"/>
        <v>220</v>
      </c>
      <c r="Q187" t="str">
        <f t="shared" si="11"/>
        <v>film &amp; video</v>
      </c>
      <c r="R187" t="str">
        <f t="shared" si="12"/>
        <v>drama</v>
      </c>
      <c r="S187" s="6">
        <f t="shared" si="13"/>
        <v>42570.702997685185</v>
      </c>
      <c r="T187" s="7">
        <f t="shared" si="14"/>
        <v>42600.702997685185</v>
      </c>
    </row>
    <row r="188" spans="1:20" ht="43.2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ROUND((E188/D188)*100,2)</f>
        <v>0</v>
      </c>
      <c r="P188">
        <f t="shared" si="10"/>
        <v>0</v>
      </c>
      <c r="Q188" t="str">
        <f t="shared" si="11"/>
        <v>film &amp; video</v>
      </c>
      <c r="R188" t="str">
        <f t="shared" si="12"/>
        <v>drama</v>
      </c>
      <c r="S188" s="6">
        <f t="shared" si="13"/>
        <v>42767.604560185187</v>
      </c>
      <c r="T188" s="7">
        <f t="shared" si="14"/>
        <v>42797.624999999993</v>
      </c>
    </row>
    <row r="189" spans="1:20" ht="43.2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ROUND((E189/D189)*100,2)</f>
        <v>16</v>
      </c>
      <c r="P189">
        <f t="shared" si="10"/>
        <v>160</v>
      </c>
      <c r="Q189" t="str">
        <f t="shared" si="11"/>
        <v>film &amp; video</v>
      </c>
      <c r="R189" t="str">
        <f t="shared" si="12"/>
        <v>drama</v>
      </c>
      <c r="S189" s="6">
        <f t="shared" si="13"/>
        <v>42182.02612268518</v>
      </c>
      <c r="T189" s="7">
        <f t="shared" si="14"/>
        <v>42206.082638888889</v>
      </c>
    </row>
    <row r="190" spans="1:20" ht="43.2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ROUND((E190/D190)*100,2)</f>
        <v>0</v>
      </c>
      <c r="P190">
        <f t="shared" si="10"/>
        <v>0</v>
      </c>
      <c r="Q190" t="str">
        <f t="shared" si="11"/>
        <v>film &amp; video</v>
      </c>
      <c r="R190" t="str">
        <f t="shared" si="12"/>
        <v>drama</v>
      </c>
      <c r="S190" s="6">
        <f t="shared" si="13"/>
        <v>41856.974710648145</v>
      </c>
      <c r="T190" s="7">
        <f t="shared" si="14"/>
        <v>41886.974710648145</v>
      </c>
    </row>
    <row r="191" spans="1:20" ht="43.2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ROUND((E191/D191)*100,2)</f>
        <v>7.0000000000000007E-2</v>
      </c>
      <c r="P191">
        <f t="shared" si="10"/>
        <v>69</v>
      </c>
      <c r="Q191" t="str">
        <f t="shared" si="11"/>
        <v>film &amp; video</v>
      </c>
      <c r="R191" t="str">
        <f t="shared" si="12"/>
        <v>drama</v>
      </c>
      <c r="S191" s="6">
        <f t="shared" si="13"/>
        <v>42556.482372685183</v>
      </c>
      <c r="T191" s="7">
        <f t="shared" si="14"/>
        <v>42616.482372685183</v>
      </c>
    </row>
    <row r="192" spans="1:20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ROUND((E192/D192)*100,2)</f>
        <v>0.42</v>
      </c>
      <c r="P192">
        <f t="shared" si="10"/>
        <v>50</v>
      </c>
      <c r="Q192" t="str">
        <f t="shared" si="11"/>
        <v>film &amp; video</v>
      </c>
      <c r="R192" t="str">
        <f t="shared" si="12"/>
        <v>drama</v>
      </c>
      <c r="S192" s="6">
        <f t="shared" si="13"/>
        <v>42527.442662037036</v>
      </c>
      <c r="T192" s="7">
        <f t="shared" si="14"/>
        <v>42537.442662037036</v>
      </c>
    </row>
    <row r="193" spans="1:20" ht="43.2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ROUND((E193/D193)*100,2)</f>
        <v>5</v>
      </c>
      <c r="P193">
        <f t="shared" si="10"/>
        <v>83.333333333333329</v>
      </c>
      <c r="Q193" t="str">
        <f t="shared" si="11"/>
        <v>film &amp; video</v>
      </c>
      <c r="R193" t="str">
        <f t="shared" si="12"/>
        <v>drama</v>
      </c>
      <c r="S193" s="6">
        <f t="shared" si="13"/>
        <v>42239.233078703699</v>
      </c>
      <c r="T193" s="7">
        <f t="shared" si="14"/>
        <v>42279.233078703699</v>
      </c>
    </row>
    <row r="194" spans="1:20" ht="57.6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ROUND((E194/D194)*100,2)</f>
        <v>0</v>
      </c>
      <c r="P194">
        <f t="shared" si="10"/>
        <v>5.666666666666667</v>
      </c>
      <c r="Q194" t="str">
        <f t="shared" si="11"/>
        <v>film &amp; video</v>
      </c>
      <c r="R194" t="str">
        <f t="shared" si="12"/>
        <v>drama</v>
      </c>
      <c r="S194" s="6">
        <f t="shared" si="13"/>
        <v>41899.583703703705</v>
      </c>
      <c r="T194" s="7">
        <f t="shared" si="14"/>
        <v>41929.583703703705</v>
      </c>
    </row>
    <row r="195" spans="1:20" ht="57.6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ROUND((E195/D195)*100,2)</f>
        <v>0</v>
      </c>
      <c r="P195">
        <f t="shared" ref="P195:P258" si="15">IF(L195=0,0,+E195/L195)</f>
        <v>0</v>
      </c>
      <c r="Q195" t="str">
        <f t="shared" ref="Q195:Q258" si="16">LEFT(N195, SEARCH("/",N195)-1)</f>
        <v>film &amp; video</v>
      </c>
      <c r="R195" t="str">
        <f t="shared" ref="R195:R258" si="17">RIGHT(N195,LEN(N195)-SEARCH("/",N195))</f>
        <v>drama</v>
      </c>
      <c r="S195" s="6">
        <f t="shared" ref="S195:S258" si="18">(J195/86400)+25569+(-5/24)</f>
        <v>41911.726458333331</v>
      </c>
      <c r="T195" s="7">
        <f t="shared" ref="T195:T258" si="19">(I195/86400)+25569+(-5/24)</f>
        <v>41971.768124999995</v>
      </c>
    </row>
    <row r="196" spans="1:20" ht="43.2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ROUND((E196/D196)*100,2)</f>
        <v>0.12</v>
      </c>
      <c r="P196">
        <f t="shared" si="15"/>
        <v>1</v>
      </c>
      <c r="Q196" t="str">
        <f t="shared" si="16"/>
        <v>film &amp; video</v>
      </c>
      <c r="R196" t="str">
        <f t="shared" si="17"/>
        <v>drama</v>
      </c>
      <c r="S196" s="6">
        <f t="shared" si="18"/>
        <v>42375.788553240738</v>
      </c>
      <c r="T196" s="7">
        <f t="shared" si="19"/>
        <v>42435.788553240738</v>
      </c>
    </row>
    <row r="197" spans="1:20" ht="43.2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ROUND((E197/D197)*100,2)</f>
        <v>0</v>
      </c>
      <c r="P197">
        <f t="shared" si="15"/>
        <v>0</v>
      </c>
      <c r="Q197" t="str">
        <f t="shared" si="16"/>
        <v>film &amp; video</v>
      </c>
      <c r="R197" t="str">
        <f t="shared" si="17"/>
        <v>drama</v>
      </c>
      <c r="S197" s="6">
        <f t="shared" si="18"/>
        <v>42135.462175925924</v>
      </c>
      <c r="T197" s="7">
        <f t="shared" si="19"/>
        <v>42195.462175925924</v>
      </c>
    </row>
    <row r="198" spans="1:20" ht="43.2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ROUND((E198/D198)*100,2)</f>
        <v>41.86</v>
      </c>
      <c r="P198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6">
        <f t="shared" si="18"/>
        <v>42259.334467592591</v>
      </c>
      <c r="T198" s="7">
        <f t="shared" si="19"/>
        <v>42287.666666666664</v>
      </c>
    </row>
    <row r="199" spans="1:20" ht="43.2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ROUND((E199/D199)*100,2)</f>
        <v>10.48</v>
      </c>
      <c r="P199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6">
        <f t="shared" si="18"/>
        <v>42741.640046296299</v>
      </c>
      <c r="T199" s="7">
        <f t="shared" si="19"/>
        <v>42783.666666666664</v>
      </c>
    </row>
    <row r="200" spans="1:20" ht="43.2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ROUND((E200/D200)*100,2)</f>
        <v>1.1200000000000001</v>
      </c>
      <c r="P200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6">
        <f t="shared" si="18"/>
        <v>41887.175023148149</v>
      </c>
      <c r="T200" s="7">
        <f t="shared" si="19"/>
        <v>41917.175023148149</v>
      </c>
    </row>
    <row r="201" spans="1:20" ht="43.2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ROUND((E201/D201)*100,2)</f>
        <v>0</v>
      </c>
      <c r="P201">
        <f t="shared" si="15"/>
        <v>0</v>
      </c>
      <c r="Q201" t="str">
        <f t="shared" si="16"/>
        <v>film &amp; video</v>
      </c>
      <c r="R201" t="str">
        <f t="shared" si="17"/>
        <v>drama</v>
      </c>
      <c r="S201" s="6">
        <f t="shared" si="18"/>
        <v>42583.915532407402</v>
      </c>
      <c r="T201" s="7">
        <f t="shared" si="19"/>
        <v>42613.915532407402</v>
      </c>
    </row>
    <row r="202" spans="1:20" ht="28.8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ROUND((E202/D202)*100,2)</f>
        <v>26.19</v>
      </c>
      <c r="P202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6">
        <f t="shared" si="18"/>
        <v>41866.875034722216</v>
      </c>
      <c r="T202" s="7">
        <f t="shared" si="19"/>
        <v>41896.875034722216</v>
      </c>
    </row>
    <row r="203" spans="1:20" ht="43.2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ROUND((E203/D203)*100,2)</f>
        <v>58.46</v>
      </c>
      <c r="P203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6">
        <f t="shared" si="18"/>
        <v>42023.610289351847</v>
      </c>
      <c r="T203" s="7">
        <f t="shared" si="19"/>
        <v>42043.610289351847</v>
      </c>
    </row>
    <row r="204" spans="1:20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ROUND((E204/D204)*100,2)</f>
        <v>0</v>
      </c>
      <c r="P204">
        <f t="shared" si="15"/>
        <v>0</v>
      </c>
      <c r="Q204" t="str">
        <f t="shared" si="16"/>
        <v>film &amp; video</v>
      </c>
      <c r="R204" t="str">
        <f t="shared" si="17"/>
        <v>drama</v>
      </c>
      <c r="S204" s="6">
        <f t="shared" si="18"/>
        <v>42255.719490740739</v>
      </c>
      <c r="T204" s="7">
        <f t="shared" si="19"/>
        <v>42285.665972222218</v>
      </c>
    </row>
    <row r="205" spans="1:20" ht="43.2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ROUND((E205/D205)*100,2)</f>
        <v>29.84</v>
      </c>
      <c r="P205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6">
        <f t="shared" si="18"/>
        <v>41973.639629629623</v>
      </c>
      <c r="T205" s="7">
        <f t="shared" si="19"/>
        <v>42033.639629629623</v>
      </c>
    </row>
    <row r="206" spans="1:20" ht="43.2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ROUND((E206/D206)*100,2)</f>
        <v>50.72</v>
      </c>
      <c r="P206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6">
        <f t="shared" si="18"/>
        <v>42556.375034722216</v>
      </c>
      <c r="T206" s="7">
        <f t="shared" si="19"/>
        <v>42586.375034722216</v>
      </c>
    </row>
    <row r="207" spans="1:20" ht="43.2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ROUND((E207/D207)*100,2)</f>
        <v>16.25</v>
      </c>
      <c r="P207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6">
        <f t="shared" si="18"/>
        <v>42248.423865740733</v>
      </c>
      <c r="T207" s="7">
        <f t="shared" si="19"/>
        <v>42283.423865740733</v>
      </c>
    </row>
    <row r="208" spans="1:20" ht="43.2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ROUND((E208/D208)*100,2)</f>
        <v>0</v>
      </c>
      <c r="P208">
        <f t="shared" si="15"/>
        <v>0</v>
      </c>
      <c r="Q208" t="str">
        <f t="shared" si="16"/>
        <v>film &amp; video</v>
      </c>
      <c r="R208" t="str">
        <f t="shared" si="17"/>
        <v>drama</v>
      </c>
      <c r="S208" s="6">
        <f t="shared" si="18"/>
        <v>42566.79609953703</v>
      </c>
      <c r="T208" s="7">
        <f t="shared" si="19"/>
        <v>42587.79609953703</v>
      </c>
    </row>
    <row r="209" spans="1:20" ht="43.2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ROUND((E209/D209)*100,2)</f>
        <v>15.21</v>
      </c>
      <c r="P209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6">
        <f t="shared" si="18"/>
        <v>41977.988865740735</v>
      </c>
      <c r="T209" s="7">
        <f t="shared" si="19"/>
        <v>42007.988865740735</v>
      </c>
    </row>
    <row r="210" spans="1:20" ht="43.2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ROUND((E210/D210)*100,2)</f>
        <v>0</v>
      </c>
      <c r="P210">
        <f t="shared" si="15"/>
        <v>0</v>
      </c>
      <c r="Q210" t="str">
        <f t="shared" si="16"/>
        <v>film &amp; video</v>
      </c>
      <c r="R210" t="str">
        <f t="shared" si="17"/>
        <v>drama</v>
      </c>
      <c r="S210" s="6">
        <f t="shared" si="18"/>
        <v>41959.16165509259</v>
      </c>
      <c r="T210" s="7">
        <f t="shared" si="19"/>
        <v>41989.16165509259</v>
      </c>
    </row>
    <row r="211" spans="1:20" ht="43.2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ROUND((E211/D211)*100,2)</f>
        <v>0</v>
      </c>
      <c r="P211">
        <f t="shared" si="15"/>
        <v>0</v>
      </c>
      <c r="Q211" t="str">
        <f t="shared" si="16"/>
        <v>film &amp; video</v>
      </c>
      <c r="R211" t="str">
        <f t="shared" si="17"/>
        <v>drama</v>
      </c>
      <c r="S211" s="6">
        <f t="shared" si="18"/>
        <v>42165.714525462965</v>
      </c>
      <c r="T211" s="7">
        <f t="shared" si="19"/>
        <v>42195.714525462965</v>
      </c>
    </row>
    <row r="212" spans="1:20" ht="43.2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ROUND((E212/D212)*100,2)</f>
        <v>25.25</v>
      </c>
      <c r="P212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6">
        <f t="shared" si="18"/>
        <v>42248.856388888882</v>
      </c>
      <c r="T212" s="7">
        <f t="shared" si="19"/>
        <v>42277.999999999993</v>
      </c>
    </row>
    <row r="213" spans="1:20" ht="43.2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ROUND((E213/D213)*100,2)</f>
        <v>44.6</v>
      </c>
      <c r="P213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6">
        <f t="shared" si="18"/>
        <v>42235.951585648145</v>
      </c>
      <c r="T213" s="7">
        <f t="shared" si="19"/>
        <v>42265.951585648145</v>
      </c>
    </row>
    <row r="214" spans="1:20" ht="28.8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ROUND((E214/D214)*100,2)</f>
        <v>0.02</v>
      </c>
      <c r="P214">
        <f t="shared" si="15"/>
        <v>1</v>
      </c>
      <c r="Q214" t="str">
        <f t="shared" si="16"/>
        <v>film &amp; video</v>
      </c>
      <c r="R214" t="str">
        <f t="shared" si="17"/>
        <v>drama</v>
      </c>
      <c r="S214" s="6">
        <f t="shared" si="18"/>
        <v>42416.672685185178</v>
      </c>
      <c r="T214" s="7">
        <f t="shared" si="19"/>
        <v>42476.631018518521</v>
      </c>
    </row>
    <row r="215" spans="1:20" ht="43.2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ROUND((E215/D215)*100,2)</f>
        <v>0.04</v>
      </c>
      <c r="P215">
        <f t="shared" si="15"/>
        <v>20</v>
      </c>
      <c r="Q215" t="str">
        <f t="shared" si="16"/>
        <v>film &amp; video</v>
      </c>
      <c r="R215" t="str">
        <f t="shared" si="17"/>
        <v>drama</v>
      </c>
      <c r="S215" s="6">
        <f t="shared" si="18"/>
        <v>42202.385960648149</v>
      </c>
      <c r="T215" s="7">
        <f t="shared" si="19"/>
        <v>42232.379641203697</v>
      </c>
    </row>
    <row r="216" spans="1:20" ht="43.2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ROUND((E216/D216)*100,2)</f>
        <v>0.01</v>
      </c>
      <c r="P216">
        <f t="shared" si="15"/>
        <v>1</v>
      </c>
      <c r="Q216" t="str">
        <f t="shared" si="16"/>
        <v>film &amp; video</v>
      </c>
      <c r="R216" t="str">
        <f t="shared" si="17"/>
        <v>drama</v>
      </c>
      <c r="S216" s="6">
        <f t="shared" si="18"/>
        <v>42009.432280092595</v>
      </c>
      <c r="T216" s="7">
        <f t="shared" si="19"/>
        <v>42069.432280092595</v>
      </c>
    </row>
    <row r="217" spans="1:20" ht="43.2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ROUND((E217/D217)*100,2)</f>
        <v>0.23</v>
      </c>
      <c r="P217">
        <f t="shared" si="15"/>
        <v>10</v>
      </c>
      <c r="Q217" t="str">
        <f t="shared" si="16"/>
        <v>film &amp; video</v>
      </c>
      <c r="R217" t="str">
        <f t="shared" si="17"/>
        <v>drama</v>
      </c>
      <c r="S217" s="6">
        <f t="shared" si="18"/>
        <v>42375.021782407406</v>
      </c>
      <c r="T217" s="7">
        <f t="shared" si="19"/>
        <v>42417.790972222218</v>
      </c>
    </row>
    <row r="218" spans="1:20" ht="43.2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ROUND((E218/D218)*100,2)</f>
        <v>55.7</v>
      </c>
      <c r="P218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6">
        <f t="shared" si="18"/>
        <v>42066.750428240739</v>
      </c>
      <c r="T218" s="7">
        <f t="shared" si="19"/>
        <v>42116.708761574067</v>
      </c>
    </row>
    <row r="219" spans="1:20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ROUND((E219/D219)*100,2)</f>
        <v>11.94</v>
      </c>
      <c r="P219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6">
        <f t="shared" si="18"/>
        <v>41970.432280092595</v>
      </c>
      <c r="T219" s="7">
        <f t="shared" si="19"/>
        <v>42001.432280092595</v>
      </c>
    </row>
    <row r="220" spans="1:20" ht="43.2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ROUND((E220/D220)*100,2)</f>
        <v>2</v>
      </c>
      <c r="P220">
        <f t="shared" si="15"/>
        <v>100</v>
      </c>
      <c r="Q220" t="str">
        <f t="shared" si="16"/>
        <v>film &amp; video</v>
      </c>
      <c r="R220" t="str">
        <f t="shared" si="17"/>
        <v>drama</v>
      </c>
      <c r="S220" s="6">
        <f t="shared" si="18"/>
        <v>42079.420011574075</v>
      </c>
      <c r="T220" s="7">
        <f t="shared" si="19"/>
        <v>42139.420011574075</v>
      </c>
    </row>
    <row r="221" spans="1:20" ht="28.8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ROUND((E221/D221)*100,2)</f>
        <v>17.63</v>
      </c>
      <c r="P221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6">
        <f t="shared" si="18"/>
        <v>42429.118344907409</v>
      </c>
      <c r="T221" s="7">
        <f t="shared" si="19"/>
        <v>42461.082638888889</v>
      </c>
    </row>
    <row r="222" spans="1:20" ht="43.2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ROUND((E222/D222)*100,2)</f>
        <v>0.72</v>
      </c>
      <c r="P222">
        <f t="shared" si="15"/>
        <v>120</v>
      </c>
      <c r="Q222" t="str">
        <f t="shared" si="16"/>
        <v>film &amp; video</v>
      </c>
      <c r="R222" t="str">
        <f t="shared" si="17"/>
        <v>drama</v>
      </c>
      <c r="S222" s="6">
        <f t="shared" si="18"/>
        <v>42195.435532407406</v>
      </c>
      <c r="T222" s="7">
        <f t="shared" si="19"/>
        <v>42236.629166666666</v>
      </c>
    </row>
    <row r="223" spans="1:20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ROUND((E223/D223)*100,2)</f>
        <v>0</v>
      </c>
      <c r="P223">
        <f t="shared" si="15"/>
        <v>0</v>
      </c>
      <c r="Q223" t="str">
        <f t="shared" si="16"/>
        <v>film &amp; video</v>
      </c>
      <c r="R223" t="str">
        <f t="shared" si="17"/>
        <v>drama</v>
      </c>
      <c r="S223" s="6">
        <f t="shared" si="18"/>
        <v>42031.629212962966</v>
      </c>
      <c r="T223" s="7">
        <f t="shared" si="19"/>
        <v>42091.587546296294</v>
      </c>
    </row>
    <row r="224" spans="1:20" ht="43.2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ROUND((E224/D224)*100,2)</f>
        <v>13</v>
      </c>
      <c r="P224">
        <f t="shared" si="15"/>
        <v>65</v>
      </c>
      <c r="Q224" t="str">
        <f t="shared" si="16"/>
        <v>film &amp; video</v>
      </c>
      <c r="R224" t="str">
        <f t="shared" si="17"/>
        <v>drama</v>
      </c>
      <c r="S224" s="6">
        <f t="shared" si="18"/>
        <v>42031.561550925922</v>
      </c>
      <c r="T224" s="7">
        <f t="shared" si="19"/>
        <v>42089.902083333327</v>
      </c>
    </row>
    <row r="225" spans="1:20" ht="43.2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ROUND((E225/D225)*100,2)</f>
        <v>0</v>
      </c>
      <c r="P225">
        <f t="shared" si="15"/>
        <v>0</v>
      </c>
      <c r="Q225" t="str">
        <f t="shared" si="16"/>
        <v>film &amp; video</v>
      </c>
      <c r="R225" t="str">
        <f t="shared" si="17"/>
        <v>drama</v>
      </c>
      <c r="S225" s="6">
        <f t="shared" si="18"/>
        <v>42481.839699074073</v>
      </c>
      <c r="T225" s="7">
        <f t="shared" si="19"/>
        <v>42511.836805555555</v>
      </c>
    </row>
    <row r="226" spans="1:20" ht="43.2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ROUND((E226/D226)*100,2)</f>
        <v>0</v>
      </c>
      <c r="P226">
        <f t="shared" si="15"/>
        <v>0</v>
      </c>
      <c r="Q226" t="str">
        <f t="shared" si="16"/>
        <v>film &amp; video</v>
      </c>
      <c r="R226" t="str">
        <f t="shared" si="17"/>
        <v>drama</v>
      </c>
      <c r="S226" s="6">
        <f t="shared" si="18"/>
        <v>42135.026921296296</v>
      </c>
      <c r="T226" s="7">
        <f t="shared" si="19"/>
        <v>42195.026921296296</v>
      </c>
    </row>
    <row r="227" spans="1:20" ht="43.2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ROUND((E227/D227)*100,2)</f>
        <v>0</v>
      </c>
      <c r="P227">
        <f t="shared" si="15"/>
        <v>0</v>
      </c>
      <c r="Q227" t="str">
        <f t="shared" si="16"/>
        <v>film &amp; video</v>
      </c>
      <c r="R227" t="str">
        <f t="shared" si="17"/>
        <v>drama</v>
      </c>
      <c r="S227" s="6">
        <f t="shared" si="18"/>
        <v>42438.752939814811</v>
      </c>
      <c r="T227" s="7">
        <f t="shared" si="19"/>
        <v>42468.711273148147</v>
      </c>
    </row>
    <row r="228" spans="1:20" ht="43.2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ROUND((E228/D228)*100,2)</f>
        <v>0.86</v>
      </c>
      <c r="P228">
        <f t="shared" si="15"/>
        <v>125</v>
      </c>
      <c r="Q228" t="str">
        <f t="shared" si="16"/>
        <v>film &amp; video</v>
      </c>
      <c r="R228" t="str">
        <f t="shared" si="17"/>
        <v>drama</v>
      </c>
      <c r="S228" s="6">
        <f t="shared" si="18"/>
        <v>42106.457685185182</v>
      </c>
      <c r="T228" s="7">
        <f t="shared" si="19"/>
        <v>42155.186805555553</v>
      </c>
    </row>
    <row r="229" spans="1:20" ht="43.2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ROUND((E229/D229)*100,2)</f>
        <v>0</v>
      </c>
      <c r="P229">
        <f t="shared" si="15"/>
        <v>0</v>
      </c>
      <c r="Q229" t="str">
        <f t="shared" si="16"/>
        <v>film &amp; video</v>
      </c>
      <c r="R229" t="str">
        <f t="shared" si="17"/>
        <v>drama</v>
      </c>
      <c r="S229" s="6">
        <f t="shared" si="18"/>
        <v>42164.685659722221</v>
      </c>
      <c r="T229" s="7">
        <f t="shared" si="19"/>
        <v>42194.685659722221</v>
      </c>
    </row>
    <row r="230" spans="1:20" ht="28.8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ROUND((E230/D230)*100,2)</f>
        <v>0</v>
      </c>
      <c r="P230">
        <f t="shared" si="15"/>
        <v>0</v>
      </c>
      <c r="Q230" t="str">
        <f t="shared" si="16"/>
        <v>film &amp; video</v>
      </c>
      <c r="R230" t="str">
        <f t="shared" si="17"/>
        <v>drama</v>
      </c>
      <c r="S230" s="6">
        <f t="shared" si="18"/>
        <v>42096.478067129625</v>
      </c>
      <c r="T230" s="7">
        <f t="shared" si="19"/>
        <v>42156.478067129625</v>
      </c>
    </row>
    <row r="231" spans="1:20" ht="43.2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ROUND((E231/D231)*100,2)</f>
        <v>0</v>
      </c>
      <c r="P231">
        <f t="shared" si="15"/>
        <v>0</v>
      </c>
      <c r="Q231" t="str">
        <f t="shared" si="16"/>
        <v>film &amp; video</v>
      </c>
      <c r="R231" t="str">
        <f t="shared" si="17"/>
        <v>drama</v>
      </c>
      <c r="S231" s="6">
        <f t="shared" si="18"/>
        <v>42383.725659722222</v>
      </c>
      <c r="T231" s="7">
        <f t="shared" si="19"/>
        <v>42413.725659722222</v>
      </c>
    </row>
    <row r="232" spans="1:20" ht="43.2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ROUND((E232/D232)*100,2)</f>
        <v>0.4</v>
      </c>
      <c r="P232">
        <f t="shared" si="15"/>
        <v>30</v>
      </c>
      <c r="Q232" t="str">
        <f t="shared" si="16"/>
        <v>film &amp; video</v>
      </c>
      <c r="R232" t="str">
        <f t="shared" si="17"/>
        <v>drama</v>
      </c>
      <c r="S232" s="6">
        <f t="shared" si="18"/>
        <v>42129.568877314814</v>
      </c>
      <c r="T232" s="7">
        <f t="shared" si="19"/>
        <v>42159.568877314814</v>
      </c>
    </row>
    <row r="233" spans="1:20" ht="43.2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ROUND((E233/D233)*100,2)</f>
        <v>0</v>
      </c>
      <c r="P233">
        <f t="shared" si="15"/>
        <v>0</v>
      </c>
      <c r="Q233" t="str">
        <f t="shared" si="16"/>
        <v>film &amp; video</v>
      </c>
      <c r="R233" t="str">
        <f t="shared" si="17"/>
        <v>drama</v>
      </c>
      <c r="S233" s="6">
        <f t="shared" si="18"/>
        <v>42341.75059027777</v>
      </c>
      <c r="T233" s="7">
        <f t="shared" si="19"/>
        <v>42371.75059027777</v>
      </c>
    </row>
    <row r="234" spans="1:20" ht="43.2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ROUND((E234/D234)*100,2)</f>
        <v>2.75</v>
      </c>
      <c r="P234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6">
        <f t="shared" si="18"/>
        <v>42032.617430555554</v>
      </c>
      <c r="T234" s="7">
        <f t="shared" si="19"/>
        <v>42062.617430555554</v>
      </c>
    </row>
    <row r="235" spans="1:20" ht="43.2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ROUND((E235/D235)*100,2)</f>
        <v>0</v>
      </c>
      <c r="P235">
        <f t="shared" si="15"/>
        <v>0</v>
      </c>
      <c r="Q235" t="str">
        <f t="shared" si="16"/>
        <v>film &amp; video</v>
      </c>
      <c r="R235" t="str">
        <f t="shared" si="17"/>
        <v>drama</v>
      </c>
      <c r="S235" s="6">
        <f t="shared" si="18"/>
        <v>42612.703379629624</v>
      </c>
      <c r="T235" s="7">
        <f t="shared" si="19"/>
        <v>42642.703379629624</v>
      </c>
    </row>
    <row r="236" spans="1:20" ht="43.2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ROUND((E236/D236)*100,2)</f>
        <v>40.1</v>
      </c>
      <c r="P236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6">
        <f t="shared" si="18"/>
        <v>42135.82707175926</v>
      </c>
      <c r="T236" s="7">
        <f t="shared" si="19"/>
        <v>42175.82707175926</v>
      </c>
    </row>
    <row r="237" spans="1:20" ht="43.2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ROUND((E237/D237)*100,2)</f>
        <v>0</v>
      </c>
      <c r="P237">
        <f t="shared" si="15"/>
        <v>0</v>
      </c>
      <c r="Q237" t="str">
        <f t="shared" si="16"/>
        <v>film &amp; video</v>
      </c>
      <c r="R237" t="str">
        <f t="shared" si="17"/>
        <v>drama</v>
      </c>
      <c r="S237" s="6">
        <f t="shared" si="18"/>
        <v>42164.700196759259</v>
      </c>
      <c r="T237" s="7">
        <f t="shared" si="19"/>
        <v>42194.700196759259</v>
      </c>
    </row>
    <row r="238" spans="1:20" ht="43.2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ROUND((E238/D238)*100,2)</f>
        <v>0</v>
      </c>
      <c r="P238">
        <f t="shared" si="15"/>
        <v>0</v>
      </c>
      <c r="Q238" t="str">
        <f t="shared" si="16"/>
        <v>film &amp; video</v>
      </c>
      <c r="R238" t="str">
        <f t="shared" si="17"/>
        <v>drama</v>
      </c>
      <c r="S238" s="6">
        <f t="shared" si="18"/>
        <v>42320.876145833332</v>
      </c>
      <c r="T238" s="7">
        <f t="shared" si="19"/>
        <v>42373.791666666664</v>
      </c>
    </row>
    <row r="239" spans="1:20" ht="28.8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ROUND((E239/D239)*100,2)</f>
        <v>0.33</v>
      </c>
      <c r="P239">
        <f t="shared" si="15"/>
        <v>50</v>
      </c>
      <c r="Q239" t="str">
        <f t="shared" si="16"/>
        <v>film &amp; video</v>
      </c>
      <c r="R239" t="str">
        <f t="shared" si="17"/>
        <v>drama</v>
      </c>
      <c r="S239" s="6">
        <f t="shared" si="18"/>
        <v>42377.368854166663</v>
      </c>
      <c r="T239" s="7">
        <f t="shared" si="19"/>
        <v>42437.368854166663</v>
      </c>
    </row>
    <row r="240" spans="1:20" ht="43.2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ROUND((E240/D240)*100,2)</f>
        <v>0</v>
      </c>
      <c r="P240">
        <f t="shared" si="15"/>
        <v>0</v>
      </c>
      <c r="Q240" t="str">
        <f t="shared" si="16"/>
        <v>film &amp; video</v>
      </c>
      <c r="R240" t="str">
        <f t="shared" si="17"/>
        <v>drama</v>
      </c>
      <c r="S240" s="6">
        <f t="shared" si="18"/>
        <v>42713.754166666666</v>
      </c>
      <c r="T240" s="7">
        <f t="shared" si="19"/>
        <v>42734.166666666664</v>
      </c>
    </row>
    <row r="241" spans="1:20" ht="43.2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ROUND((E241/D241)*100,2)</f>
        <v>25</v>
      </c>
      <c r="P241">
        <f t="shared" si="15"/>
        <v>50</v>
      </c>
      <c r="Q241" t="str">
        <f t="shared" si="16"/>
        <v>film &amp; video</v>
      </c>
      <c r="R241" t="str">
        <f t="shared" si="17"/>
        <v>drama</v>
      </c>
      <c r="S241" s="6">
        <f t="shared" si="18"/>
        <v>42296.901967592588</v>
      </c>
      <c r="T241" s="7">
        <f t="shared" si="19"/>
        <v>42316.291666666664</v>
      </c>
    </row>
    <row r="242" spans="1:20" ht="57.6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ROUND((E242/D242)*100,2)</f>
        <v>107.63</v>
      </c>
      <c r="P242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6">
        <f t="shared" si="18"/>
        <v>41354.500127314815</v>
      </c>
      <c r="T242" s="7">
        <f t="shared" si="19"/>
        <v>41399.500127314815</v>
      </c>
    </row>
    <row r="243" spans="1:20" ht="43.2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ROUND((E243/D243)*100,2)</f>
        <v>112.64</v>
      </c>
      <c r="P243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6">
        <f t="shared" si="18"/>
        <v>41949.489629629628</v>
      </c>
      <c r="T243" s="7">
        <f t="shared" si="19"/>
        <v>41994.489629629628</v>
      </c>
    </row>
    <row r="244" spans="1:20" ht="43.2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ROUND((E244/D244)*100,2)</f>
        <v>113.46</v>
      </c>
      <c r="P244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6">
        <f t="shared" si="18"/>
        <v>40862.28460648148</v>
      </c>
      <c r="T244" s="7">
        <f t="shared" si="19"/>
        <v>40897.28460648148</v>
      </c>
    </row>
    <row r="245" spans="1:20" ht="43.2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ROUND((E245/D245)*100,2)</f>
        <v>102.59</v>
      </c>
      <c r="P245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6">
        <f t="shared" si="18"/>
        <v>41661.839166666665</v>
      </c>
      <c r="T245" s="7">
        <f t="shared" si="19"/>
        <v>41691.839166666665</v>
      </c>
    </row>
    <row r="246" spans="1:20" ht="57.6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ROUND((E246/D246)*100,2)</f>
        <v>113.76</v>
      </c>
      <c r="P246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6">
        <f t="shared" si="18"/>
        <v>40213.115266203698</v>
      </c>
      <c r="T246" s="7">
        <f t="shared" si="19"/>
        <v>40253.087500000001</v>
      </c>
    </row>
    <row r="247" spans="1:20" ht="43.2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ROUND((E247/D247)*100,2)</f>
        <v>103.72</v>
      </c>
      <c r="P247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6">
        <f t="shared" si="18"/>
        <v>41106.844733796293</v>
      </c>
      <c r="T247" s="7">
        <f t="shared" si="19"/>
        <v>41136.844733796293</v>
      </c>
    </row>
    <row r="248" spans="1:20" ht="43.2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ROUND((E248/D248)*100,2)</f>
        <v>305.45999999999998</v>
      </c>
      <c r="P248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6">
        <f t="shared" si="18"/>
        <v>40480.155150462961</v>
      </c>
      <c r="T248" s="7">
        <f t="shared" si="19"/>
        <v>40530.196817129625</v>
      </c>
    </row>
    <row r="249" spans="1:20" ht="57.6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ROUND((E249/D249)*100,2)</f>
        <v>134.1</v>
      </c>
      <c r="P249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6">
        <f t="shared" si="18"/>
        <v>40430.395995370367</v>
      </c>
      <c r="T249" s="7">
        <f t="shared" si="19"/>
        <v>40466.943749999999</v>
      </c>
    </row>
    <row r="250" spans="1:20" ht="43.2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ROUND((E250/D250)*100,2)</f>
        <v>101.33</v>
      </c>
      <c r="P250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6">
        <f t="shared" si="18"/>
        <v>40870.566076388888</v>
      </c>
      <c r="T250" s="7">
        <f t="shared" si="19"/>
        <v>40915.566076388888</v>
      </c>
    </row>
    <row r="251" spans="1:20" ht="57.6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ROUND((E251/D251)*100,2)</f>
        <v>112.92</v>
      </c>
      <c r="P251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6">
        <f t="shared" si="18"/>
        <v>40332.715509259258</v>
      </c>
      <c r="T251" s="7">
        <f t="shared" si="19"/>
        <v>40412.527777777774</v>
      </c>
    </row>
    <row r="252" spans="1:20" ht="43.2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ROUND((E252/D252)*100,2)</f>
        <v>105.58</v>
      </c>
      <c r="P252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6">
        <f t="shared" si="18"/>
        <v>41401.357534722221</v>
      </c>
      <c r="T252" s="7">
        <f t="shared" si="19"/>
        <v>41431.357534722221</v>
      </c>
    </row>
    <row r="253" spans="1:20" ht="43.2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ROUND((E253/D253)*100,2)</f>
        <v>125.57</v>
      </c>
      <c r="P253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6">
        <f t="shared" si="18"/>
        <v>41013.579236111109</v>
      </c>
      <c r="T253" s="7">
        <f t="shared" si="19"/>
        <v>41045.583333333328</v>
      </c>
    </row>
    <row r="254" spans="1:20" ht="43.2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ROUND((E254/D254)*100,2)</f>
        <v>184.56</v>
      </c>
      <c r="P254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6">
        <f t="shared" si="18"/>
        <v>40266.454374999994</v>
      </c>
      <c r="T254" s="7">
        <f t="shared" si="19"/>
        <v>40329.957638888889</v>
      </c>
    </row>
    <row r="255" spans="1:20" ht="57.6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ROUND((E255/D255)*100,2)</f>
        <v>100.73</v>
      </c>
      <c r="P255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6">
        <f t="shared" si="18"/>
        <v>40924.44253472222</v>
      </c>
      <c r="T255" s="7">
        <f t="shared" si="19"/>
        <v>40954.44253472222</v>
      </c>
    </row>
    <row r="256" spans="1:20" ht="43.2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ROUND((E256/D256)*100,2)</f>
        <v>116.95</v>
      </c>
      <c r="P256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6">
        <f t="shared" si="18"/>
        <v>42263.744328703702</v>
      </c>
      <c r="T256" s="7">
        <f t="shared" si="19"/>
        <v>42293.874999999993</v>
      </c>
    </row>
    <row r="257" spans="1:20" ht="28.8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ROUND((E257/D257)*100,2)</f>
        <v>106.73</v>
      </c>
      <c r="P257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6">
        <f t="shared" si="18"/>
        <v>40588.318078703705</v>
      </c>
      <c r="T257" s="7">
        <f t="shared" si="19"/>
        <v>40618.276412037034</v>
      </c>
    </row>
    <row r="258" spans="1:20" ht="43.2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ROUND((E258/D258)*100,2)</f>
        <v>139.1</v>
      </c>
      <c r="P258">
        <f t="shared" si="15"/>
        <v>65.756363636363631</v>
      </c>
      <c r="Q258" t="str">
        <f t="shared" si="16"/>
        <v>film &amp; video</v>
      </c>
      <c r="R258" t="str">
        <f t="shared" si="17"/>
        <v>documentary</v>
      </c>
      <c r="S258" s="6">
        <f t="shared" si="18"/>
        <v>41319.560960648145</v>
      </c>
      <c r="T258" s="7">
        <f t="shared" si="19"/>
        <v>41349.560960648145</v>
      </c>
    </row>
    <row r="259" spans="1:20" ht="43.2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ROUND((E259/D259)*100,2)</f>
        <v>106.73</v>
      </c>
      <c r="P259">
        <f t="shared" ref="P259:P322" si="20">IF(L259=0,0,+E259/L259)</f>
        <v>66.70405357142856</v>
      </c>
      <c r="Q259" t="str">
        <f t="shared" ref="Q259:Q322" si="21">LEFT(N259, SEARCH("/",N259)-1)</f>
        <v>film &amp; video</v>
      </c>
      <c r="R259" t="str">
        <f t="shared" ref="R259:R322" si="22">RIGHT(N259,LEN(N259)-SEARCH("/",N259))</f>
        <v>documentary</v>
      </c>
      <c r="S259" s="6">
        <f t="shared" ref="S259:S322" si="23">(J259/86400)+25569+(-5/24)</f>
        <v>42479.418541666666</v>
      </c>
      <c r="T259" s="7">
        <f t="shared" ref="T259:T322" si="24">(I259/86400)+25569+(-5/24)</f>
        <v>42509.418541666666</v>
      </c>
    </row>
    <row r="260" spans="1:20" ht="43.2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ROUND((E260/D260)*100,2)</f>
        <v>191.14</v>
      </c>
      <c r="P260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6">
        <f t="shared" si="23"/>
        <v>40681.843356481477</v>
      </c>
      <c r="T260" s="7">
        <f t="shared" si="24"/>
        <v>40711.843356481477</v>
      </c>
    </row>
    <row r="261" spans="1:20" ht="57.6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ROUND((E261/D261)*100,2)</f>
        <v>131.94</v>
      </c>
      <c r="P261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6">
        <f t="shared" si="23"/>
        <v>42072.529733796291</v>
      </c>
      <c r="T261" s="7">
        <f t="shared" si="24"/>
        <v>42102.529733796291</v>
      </c>
    </row>
    <row r="262" spans="1:20" ht="43.2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ROUND((E262/D262)*100,2)</f>
        <v>106.4</v>
      </c>
      <c r="P262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6">
        <f t="shared" si="23"/>
        <v>40330.547210648147</v>
      </c>
      <c r="T262" s="7">
        <f t="shared" si="24"/>
        <v>40376.207638888889</v>
      </c>
    </row>
    <row r="263" spans="1:20" ht="28.8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ROUND((E263/D263)*100,2)</f>
        <v>107.4</v>
      </c>
      <c r="P263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6">
        <f t="shared" si="23"/>
        <v>41017.677129629628</v>
      </c>
      <c r="T263" s="7">
        <f t="shared" si="24"/>
        <v>41067.413194444445</v>
      </c>
    </row>
    <row r="264" spans="1:20" ht="28.8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ROUND((E264/D264)*100,2)</f>
        <v>240</v>
      </c>
      <c r="P264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6">
        <f t="shared" si="23"/>
        <v>40555.039675925924</v>
      </c>
      <c r="T264" s="7">
        <f t="shared" si="24"/>
        <v>40600.039675925924</v>
      </c>
    </row>
    <row r="265" spans="1:20" ht="57.6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ROUND((E265/D265)*100,2)</f>
        <v>118.08</v>
      </c>
      <c r="P265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6">
        <f t="shared" si="23"/>
        <v>41149.746458333328</v>
      </c>
      <c r="T265" s="7">
        <f t="shared" si="24"/>
        <v>41179.746458333328</v>
      </c>
    </row>
    <row r="266" spans="1:20" ht="57.6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ROUND((E266/D266)*100,2)</f>
        <v>118.2</v>
      </c>
      <c r="P266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6">
        <f t="shared" si="23"/>
        <v>41010.411979166667</v>
      </c>
      <c r="T266" s="7">
        <f t="shared" si="24"/>
        <v>41040.411979166667</v>
      </c>
    </row>
    <row r="267" spans="1:20" ht="57.6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ROUND((E267/D267)*100,2)</f>
        <v>111.1</v>
      </c>
      <c r="P267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6">
        <f t="shared" si="23"/>
        <v>40267.03738425926</v>
      </c>
      <c r="T267" s="7">
        <f t="shared" si="24"/>
        <v>40308.636111111111</v>
      </c>
    </row>
    <row r="268" spans="1:20" ht="57.6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ROUND((E268/D268)*100,2)</f>
        <v>145.5</v>
      </c>
      <c r="P268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6">
        <f t="shared" si="23"/>
        <v>40204.966516203705</v>
      </c>
      <c r="T268" s="7">
        <f t="shared" si="24"/>
        <v>40290.95208333333</v>
      </c>
    </row>
    <row r="269" spans="1:20" ht="43.2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ROUND((E269/D269)*100,2)</f>
        <v>131.63</v>
      </c>
      <c r="P269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6">
        <f t="shared" si="23"/>
        <v>41785.244201388887</v>
      </c>
      <c r="T269" s="7">
        <f t="shared" si="24"/>
        <v>41815.244201388887</v>
      </c>
    </row>
    <row r="270" spans="1:20" ht="43.2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ROUND((E270/D270)*100,2)</f>
        <v>111.4</v>
      </c>
      <c r="P270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6">
        <f t="shared" si="23"/>
        <v>40808.944189814814</v>
      </c>
      <c r="T270" s="7">
        <f t="shared" si="24"/>
        <v>40853.985856481479</v>
      </c>
    </row>
    <row r="271" spans="1:20" ht="43.2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ROUND((E271/D271)*100,2)</f>
        <v>147.22999999999999</v>
      </c>
      <c r="P271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6">
        <f t="shared" si="23"/>
        <v>42757.988680555551</v>
      </c>
      <c r="T271" s="7">
        <f t="shared" si="24"/>
        <v>42787.988680555551</v>
      </c>
    </row>
    <row r="272" spans="1:20" ht="43.2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ROUND((E272/D272)*100,2)</f>
        <v>152.61000000000001</v>
      </c>
      <c r="P272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6">
        <f t="shared" si="23"/>
        <v>40637.658217592594</v>
      </c>
      <c r="T272" s="7">
        <f t="shared" si="24"/>
        <v>40687.958333333328</v>
      </c>
    </row>
    <row r="273" spans="1:20" ht="43.2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ROUND((E273/D273)*100,2)</f>
        <v>104.68</v>
      </c>
      <c r="P273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6">
        <f t="shared" si="23"/>
        <v>41611.891909722217</v>
      </c>
      <c r="T273" s="7">
        <f t="shared" si="24"/>
        <v>41641.125</v>
      </c>
    </row>
    <row r="274" spans="1:20" ht="43.2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ROUND((E274/D274)*100,2)</f>
        <v>177.43</v>
      </c>
      <c r="P274">
        <f t="shared" si="20"/>
        <v>81.892461538461546</v>
      </c>
      <c r="Q274" t="str">
        <f t="shared" si="21"/>
        <v>film &amp; video</v>
      </c>
      <c r="R274" t="str">
        <f t="shared" si="22"/>
        <v>documentary</v>
      </c>
      <c r="S274" s="6">
        <f t="shared" si="23"/>
        <v>40235.692025462959</v>
      </c>
      <c r="T274" s="7">
        <f t="shared" si="24"/>
        <v>40296.575694444444</v>
      </c>
    </row>
    <row r="275" spans="1:20" ht="43.2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ROUND((E275/D275)*100,2)</f>
        <v>107.78</v>
      </c>
      <c r="P275">
        <f t="shared" si="20"/>
        <v>45.667711864406776</v>
      </c>
      <c r="Q275" t="str">
        <f t="shared" si="21"/>
        <v>film &amp; video</v>
      </c>
      <c r="R275" t="str">
        <f t="shared" si="22"/>
        <v>documentary</v>
      </c>
      <c r="S275" s="6">
        <f t="shared" si="23"/>
        <v>40697.29011574074</v>
      </c>
      <c r="T275" s="7">
        <f t="shared" si="24"/>
        <v>40727.29011574074</v>
      </c>
    </row>
    <row r="276" spans="1:20" ht="43.2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ROUND((E276/D276)*100,2)</f>
        <v>156</v>
      </c>
      <c r="P276">
        <f t="shared" si="20"/>
        <v>55.221238938053098</v>
      </c>
      <c r="Q276" t="str">
        <f t="shared" si="21"/>
        <v>film &amp; video</v>
      </c>
      <c r="R276" t="str">
        <f t="shared" si="22"/>
        <v>documentary</v>
      </c>
      <c r="S276" s="6">
        <f t="shared" si="23"/>
        <v>40969.704039351847</v>
      </c>
      <c r="T276" s="7">
        <f t="shared" si="24"/>
        <v>41004.082638888889</v>
      </c>
    </row>
    <row r="277" spans="1:20" ht="43.2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ROUND((E277/D277)*100,2)</f>
        <v>108.4</v>
      </c>
      <c r="P277">
        <f t="shared" si="20"/>
        <v>65.298192771084331</v>
      </c>
      <c r="Q277" t="str">
        <f t="shared" si="21"/>
        <v>film &amp; video</v>
      </c>
      <c r="R277" t="str">
        <f t="shared" si="22"/>
        <v>documentary</v>
      </c>
      <c r="S277" s="6">
        <f t="shared" si="23"/>
        <v>41192.823680555557</v>
      </c>
      <c r="T277" s="7">
        <f t="shared" si="24"/>
        <v>41222.865347222221</v>
      </c>
    </row>
    <row r="278" spans="1:20" ht="43.2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ROUND((E278/D278)*100,2)</f>
        <v>147.6</v>
      </c>
      <c r="P278">
        <f t="shared" si="20"/>
        <v>95.225806451612897</v>
      </c>
      <c r="Q278" t="str">
        <f t="shared" si="21"/>
        <v>film &amp; video</v>
      </c>
      <c r="R278" t="str">
        <f t="shared" si="22"/>
        <v>documentary</v>
      </c>
      <c r="S278" s="6">
        <f t="shared" si="23"/>
        <v>40966.873541666668</v>
      </c>
      <c r="T278" s="7">
        <f t="shared" si="24"/>
        <v>41026.831874999996</v>
      </c>
    </row>
    <row r="279" spans="1:20" ht="43.2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ROUND((E279/D279)*100,2)</f>
        <v>110.38</v>
      </c>
      <c r="P279">
        <f t="shared" si="20"/>
        <v>75.444794952681391</v>
      </c>
      <c r="Q279" t="str">
        <f t="shared" si="21"/>
        <v>film &amp; video</v>
      </c>
      <c r="R279" t="str">
        <f t="shared" si="22"/>
        <v>documentary</v>
      </c>
      <c r="S279" s="6">
        <f t="shared" si="23"/>
        <v>42117.68309027778</v>
      </c>
      <c r="T279" s="7">
        <f t="shared" si="24"/>
        <v>42147.68309027778</v>
      </c>
    </row>
    <row r="280" spans="1:20" ht="28.8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ROUND((E280/D280)*100,2)</f>
        <v>150.35</v>
      </c>
      <c r="P280">
        <f t="shared" si="20"/>
        <v>97.816867469879512</v>
      </c>
      <c r="Q280" t="str">
        <f t="shared" si="21"/>
        <v>film &amp; video</v>
      </c>
      <c r="R280" t="str">
        <f t="shared" si="22"/>
        <v>documentary</v>
      </c>
      <c r="S280" s="6">
        <f t="shared" si="23"/>
        <v>41163.832627314812</v>
      </c>
      <c r="T280" s="7">
        <f t="shared" si="24"/>
        <v>41193.832627314812</v>
      </c>
    </row>
    <row r="281" spans="1:20" ht="43.2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ROUND((E281/D281)*100,2)</f>
        <v>157.32</v>
      </c>
      <c r="P281">
        <f t="shared" si="20"/>
        <v>87.685606557377056</v>
      </c>
      <c r="Q281" t="str">
        <f t="shared" si="21"/>
        <v>film &amp; video</v>
      </c>
      <c r="R281" t="str">
        <f t="shared" si="22"/>
        <v>documentary</v>
      </c>
      <c r="S281" s="6">
        <f t="shared" si="23"/>
        <v>42759.035833333335</v>
      </c>
      <c r="T281" s="7">
        <f t="shared" si="24"/>
        <v>42792.875694444439</v>
      </c>
    </row>
    <row r="282" spans="1:20" ht="43.2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ROUND((E282/D282)*100,2)</f>
        <v>156.13999999999999</v>
      </c>
      <c r="P282">
        <f t="shared" si="20"/>
        <v>54.748948106591868</v>
      </c>
      <c r="Q282" t="str">
        <f t="shared" si="21"/>
        <v>film &amp; video</v>
      </c>
      <c r="R282" t="str">
        <f t="shared" si="22"/>
        <v>documentary</v>
      </c>
      <c r="S282" s="6">
        <f t="shared" si="23"/>
        <v>41744.382349537038</v>
      </c>
      <c r="T282" s="7">
        <f t="shared" si="24"/>
        <v>41789.382349537038</v>
      </c>
    </row>
    <row r="283" spans="1:20" ht="43.2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ROUND((E283/D283)*100,2)</f>
        <v>120.59</v>
      </c>
      <c r="P283">
        <f t="shared" si="20"/>
        <v>83.953417721518989</v>
      </c>
      <c r="Q283" t="str">
        <f t="shared" si="21"/>
        <v>film &amp; video</v>
      </c>
      <c r="R283" t="str">
        <f t="shared" si="22"/>
        <v>documentary</v>
      </c>
      <c r="S283" s="6">
        <f t="shared" si="23"/>
        <v>39949.955011574071</v>
      </c>
      <c r="T283" s="7">
        <f t="shared" si="24"/>
        <v>40035.601388888885</v>
      </c>
    </row>
    <row r="284" spans="1:20" ht="43.2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ROUND((E284/D284)*100,2)</f>
        <v>101.19</v>
      </c>
      <c r="P284">
        <f t="shared" si="20"/>
        <v>254.38547486033519</v>
      </c>
      <c r="Q284" t="str">
        <f t="shared" si="21"/>
        <v>film &amp; video</v>
      </c>
      <c r="R284" t="str">
        <f t="shared" si="22"/>
        <v>documentary</v>
      </c>
      <c r="S284" s="6">
        <f t="shared" si="23"/>
        <v>40194.711712962962</v>
      </c>
      <c r="T284" s="7">
        <f t="shared" si="24"/>
        <v>40231.708333333328</v>
      </c>
    </row>
    <row r="285" spans="1:20" ht="28.8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ROUND((E285/D285)*100,2)</f>
        <v>114.27</v>
      </c>
      <c r="P285">
        <f t="shared" si="20"/>
        <v>101.8269801980198</v>
      </c>
      <c r="Q285" t="str">
        <f t="shared" si="21"/>
        <v>film &amp; video</v>
      </c>
      <c r="R285" t="str">
        <f t="shared" si="22"/>
        <v>documentary</v>
      </c>
      <c r="S285" s="6">
        <f t="shared" si="23"/>
        <v>40675.501666666663</v>
      </c>
      <c r="T285" s="7">
        <f t="shared" si="24"/>
        <v>40694.999305555553</v>
      </c>
    </row>
    <row r="286" spans="1:20" ht="43.2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ROUND((E286/D286)*100,2)</f>
        <v>104.63</v>
      </c>
      <c r="P286">
        <f t="shared" si="20"/>
        <v>55.066394736842106</v>
      </c>
      <c r="Q286" t="str">
        <f t="shared" si="21"/>
        <v>film &amp; video</v>
      </c>
      <c r="R286" t="str">
        <f t="shared" si="22"/>
        <v>documentary</v>
      </c>
      <c r="S286" s="6">
        <f t="shared" si="23"/>
        <v>40904.529861111107</v>
      </c>
      <c r="T286" s="7">
        <f t="shared" si="24"/>
        <v>40929.529861111107</v>
      </c>
    </row>
    <row r="287" spans="1:20" ht="43.2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ROUND((E287/D287)*100,2)</f>
        <v>228.83</v>
      </c>
      <c r="P287">
        <f t="shared" si="20"/>
        <v>56.901438721136763</v>
      </c>
      <c r="Q287" t="str">
        <f t="shared" si="21"/>
        <v>film &amp; video</v>
      </c>
      <c r="R287" t="str">
        <f t="shared" si="22"/>
        <v>documentary</v>
      </c>
      <c r="S287" s="6">
        <f t="shared" si="23"/>
        <v>41506.547777777778</v>
      </c>
      <c r="T287" s="7">
        <f t="shared" si="24"/>
        <v>41536.547777777778</v>
      </c>
    </row>
    <row r="288" spans="1:20" ht="43.2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ROUND((E288/D288)*100,2)</f>
        <v>109.15</v>
      </c>
      <c r="P288">
        <f t="shared" si="20"/>
        <v>121.28148148148148</v>
      </c>
      <c r="Q288" t="str">
        <f t="shared" si="21"/>
        <v>film &amp; video</v>
      </c>
      <c r="R288" t="str">
        <f t="shared" si="22"/>
        <v>documentary</v>
      </c>
      <c r="S288" s="6">
        <f t="shared" si="23"/>
        <v>41313.607916666668</v>
      </c>
      <c r="T288" s="7">
        <f t="shared" si="24"/>
        <v>41358.566249999996</v>
      </c>
    </row>
    <row r="289" spans="1:20" ht="28.8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ROUND((E289/D289)*100,2)</f>
        <v>176.3</v>
      </c>
      <c r="P289">
        <f t="shared" si="20"/>
        <v>91.189655172413794</v>
      </c>
      <c r="Q289" t="str">
        <f t="shared" si="21"/>
        <v>film &amp; video</v>
      </c>
      <c r="R289" t="str">
        <f t="shared" si="22"/>
        <v>documentary</v>
      </c>
      <c r="S289" s="6">
        <f t="shared" si="23"/>
        <v>41184.069652777776</v>
      </c>
      <c r="T289" s="7">
        <f t="shared" si="24"/>
        <v>41214.958333333328</v>
      </c>
    </row>
    <row r="290" spans="1:20" ht="57.6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ROUND((E290/D290)*100,2)</f>
        <v>103.21</v>
      </c>
      <c r="P290">
        <f t="shared" si="20"/>
        <v>115.44812080536913</v>
      </c>
      <c r="Q290" t="str">
        <f t="shared" si="21"/>
        <v>film &amp; video</v>
      </c>
      <c r="R290" t="str">
        <f t="shared" si="22"/>
        <v>documentary</v>
      </c>
      <c r="S290" s="6">
        <f t="shared" si="23"/>
        <v>41050.960567129623</v>
      </c>
      <c r="T290" s="7">
        <f t="shared" si="24"/>
        <v>41085.960567129623</v>
      </c>
    </row>
    <row r="291" spans="1:20" ht="43.2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ROUND((E291/D291)*100,2)</f>
        <v>104.82</v>
      </c>
      <c r="P291">
        <f t="shared" si="20"/>
        <v>67.771551724137936</v>
      </c>
      <c r="Q291" t="str">
        <f t="shared" si="21"/>
        <v>film &amp; video</v>
      </c>
      <c r="R291" t="str">
        <f t="shared" si="22"/>
        <v>documentary</v>
      </c>
      <c r="S291" s="6">
        <f t="shared" si="23"/>
        <v>41550.248078703698</v>
      </c>
      <c r="T291" s="7">
        <f t="shared" si="24"/>
        <v>41580.248078703698</v>
      </c>
    </row>
    <row r="292" spans="1:20" ht="28.8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ROUND((E292/D292)*100,2)</f>
        <v>106.68</v>
      </c>
      <c r="P292">
        <f t="shared" si="20"/>
        <v>28.576190476190476</v>
      </c>
      <c r="Q292" t="str">
        <f t="shared" si="21"/>
        <v>film &amp; video</v>
      </c>
      <c r="R292" t="str">
        <f t="shared" si="22"/>
        <v>documentary</v>
      </c>
      <c r="S292" s="6">
        <f t="shared" si="23"/>
        <v>40526.160844907405</v>
      </c>
      <c r="T292" s="7">
        <f t="shared" si="24"/>
        <v>40576.124305555553</v>
      </c>
    </row>
    <row r="293" spans="1:20" ht="43.2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ROUND((E293/D293)*100,2)</f>
        <v>120.02</v>
      </c>
      <c r="P293">
        <f t="shared" si="20"/>
        <v>46.8828125</v>
      </c>
      <c r="Q293" t="str">
        <f t="shared" si="21"/>
        <v>film &amp; video</v>
      </c>
      <c r="R293" t="str">
        <f t="shared" si="22"/>
        <v>documentary</v>
      </c>
      <c r="S293" s="6">
        <f t="shared" si="23"/>
        <v>41376.560717592591</v>
      </c>
      <c r="T293" s="7">
        <f t="shared" si="24"/>
        <v>41394.792361111111</v>
      </c>
    </row>
    <row r="294" spans="1:20" ht="57.6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ROUND((E294/D294)*100,2)</f>
        <v>101.51</v>
      </c>
      <c r="P294">
        <f t="shared" si="20"/>
        <v>154.42231237322514</v>
      </c>
      <c r="Q294" t="str">
        <f t="shared" si="21"/>
        <v>film &amp; video</v>
      </c>
      <c r="R294" t="str">
        <f t="shared" si="22"/>
        <v>documentary</v>
      </c>
      <c r="S294" s="6">
        <f t="shared" si="23"/>
        <v>40812.594895833332</v>
      </c>
      <c r="T294" s="7">
        <f t="shared" si="24"/>
        <v>40844.957638888889</v>
      </c>
    </row>
    <row r="295" spans="1:20" ht="43.2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ROUND((E295/D295)*100,2)</f>
        <v>101.38</v>
      </c>
      <c r="P295">
        <f t="shared" si="20"/>
        <v>201.22137404580153</v>
      </c>
      <c r="Q295" t="str">
        <f t="shared" si="21"/>
        <v>film &amp; video</v>
      </c>
      <c r="R295" t="str">
        <f t="shared" si="22"/>
        <v>documentary</v>
      </c>
      <c r="S295" s="6">
        <f t="shared" si="23"/>
        <v>41719.459652777776</v>
      </c>
      <c r="T295" s="7">
        <f t="shared" si="24"/>
        <v>41749.459652777776</v>
      </c>
    </row>
    <row r="296" spans="1:20" ht="72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ROUND((E296/D296)*100,2)</f>
        <v>100</v>
      </c>
      <c r="P296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6">
        <f t="shared" si="23"/>
        <v>40342.876087962963</v>
      </c>
      <c r="T296" s="7">
        <f t="shared" si="24"/>
        <v>40378.458333333328</v>
      </c>
    </row>
    <row r="297" spans="1:20" ht="43.2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ROUND((E297/D297)*100,2)</f>
        <v>133.11000000000001</v>
      </c>
      <c r="P297">
        <f t="shared" si="20"/>
        <v>100.08204511278196</v>
      </c>
      <c r="Q297" t="str">
        <f t="shared" si="21"/>
        <v>film &amp; video</v>
      </c>
      <c r="R297" t="str">
        <f t="shared" si="22"/>
        <v>documentary</v>
      </c>
      <c r="S297" s="6">
        <f t="shared" si="23"/>
        <v>41518.796400462961</v>
      </c>
      <c r="T297" s="7">
        <f t="shared" si="24"/>
        <v>41578.791666666664</v>
      </c>
    </row>
    <row r="298" spans="1:20" ht="43.2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ROUND((E298/D298)*100,2)</f>
        <v>118.73</v>
      </c>
      <c r="P298">
        <f t="shared" si="20"/>
        <v>230.08953488372092</v>
      </c>
      <c r="Q298" t="str">
        <f t="shared" si="21"/>
        <v>film &amp; video</v>
      </c>
      <c r="R298" t="str">
        <f t="shared" si="22"/>
        <v>documentary</v>
      </c>
      <c r="S298" s="6">
        <f t="shared" si="23"/>
        <v>41134.267164351848</v>
      </c>
      <c r="T298" s="7">
        <f t="shared" si="24"/>
        <v>41159.267164351848</v>
      </c>
    </row>
    <row r="299" spans="1:20" ht="43.2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ROUND((E299/D299)*100,2)</f>
        <v>100.64</v>
      </c>
      <c r="P299">
        <f t="shared" si="20"/>
        <v>141.74647887323943</v>
      </c>
      <c r="Q299" t="str">
        <f t="shared" si="21"/>
        <v>film &amp; video</v>
      </c>
      <c r="R299" t="str">
        <f t="shared" si="22"/>
        <v>documentary</v>
      </c>
      <c r="S299" s="6">
        <f t="shared" si="23"/>
        <v>42089.519687499997</v>
      </c>
      <c r="T299" s="7">
        <f t="shared" si="24"/>
        <v>42124.957638888889</v>
      </c>
    </row>
    <row r="300" spans="1:20" ht="28.8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ROUND((E300/D300)*100,2)</f>
        <v>108.93</v>
      </c>
      <c r="P300">
        <f t="shared" si="20"/>
        <v>56.344351395730705</v>
      </c>
      <c r="Q300" t="str">
        <f t="shared" si="21"/>
        <v>film &amp; video</v>
      </c>
      <c r="R300" t="str">
        <f t="shared" si="22"/>
        <v>documentary</v>
      </c>
      <c r="S300" s="6">
        <f t="shared" si="23"/>
        <v>41709.255185185182</v>
      </c>
      <c r="T300" s="7">
        <f t="shared" si="24"/>
        <v>41768.666666666664</v>
      </c>
    </row>
    <row r="301" spans="1:20" ht="57.6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ROUND((E301/D301)*100,2)</f>
        <v>178.95</v>
      </c>
      <c r="P301">
        <f t="shared" si="20"/>
        <v>73.341188524590166</v>
      </c>
      <c r="Q301" t="str">
        <f t="shared" si="21"/>
        <v>film &amp; video</v>
      </c>
      <c r="R301" t="str">
        <f t="shared" si="22"/>
        <v>documentary</v>
      </c>
      <c r="S301" s="6">
        <f t="shared" si="23"/>
        <v>40469.016898148147</v>
      </c>
      <c r="T301" s="7">
        <f t="shared" si="24"/>
        <v>40499.058564814812</v>
      </c>
    </row>
    <row r="302" spans="1:20" ht="43.2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ROUND((E302/D302)*100,2)</f>
        <v>101.72</v>
      </c>
      <c r="P302">
        <f t="shared" si="20"/>
        <v>85.337785234899329</v>
      </c>
      <c r="Q302" t="str">
        <f t="shared" si="21"/>
        <v>film &amp; video</v>
      </c>
      <c r="R302" t="str">
        <f t="shared" si="22"/>
        <v>documentary</v>
      </c>
      <c r="S302" s="6">
        <f t="shared" si="23"/>
        <v>40626.751597222217</v>
      </c>
      <c r="T302" s="7">
        <f t="shared" si="24"/>
        <v>40657.751597222217</v>
      </c>
    </row>
    <row r="303" spans="1:20" ht="43.2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ROUND((E303/D303)*100,2)</f>
        <v>118.74</v>
      </c>
      <c r="P303">
        <f t="shared" si="20"/>
        <v>61.496215139442228</v>
      </c>
      <c r="Q303" t="str">
        <f t="shared" si="21"/>
        <v>film &amp; video</v>
      </c>
      <c r="R303" t="str">
        <f t="shared" si="22"/>
        <v>documentary</v>
      </c>
      <c r="S303" s="6">
        <f t="shared" si="23"/>
        <v>41312.529340277775</v>
      </c>
      <c r="T303" s="7">
        <f t="shared" si="24"/>
        <v>41352.487673611111</v>
      </c>
    </row>
    <row r="304" spans="1:20" ht="57.6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ROUND((E304/D304)*100,2)</f>
        <v>100.46</v>
      </c>
      <c r="P304">
        <f t="shared" si="20"/>
        <v>93.018518518518519</v>
      </c>
      <c r="Q304" t="str">
        <f t="shared" si="21"/>
        <v>film &amp; video</v>
      </c>
      <c r="R304" t="str">
        <f t="shared" si="22"/>
        <v>documentary</v>
      </c>
      <c r="S304" s="6">
        <f t="shared" si="23"/>
        <v>40933.648587962962</v>
      </c>
      <c r="T304" s="7">
        <f t="shared" si="24"/>
        <v>40963.648587962962</v>
      </c>
    </row>
    <row r="305" spans="1:20" ht="43.2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ROUND((E305/D305)*100,2)</f>
        <v>137.47</v>
      </c>
      <c r="P305">
        <f t="shared" si="20"/>
        <v>50.292682926829265</v>
      </c>
      <c r="Q305" t="str">
        <f t="shared" si="21"/>
        <v>film &amp; video</v>
      </c>
      <c r="R305" t="str">
        <f t="shared" si="22"/>
        <v>documentary</v>
      </c>
      <c r="S305" s="6">
        <f t="shared" si="23"/>
        <v>41031.862800925919</v>
      </c>
      <c r="T305" s="7">
        <f t="shared" si="24"/>
        <v>41061.862800925919</v>
      </c>
    </row>
    <row r="306" spans="1:20" ht="28.8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ROUND((E306/D306)*100,2)</f>
        <v>231.65</v>
      </c>
      <c r="P306">
        <f t="shared" si="20"/>
        <v>106.43243243243244</v>
      </c>
      <c r="Q306" t="str">
        <f t="shared" si="21"/>
        <v>film &amp; video</v>
      </c>
      <c r="R306" t="str">
        <f t="shared" si="22"/>
        <v>documentary</v>
      </c>
      <c r="S306" s="6">
        <f t="shared" si="23"/>
        <v>41113.88653935185</v>
      </c>
      <c r="T306" s="7">
        <f t="shared" si="24"/>
        <v>41152.875</v>
      </c>
    </row>
    <row r="307" spans="1:20" ht="43.2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ROUND((E307/D307)*100,2)</f>
        <v>130.33000000000001</v>
      </c>
      <c r="P307">
        <f t="shared" si="20"/>
        <v>51.719576719576722</v>
      </c>
      <c r="Q307" t="str">
        <f t="shared" si="21"/>
        <v>film &amp; video</v>
      </c>
      <c r="R307" t="str">
        <f t="shared" si="22"/>
        <v>documentary</v>
      </c>
      <c r="S307" s="6">
        <f t="shared" si="23"/>
        <v>40948.421863425923</v>
      </c>
      <c r="T307" s="7">
        <f t="shared" si="24"/>
        <v>40978.421863425923</v>
      </c>
    </row>
    <row r="308" spans="1:20" ht="28.8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ROUND((E308/D308)*100,2)</f>
        <v>292.89999999999998</v>
      </c>
      <c r="P308">
        <f t="shared" si="20"/>
        <v>36.612499999999997</v>
      </c>
      <c r="Q308" t="str">
        <f t="shared" si="21"/>
        <v>film &amp; video</v>
      </c>
      <c r="R308" t="str">
        <f t="shared" si="22"/>
        <v>documentary</v>
      </c>
      <c r="S308" s="6">
        <f t="shared" si="23"/>
        <v>41333.628854166665</v>
      </c>
      <c r="T308" s="7">
        <f t="shared" si="24"/>
        <v>41353.587187499994</v>
      </c>
    </row>
    <row r="309" spans="1:20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ROUND((E309/D309)*100,2)</f>
        <v>111.32</v>
      </c>
      <c r="P309">
        <f t="shared" si="20"/>
        <v>42.517361111111114</v>
      </c>
      <c r="Q309" t="str">
        <f t="shared" si="21"/>
        <v>film &amp; video</v>
      </c>
      <c r="R309" t="str">
        <f t="shared" si="22"/>
        <v>documentary</v>
      </c>
      <c r="S309" s="6">
        <f t="shared" si="23"/>
        <v>41282.736122685186</v>
      </c>
      <c r="T309" s="7">
        <f t="shared" si="24"/>
        <v>41312.736122685186</v>
      </c>
    </row>
    <row r="310" spans="1:20" ht="43.2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ROUND((E310/D310)*100,2)</f>
        <v>105.57</v>
      </c>
      <c r="P310">
        <f t="shared" si="20"/>
        <v>62.712871287128714</v>
      </c>
      <c r="Q310" t="str">
        <f t="shared" si="21"/>
        <v>film &amp; video</v>
      </c>
      <c r="R310" t="str">
        <f t="shared" si="22"/>
        <v>documentary</v>
      </c>
      <c r="S310" s="6">
        <f t="shared" si="23"/>
        <v>40567.486226851848</v>
      </c>
      <c r="T310" s="7">
        <f t="shared" si="24"/>
        <v>40612.486226851848</v>
      </c>
    </row>
    <row r="311" spans="1:20" ht="43.2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ROUND((E311/D311)*100,2)</f>
        <v>118.94</v>
      </c>
      <c r="P311">
        <f t="shared" si="20"/>
        <v>89.957983193277315</v>
      </c>
      <c r="Q311" t="str">
        <f t="shared" si="21"/>
        <v>film &amp; video</v>
      </c>
      <c r="R311" t="str">
        <f t="shared" si="22"/>
        <v>documentary</v>
      </c>
      <c r="S311" s="6">
        <f t="shared" si="23"/>
        <v>41134.543217592589</v>
      </c>
      <c r="T311" s="7">
        <f t="shared" si="24"/>
        <v>41155.543217592589</v>
      </c>
    </row>
    <row r="312" spans="1:20" ht="43.2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ROUND((E312/D312)*100,2)</f>
        <v>104.13</v>
      </c>
      <c r="P312">
        <f t="shared" si="20"/>
        <v>28.924722222222222</v>
      </c>
      <c r="Q312" t="str">
        <f t="shared" si="21"/>
        <v>film &amp; video</v>
      </c>
      <c r="R312" t="str">
        <f t="shared" si="22"/>
        <v>documentary</v>
      </c>
      <c r="S312" s="6">
        <f t="shared" si="23"/>
        <v>40820.974803240737</v>
      </c>
      <c r="T312" s="7">
        <f t="shared" si="24"/>
        <v>40835.875</v>
      </c>
    </row>
    <row r="313" spans="1:20" ht="43.2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ROUND((E313/D313)*100,2)</f>
        <v>104.1</v>
      </c>
      <c r="P313">
        <f t="shared" si="20"/>
        <v>138.8022</v>
      </c>
      <c r="Q313" t="str">
        <f t="shared" si="21"/>
        <v>film &amp; video</v>
      </c>
      <c r="R313" t="str">
        <f t="shared" si="22"/>
        <v>documentary</v>
      </c>
      <c r="S313" s="6">
        <f t="shared" si="23"/>
        <v>40868.011481481481</v>
      </c>
      <c r="T313" s="7">
        <f t="shared" si="24"/>
        <v>40909.124305555553</v>
      </c>
    </row>
    <row r="314" spans="1:20" ht="57.6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ROUND((E314/D314)*100,2)</f>
        <v>111.88</v>
      </c>
      <c r="P314">
        <f t="shared" si="20"/>
        <v>61.301369863013697</v>
      </c>
      <c r="Q314" t="str">
        <f t="shared" si="21"/>
        <v>film &amp; video</v>
      </c>
      <c r="R314" t="str">
        <f t="shared" si="22"/>
        <v>documentary</v>
      </c>
      <c r="S314" s="6">
        <f t="shared" si="23"/>
        <v>41348.669351851851</v>
      </c>
      <c r="T314" s="7">
        <f t="shared" si="24"/>
        <v>41378.669351851851</v>
      </c>
    </row>
    <row r="315" spans="1:20" ht="57.6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ROUND((E315/D315)*100,2)</f>
        <v>104.74</v>
      </c>
      <c r="P315">
        <f t="shared" si="20"/>
        <v>80.202702702702709</v>
      </c>
      <c r="Q315" t="str">
        <f t="shared" si="21"/>
        <v>film &amp; video</v>
      </c>
      <c r="R315" t="str">
        <f t="shared" si="22"/>
        <v>documentary</v>
      </c>
      <c r="S315" s="6">
        <f t="shared" si="23"/>
        <v>40357.019606481481</v>
      </c>
      <c r="T315" s="7">
        <f t="shared" si="24"/>
        <v>40401.457638888889</v>
      </c>
    </row>
    <row r="316" spans="1:20" ht="43.2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ROUND((E316/D316)*100,2)</f>
        <v>385.15</v>
      </c>
      <c r="P316">
        <f t="shared" si="20"/>
        <v>32.095833333333331</v>
      </c>
      <c r="Q316" t="str">
        <f t="shared" si="21"/>
        <v>film &amp; video</v>
      </c>
      <c r="R316" t="str">
        <f t="shared" si="22"/>
        <v>documentary</v>
      </c>
      <c r="S316" s="6">
        <f t="shared" si="23"/>
        <v>41304.624861111108</v>
      </c>
      <c r="T316" s="7">
        <f t="shared" si="24"/>
        <v>41334.624861111108</v>
      </c>
    </row>
    <row r="317" spans="1:20" ht="43.2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ROUND((E317/D317)*100,2)</f>
        <v>101.25</v>
      </c>
      <c r="P317">
        <f t="shared" si="20"/>
        <v>200.88888888888889</v>
      </c>
      <c r="Q317" t="str">
        <f t="shared" si="21"/>
        <v>film &amp; video</v>
      </c>
      <c r="R317" t="str">
        <f t="shared" si="22"/>
        <v>documentary</v>
      </c>
      <c r="S317" s="6">
        <f t="shared" si="23"/>
        <v>41113.564050925925</v>
      </c>
      <c r="T317" s="7">
        <f t="shared" si="24"/>
        <v>41143.564050925925</v>
      </c>
    </row>
    <row r="318" spans="1:20" ht="28.8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ROUND((E318/D318)*100,2)</f>
        <v>113.77</v>
      </c>
      <c r="P318">
        <f t="shared" si="20"/>
        <v>108.01265822784811</v>
      </c>
      <c r="Q318" t="str">
        <f t="shared" si="21"/>
        <v>film &amp; video</v>
      </c>
      <c r="R318" t="str">
        <f t="shared" si="22"/>
        <v>documentary</v>
      </c>
      <c r="S318" s="6">
        <f t="shared" si="23"/>
        <v>41950.715243055551</v>
      </c>
      <c r="T318" s="7">
        <f t="shared" si="24"/>
        <v>41983.999305555553</v>
      </c>
    </row>
    <row r="319" spans="1:20" ht="43.2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ROUND((E319/D319)*100,2)</f>
        <v>100.8</v>
      </c>
      <c r="P319">
        <f t="shared" si="20"/>
        <v>95.699367088607602</v>
      </c>
      <c r="Q319" t="str">
        <f t="shared" si="21"/>
        <v>film &amp; video</v>
      </c>
      <c r="R319" t="str">
        <f t="shared" si="22"/>
        <v>documentary</v>
      </c>
      <c r="S319" s="6">
        <f t="shared" si="23"/>
        <v>41589.468553240738</v>
      </c>
      <c r="T319" s="7">
        <f t="shared" si="24"/>
        <v>41619.468553240738</v>
      </c>
    </row>
    <row r="320" spans="1:20" ht="43.2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ROUND((E320/D320)*100,2)</f>
        <v>283.32</v>
      </c>
      <c r="P320">
        <f t="shared" si="20"/>
        <v>49.880281690140848</v>
      </c>
      <c r="Q320" t="str">
        <f t="shared" si="21"/>
        <v>film &amp; video</v>
      </c>
      <c r="R320" t="str">
        <f t="shared" si="22"/>
        <v>documentary</v>
      </c>
      <c r="S320" s="6">
        <f t="shared" si="23"/>
        <v>41329.830451388887</v>
      </c>
      <c r="T320" s="7">
        <f t="shared" si="24"/>
        <v>41359.788784722223</v>
      </c>
    </row>
    <row r="321" spans="1:20" ht="57.6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ROUND((E321/D321)*100,2)</f>
        <v>112.68</v>
      </c>
      <c r="P321">
        <f t="shared" si="20"/>
        <v>110.47058823529412</v>
      </c>
      <c r="Q321" t="str">
        <f t="shared" si="21"/>
        <v>film &amp; video</v>
      </c>
      <c r="R321" t="str">
        <f t="shared" si="22"/>
        <v>documentary</v>
      </c>
      <c r="S321" s="6">
        <f t="shared" si="23"/>
        <v>40123.629965277774</v>
      </c>
      <c r="T321" s="7">
        <f t="shared" si="24"/>
        <v>40211.124305555553</v>
      </c>
    </row>
    <row r="322" spans="1:20" ht="43.2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ROUND((E322/D322)*100,2)</f>
        <v>106.58</v>
      </c>
      <c r="P322">
        <f t="shared" si="20"/>
        <v>134.91139240506328</v>
      </c>
      <c r="Q322" t="str">
        <f t="shared" si="21"/>
        <v>film &amp; video</v>
      </c>
      <c r="R322" t="str">
        <f t="shared" si="22"/>
        <v>documentary</v>
      </c>
      <c r="S322" s="6">
        <f t="shared" si="23"/>
        <v>42331.34297453703</v>
      </c>
      <c r="T322" s="7">
        <f t="shared" si="24"/>
        <v>42360.749999999993</v>
      </c>
    </row>
    <row r="323" spans="1:20" ht="43.2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ROUND((E323/D323)*100,2)</f>
        <v>102.66</v>
      </c>
      <c r="P323">
        <f t="shared" ref="P323:P386" si="25">IF(L323=0,0,+E323/L323)</f>
        <v>106.62314540059347</v>
      </c>
      <c r="Q323" t="str">
        <f t="shared" ref="Q323:Q386" si="26">LEFT(N323, SEARCH("/",N323)-1)</f>
        <v>film &amp; video</v>
      </c>
      <c r="R323" t="str">
        <f t="shared" ref="R323:R386" si="27">RIGHT(N323,LEN(N323)-SEARCH("/",N323))</f>
        <v>documentary</v>
      </c>
      <c r="S323" s="6">
        <f t="shared" ref="S323:S386" si="28">(J323/86400)+25569+(-5/24)</f>
        <v>42647.238263888888</v>
      </c>
      <c r="T323" s="7">
        <f t="shared" ref="T323:T386" si="29">(I323/86400)+25569+(-5/24)</f>
        <v>42682.279930555553</v>
      </c>
    </row>
    <row r="324" spans="1:20" ht="43.2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ROUND((E324/D324)*100,2)</f>
        <v>107.91</v>
      </c>
      <c r="P324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6">
        <f t="shared" si="28"/>
        <v>42473.361666666664</v>
      </c>
      <c r="T324" s="7">
        <f t="shared" si="29"/>
        <v>42503.361666666664</v>
      </c>
    </row>
    <row r="325" spans="1:20" ht="43.2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ROUND((E325/D325)*100,2)</f>
        <v>123.07</v>
      </c>
      <c r="P325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6">
        <f t="shared" si="28"/>
        <v>42697.113032407404</v>
      </c>
      <c r="T325" s="7">
        <f t="shared" si="29"/>
        <v>42725.124305555553</v>
      </c>
    </row>
    <row r="326" spans="1:20" ht="43.2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ROUND((E326/D326)*100,2)</f>
        <v>101.6</v>
      </c>
      <c r="P326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6">
        <f t="shared" si="28"/>
        <v>42184.417916666665</v>
      </c>
      <c r="T326" s="7">
        <f t="shared" si="29"/>
        <v>42217.417916666665</v>
      </c>
    </row>
    <row r="327" spans="1:20" ht="43.2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ROUND((E327/D327)*100,2)</f>
        <v>104.4</v>
      </c>
      <c r="P327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6">
        <f t="shared" si="28"/>
        <v>42688.979548611103</v>
      </c>
      <c r="T327" s="7">
        <f t="shared" si="29"/>
        <v>42723.979548611103</v>
      </c>
    </row>
    <row r="328" spans="1:20" ht="43.2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ROUND((E328/D328)*100,2)</f>
        <v>112.93</v>
      </c>
      <c r="P328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6">
        <f t="shared" si="28"/>
        <v>42775.106550925928</v>
      </c>
      <c r="T328" s="7">
        <f t="shared" si="29"/>
        <v>42808.747916666667</v>
      </c>
    </row>
    <row r="329" spans="1:20" ht="43.2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ROUND((E329/D329)*100,2)</f>
        <v>136.4</v>
      </c>
      <c r="P329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6">
        <f t="shared" si="28"/>
        <v>42058.026956018519</v>
      </c>
      <c r="T329" s="7">
        <f t="shared" si="29"/>
        <v>42085.124999999993</v>
      </c>
    </row>
    <row r="330" spans="1:20" ht="43.2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ROUND((E330/D330)*100,2)</f>
        <v>103.61</v>
      </c>
      <c r="P330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6">
        <f t="shared" si="28"/>
        <v>42278.738287037035</v>
      </c>
      <c r="T330" s="7">
        <f t="shared" si="29"/>
        <v>42308.958333333336</v>
      </c>
    </row>
    <row r="331" spans="1:20" ht="43.2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ROUND((E331/D331)*100,2)</f>
        <v>105.5</v>
      </c>
      <c r="P331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6">
        <f t="shared" si="28"/>
        <v>42291.258414351854</v>
      </c>
      <c r="T331" s="7">
        <f t="shared" si="29"/>
        <v>42314.958333333336</v>
      </c>
    </row>
    <row r="332" spans="1:20" ht="43.2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ROUND((E332/D332)*100,2)</f>
        <v>101.83</v>
      </c>
      <c r="P332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6">
        <f t="shared" si="28"/>
        <v>41379.307442129626</v>
      </c>
      <c r="T332" s="7">
        <f t="shared" si="29"/>
        <v>41410.957638888889</v>
      </c>
    </row>
    <row r="333" spans="1:20" ht="43.2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ROUND((E333/D333)*100,2)</f>
        <v>106.61</v>
      </c>
      <c r="P333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6">
        <f t="shared" si="28"/>
        <v>42507.373078703698</v>
      </c>
      <c r="T333" s="7">
        <f t="shared" si="29"/>
        <v>42538.373078703698</v>
      </c>
    </row>
    <row r="334" spans="1:20" ht="43.2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ROUND((E334/D334)*100,2)</f>
        <v>113.02</v>
      </c>
      <c r="P334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6">
        <f t="shared" si="28"/>
        <v>42263.471956018511</v>
      </c>
      <c r="T334" s="7">
        <f t="shared" si="29"/>
        <v>42305.124999999993</v>
      </c>
    </row>
    <row r="335" spans="1:20" ht="43.2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ROUND((E335/D335)*100,2)</f>
        <v>125.23</v>
      </c>
      <c r="P335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6">
        <f t="shared" si="28"/>
        <v>42437.428136574068</v>
      </c>
      <c r="T335" s="7">
        <f t="shared" si="29"/>
        <v>42467.386469907404</v>
      </c>
    </row>
    <row r="336" spans="1:20" ht="57.6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ROUND((E336/D336)*100,2)</f>
        <v>101.19</v>
      </c>
      <c r="P336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6">
        <f t="shared" si="28"/>
        <v>42101.474039351851</v>
      </c>
      <c r="T336" s="7">
        <f t="shared" si="29"/>
        <v>42139.583333333336</v>
      </c>
    </row>
    <row r="337" spans="1:20" ht="43.2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ROUND((E337/D337)*100,2)</f>
        <v>102.76</v>
      </c>
      <c r="P337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6">
        <f t="shared" si="28"/>
        <v>42101.529108796291</v>
      </c>
      <c r="T337" s="7">
        <f t="shared" si="29"/>
        <v>42132.708333333336</v>
      </c>
    </row>
    <row r="338" spans="1:20" ht="43.2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ROUND((E338/D338)*100,2)</f>
        <v>116.84</v>
      </c>
      <c r="P338">
        <f t="shared" si="25"/>
        <v>59.249046653144013</v>
      </c>
      <c r="Q338" t="str">
        <f t="shared" si="26"/>
        <v>film &amp; video</v>
      </c>
      <c r="R338" t="str">
        <f t="shared" si="27"/>
        <v>documentary</v>
      </c>
      <c r="S338" s="6">
        <f t="shared" si="28"/>
        <v>42291.387939814813</v>
      </c>
      <c r="T338" s="7">
        <f t="shared" si="29"/>
        <v>42321.429606481477</v>
      </c>
    </row>
    <row r="339" spans="1:20" ht="43.2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ROUND((E339/D339)*100,2)</f>
        <v>101.17</v>
      </c>
      <c r="P339">
        <f t="shared" si="25"/>
        <v>97.904838709677421</v>
      </c>
      <c r="Q339" t="str">
        <f t="shared" si="26"/>
        <v>film &amp; video</v>
      </c>
      <c r="R339" t="str">
        <f t="shared" si="27"/>
        <v>documentary</v>
      </c>
      <c r="S339" s="6">
        <f t="shared" si="28"/>
        <v>42046.920231481483</v>
      </c>
      <c r="T339" s="7">
        <f t="shared" si="29"/>
        <v>42076.878564814811</v>
      </c>
    </row>
    <row r="340" spans="1:20" ht="43.2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ROUND((E340/D340)*100,2)</f>
        <v>110.13</v>
      </c>
      <c r="P340">
        <f t="shared" si="25"/>
        <v>70.000169491525426</v>
      </c>
      <c r="Q340" t="str">
        <f t="shared" si="26"/>
        <v>film &amp; video</v>
      </c>
      <c r="R340" t="str">
        <f t="shared" si="27"/>
        <v>documentary</v>
      </c>
      <c r="S340" s="6">
        <f t="shared" si="28"/>
        <v>42559.547337962962</v>
      </c>
      <c r="T340" s="7">
        <f t="shared" si="29"/>
        <v>42615.833333333336</v>
      </c>
    </row>
    <row r="341" spans="1:20" ht="43.2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ROUND((E341/D341)*100,2)</f>
        <v>108.08</v>
      </c>
      <c r="P341">
        <f t="shared" si="25"/>
        <v>72.865168539325836</v>
      </c>
      <c r="Q341" t="str">
        <f t="shared" si="26"/>
        <v>film &amp; video</v>
      </c>
      <c r="R341" t="str">
        <f t="shared" si="27"/>
        <v>documentary</v>
      </c>
      <c r="S341" s="6">
        <f t="shared" si="28"/>
        <v>42093.551712962959</v>
      </c>
      <c r="T341" s="7">
        <f t="shared" si="29"/>
        <v>42123.551712962959</v>
      </c>
    </row>
    <row r="342" spans="1:20" ht="43.2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ROUND((E342/D342)*100,2)</f>
        <v>125.02</v>
      </c>
      <c r="P342">
        <f t="shared" si="25"/>
        <v>146.34782608695653</v>
      </c>
      <c r="Q342" t="str">
        <f t="shared" si="26"/>
        <v>film &amp; video</v>
      </c>
      <c r="R342" t="str">
        <f t="shared" si="27"/>
        <v>documentary</v>
      </c>
      <c r="S342" s="6">
        <f t="shared" si="28"/>
        <v>42772.460729166669</v>
      </c>
      <c r="T342" s="7">
        <f t="shared" si="29"/>
        <v>42802.666666666664</v>
      </c>
    </row>
    <row r="343" spans="1:20" ht="43.2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ROUND((E343/D343)*100,2)</f>
        <v>106.71</v>
      </c>
      <c r="P343">
        <f t="shared" si="25"/>
        <v>67.909090909090907</v>
      </c>
      <c r="Q343" t="str">
        <f t="shared" si="26"/>
        <v>film &amp; video</v>
      </c>
      <c r="R343" t="str">
        <f t="shared" si="27"/>
        <v>documentary</v>
      </c>
      <c r="S343" s="6">
        <f t="shared" si="28"/>
        <v>41894.671273148146</v>
      </c>
      <c r="T343" s="7">
        <f t="shared" si="29"/>
        <v>41912.957638888889</v>
      </c>
    </row>
    <row r="344" spans="1:20" ht="28.8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ROUND((E344/D344)*100,2)</f>
        <v>100.37</v>
      </c>
      <c r="P344">
        <f t="shared" si="25"/>
        <v>169.85083076923075</v>
      </c>
      <c r="Q344" t="str">
        <f t="shared" si="26"/>
        <v>film &amp; video</v>
      </c>
      <c r="R344" t="str">
        <f t="shared" si="27"/>
        <v>documentary</v>
      </c>
      <c r="S344" s="6">
        <f t="shared" si="28"/>
        <v>42459.572511574072</v>
      </c>
      <c r="T344" s="7">
        <f t="shared" si="29"/>
        <v>42489.572511574072</v>
      </c>
    </row>
    <row r="345" spans="1:20" ht="43.2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ROUND((E345/D345)*100,2)</f>
        <v>102.03</v>
      </c>
      <c r="P345">
        <f t="shared" si="25"/>
        <v>58.413339694656486</v>
      </c>
      <c r="Q345" t="str">
        <f t="shared" si="26"/>
        <v>film &amp; video</v>
      </c>
      <c r="R345" t="str">
        <f t="shared" si="27"/>
        <v>documentary</v>
      </c>
      <c r="S345" s="6">
        <f t="shared" si="28"/>
        <v>41926.529456018514</v>
      </c>
      <c r="T345" s="7">
        <f t="shared" si="29"/>
        <v>41956.916666666664</v>
      </c>
    </row>
    <row r="346" spans="1:20" ht="43.2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ROUND((E346/D346)*100,2)</f>
        <v>102.08</v>
      </c>
      <c r="P346">
        <f t="shared" si="25"/>
        <v>119.99298245614035</v>
      </c>
      <c r="Q346" t="str">
        <f t="shared" si="26"/>
        <v>film &amp; video</v>
      </c>
      <c r="R346" t="str">
        <f t="shared" si="27"/>
        <v>documentary</v>
      </c>
      <c r="S346" s="6">
        <f t="shared" si="28"/>
        <v>42111.762662037036</v>
      </c>
      <c r="T346" s="7">
        <f t="shared" si="29"/>
        <v>42155.888888888883</v>
      </c>
    </row>
    <row r="347" spans="1:20" ht="43.2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ROUND((E347/D347)*100,2)</f>
        <v>123.28</v>
      </c>
      <c r="P347">
        <f t="shared" si="25"/>
        <v>99.860335195530723</v>
      </c>
      <c r="Q347" t="str">
        <f t="shared" si="26"/>
        <v>film &amp; video</v>
      </c>
      <c r="R347" t="str">
        <f t="shared" si="27"/>
        <v>documentary</v>
      </c>
      <c r="S347" s="6">
        <f t="shared" si="28"/>
        <v>42114.735995370364</v>
      </c>
      <c r="T347" s="7">
        <f t="shared" si="29"/>
        <v>42144.735995370364</v>
      </c>
    </row>
    <row r="348" spans="1:20" ht="43.2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ROUND((E348/D348)*100,2)</f>
        <v>170.29</v>
      </c>
      <c r="P348">
        <f t="shared" si="25"/>
        <v>90.579148936170213</v>
      </c>
      <c r="Q348" t="str">
        <f t="shared" si="26"/>
        <v>film &amp; video</v>
      </c>
      <c r="R348" t="str">
        <f t="shared" si="27"/>
        <v>documentary</v>
      </c>
      <c r="S348" s="6">
        <f t="shared" si="28"/>
        <v>42261.291909722218</v>
      </c>
      <c r="T348" s="7">
        <f t="shared" si="29"/>
        <v>42291.291909722218</v>
      </c>
    </row>
    <row r="349" spans="1:20" ht="43.2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ROUND((E349/D349)*100,2)</f>
        <v>111.59</v>
      </c>
      <c r="P349">
        <f t="shared" si="25"/>
        <v>117.77361477572559</v>
      </c>
      <c r="Q349" t="str">
        <f t="shared" si="26"/>
        <v>film &amp; video</v>
      </c>
      <c r="R349" t="str">
        <f t="shared" si="27"/>
        <v>documentary</v>
      </c>
      <c r="S349" s="6">
        <f t="shared" si="28"/>
        <v>42292.287141203698</v>
      </c>
      <c r="T349" s="7">
        <f t="shared" si="29"/>
        <v>42322.32880787037</v>
      </c>
    </row>
    <row r="350" spans="1:20" ht="43.2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ROUND((E350/D350)*100,2)</f>
        <v>103</v>
      </c>
      <c r="P350">
        <f t="shared" si="25"/>
        <v>86.554621848739501</v>
      </c>
      <c r="Q350" t="str">
        <f t="shared" si="26"/>
        <v>film &amp; video</v>
      </c>
      <c r="R350" t="str">
        <f t="shared" si="27"/>
        <v>documentary</v>
      </c>
      <c r="S350" s="6">
        <f t="shared" si="28"/>
        <v>42207.378657407404</v>
      </c>
      <c r="T350" s="7">
        <f t="shared" si="29"/>
        <v>42237.378657407404</v>
      </c>
    </row>
    <row r="351" spans="1:20" ht="43.2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ROUND((E351/D351)*100,2)</f>
        <v>106.64</v>
      </c>
      <c r="P351">
        <f t="shared" si="25"/>
        <v>71.899281437125751</v>
      </c>
      <c r="Q351" t="str">
        <f t="shared" si="26"/>
        <v>film &amp; video</v>
      </c>
      <c r="R351" t="str">
        <f t="shared" si="27"/>
        <v>documentary</v>
      </c>
      <c r="S351" s="6">
        <f t="shared" si="28"/>
        <v>42760.290601851848</v>
      </c>
      <c r="T351" s="7">
        <f t="shared" si="29"/>
        <v>42790.290601851848</v>
      </c>
    </row>
    <row r="352" spans="1:20" ht="43.2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ROUND((E352/D352)*100,2)</f>
        <v>114.76</v>
      </c>
      <c r="P352">
        <f t="shared" si="25"/>
        <v>129.81900452488688</v>
      </c>
      <c r="Q352" t="str">
        <f t="shared" si="26"/>
        <v>film &amp; video</v>
      </c>
      <c r="R352" t="str">
        <f t="shared" si="27"/>
        <v>documentary</v>
      </c>
      <c r="S352" s="6">
        <f t="shared" si="28"/>
        <v>42585.857743055552</v>
      </c>
      <c r="T352" s="7">
        <f t="shared" si="29"/>
        <v>42623.957638888889</v>
      </c>
    </row>
    <row r="353" spans="1:20" ht="43.2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ROUND((E353/D353)*100,2)</f>
        <v>127.34</v>
      </c>
      <c r="P353">
        <f t="shared" si="25"/>
        <v>44.912863070539416</v>
      </c>
      <c r="Q353" t="str">
        <f t="shared" si="26"/>
        <v>film &amp; video</v>
      </c>
      <c r="R353" t="str">
        <f t="shared" si="27"/>
        <v>documentary</v>
      </c>
      <c r="S353" s="6">
        <f t="shared" si="28"/>
        <v>42427.75641203703</v>
      </c>
      <c r="T353" s="7">
        <f t="shared" si="29"/>
        <v>42467.714745370373</v>
      </c>
    </row>
    <row r="354" spans="1:20" ht="43.2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ROUND((E354/D354)*100,2)</f>
        <v>116.56</v>
      </c>
      <c r="P354">
        <f t="shared" si="25"/>
        <v>40.755244755244753</v>
      </c>
      <c r="Q354" t="str">
        <f t="shared" si="26"/>
        <v>film &amp; video</v>
      </c>
      <c r="R354" t="str">
        <f t="shared" si="27"/>
        <v>documentary</v>
      </c>
      <c r="S354" s="6">
        <f t="shared" si="28"/>
        <v>41889.959120370368</v>
      </c>
      <c r="T354" s="7">
        <f t="shared" si="29"/>
        <v>41919.959120370368</v>
      </c>
    </row>
    <row r="355" spans="1:20" ht="43.2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ROUND((E355/D355)*100,2)</f>
        <v>108.62</v>
      </c>
      <c r="P355">
        <f t="shared" si="25"/>
        <v>103.52394779771615</v>
      </c>
      <c r="Q355" t="str">
        <f t="shared" si="26"/>
        <v>film &amp; video</v>
      </c>
      <c r="R355" t="str">
        <f t="shared" si="27"/>
        <v>documentary</v>
      </c>
      <c r="S355" s="6">
        <f t="shared" si="28"/>
        <v>42297.583553240744</v>
      </c>
      <c r="T355" s="7">
        <f t="shared" si="29"/>
        <v>42327.625219907401</v>
      </c>
    </row>
    <row r="356" spans="1:20" ht="43.2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ROUND((E356/D356)*100,2)</f>
        <v>103.94</v>
      </c>
      <c r="P356">
        <f t="shared" si="25"/>
        <v>125.44827586206897</v>
      </c>
      <c r="Q356" t="str">
        <f t="shared" si="26"/>
        <v>film &amp; video</v>
      </c>
      <c r="R356" t="str">
        <f t="shared" si="27"/>
        <v>documentary</v>
      </c>
      <c r="S356" s="6">
        <f t="shared" si="28"/>
        <v>42438.619456018518</v>
      </c>
      <c r="T356" s="7">
        <f t="shared" si="29"/>
        <v>42468.577789351846</v>
      </c>
    </row>
    <row r="357" spans="1:20" ht="43.2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ROUND((E357/D357)*100,2)</f>
        <v>116.26</v>
      </c>
      <c r="P357">
        <f t="shared" si="25"/>
        <v>246.60606060606059</v>
      </c>
      <c r="Q357" t="str">
        <f t="shared" si="26"/>
        <v>film &amp; video</v>
      </c>
      <c r="R357" t="str">
        <f t="shared" si="27"/>
        <v>documentary</v>
      </c>
      <c r="S357" s="6">
        <f t="shared" si="28"/>
        <v>41943.0855787037</v>
      </c>
      <c r="T357" s="7">
        <f t="shared" si="29"/>
        <v>41974.127245370364</v>
      </c>
    </row>
    <row r="358" spans="1:20" ht="43.2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ROUND((E358/D358)*100,2)</f>
        <v>102.69</v>
      </c>
      <c r="P358">
        <f t="shared" si="25"/>
        <v>79.401340206185566</v>
      </c>
      <c r="Q358" t="str">
        <f t="shared" si="26"/>
        <v>film &amp; video</v>
      </c>
      <c r="R358" t="str">
        <f t="shared" si="27"/>
        <v>documentary</v>
      </c>
      <c r="S358" s="6">
        <f t="shared" si="28"/>
        <v>42415.594826388886</v>
      </c>
      <c r="T358" s="7">
        <f t="shared" si="29"/>
        <v>42445.553159722222</v>
      </c>
    </row>
    <row r="359" spans="1:20" ht="43.2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ROUND((E359/D359)*100,2)</f>
        <v>174</v>
      </c>
      <c r="P359">
        <f t="shared" si="25"/>
        <v>86.138613861386133</v>
      </c>
      <c r="Q359" t="str">
        <f t="shared" si="26"/>
        <v>film &amp; video</v>
      </c>
      <c r="R359" t="str">
        <f t="shared" si="27"/>
        <v>documentary</v>
      </c>
      <c r="S359" s="6">
        <f t="shared" si="28"/>
        <v>42078.01385416666</v>
      </c>
      <c r="T359" s="7">
        <f t="shared" si="29"/>
        <v>42118.01385416666</v>
      </c>
    </row>
    <row r="360" spans="1:20" ht="43.2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ROUND((E360/D360)*100,2)</f>
        <v>103.09</v>
      </c>
      <c r="P360">
        <f t="shared" si="25"/>
        <v>193.04868913857678</v>
      </c>
      <c r="Q360" t="str">
        <f t="shared" si="26"/>
        <v>film &amp; video</v>
      </c>
      <c r="R360" t="str">
        <f t="shared" si="27"/>
        <v>documentary</v>
      </c>
      <c r="S360" s="6">
        <f t="shared" si="28"/>
        <v>42507.651863425919</v>
      </c>
      <c r="T360" s="7">
        <f t="shared" si="29"/>
        <v>42536.416666666664</v>
      </c>
    </row>
    <row r="361" spans="1:20" ht="43.2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ROUND((E361/D361)*100,2)</f>
        <v>104.86</v>
      </c>
      <c r="P361">
        <f t="shared" si="25"/>
        <v>84.023178807947019</v>
      </c>
      <c r="Q361" t="str">
        <f t="shared" si="26"/>
        <v>film &amp; video</v>
      </c>
      <c r="R361" t="str">
        <f t="shared" si="27"/>
        <v>documentary</v>
      </c>
      <c r="S361" s="6">
        <f t="shared" si="28"/>
        <v>41934.86215277778</v>
      </c>
      <c r="T361" s="7">
        <f t="shared" si="29"/>
        <v>41957.008333333331</v>
      </c>
    </row>
    <row r="362" spans="1:20" ht="43.2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ROUND((E362/D362)*100,2)</f>
        <v>101.38</v>
      </c>
      <c r="P362">
        <f t="shared" si="25"/>
        <v>139.82758620689654</v>
      </c>
      <c r="Q362" t="str">
        <f t="shared" si="26"/>
        <v>film &amp; video</v>
      </c>
      <c r="R362" t="str">
        <f t="shared" si="27"/>
        <v>documentary</v>
      </c>
      <c r="S362" s="6">
        <f t="shared" si="28"/>
        <v>42163.689583333333</v>
      </c>
      <c r="T362" s="7">
        <f t="shared" si="29"/>
        <v>42207.924305555549</v>
      </c>
    </row>
    <row r="363" spans="1:20" ht="43.2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ROUND((E363/D363)*100,2)</f>
        <v>111.08</v>
      </c>
      <c r="P363">
        <f t="shared" si="25"/>
        <v>109.82189265536722</v>
      </c>
      <c r="Q363" t="str">
        <f t="shared" si="26"/>
        <v>film &amp; video</v>
      </c>
      <c r="R363" t="str">
        <f t="shared" si="27"/>
        <v>documentary</v>
      </c>
      <c r="S363" s="6">
        <f t="shared" si="28"/>
        <v>41935.792893518512</v>
      </c>
      <c r="T363" s="7">
        <f t="shared" si="29"/>
        <v>41965.834560185183</v>
      </c>
    </row>
    <row r="364" spans="1:20" ht="57.6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ROUND((E364/D364)*100,2)</f>
        <v>124.16</v>
      </c>
      <c r="P364">
        <f t="shared" si="25"/>
        <v>139.53488372093022</v>
      </c>
      <c r="Q364" t="str">
        <f t="shared" si="26"/>
        <v>film &amp; video</v>
      </c>
      <c r="R364" t="str">
        <f t="shared" si="27"/>
        <v>documentary</v>
      </c>
      <c r="S364" s="6">
        <f t="shared" si="28"/>
        <v>41837.002210648148</v>
      </c>
      <c r="T364" s="7">
        <f t="shared" si="29"/>
        <v>41858.791666666664</v>
      </c>
    </row>
    <row r="365" spans="1:20" ht="57.6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ROUND((E365/D365)*100,2)</f>
        <v>101.33</v>
      </c>
      <c r="P365">
        <f t="shared" si="25"/>
        <v>347.84615384615387</v>
      </c>
      <c r="Q365" t="str">
        <f t="shared" si="26"/>
        <v>film &amp; video</v>
      </c>
      <c r="R365" t="str">
        <f t="shared" si="27"/>
        <v>documentary</v>
      </c>
      <c r="S365" s="6">
        <f t="shared" si="28"/>
        <v>40255.53629629629</v>
      </c>
      <c r="T365" s="7">
        <f t="shared" si="29"/>
        <v>40300.598611111105</v>
      </c>
    </row>
    <row r="366" spans="1:20" ht="43.2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ROUND((E366/D366)*100,2)</f>
        <v>110.16</v>
      </c>
      <c r="P366">
        <f t="shared" si="25"/>
        <v>68.24159292035398</v>
      </c>
      <c r="Q366" t="str">
        <f t="shared" si="26"/>
        <v>film &amp; video</v>
      </c>
      <c r="R366" t="str">
        <f t="shared" si="27"/>
        <v>documentary</v>
      </c>
      <c r="S366" s="6">
        <f t="shared" si="28"/>
        <v>41780.651296296295</v>
      </c>
      <c r="T366" s="7">
        <f t="shared" si="29"/>
        <v>41810.957638888889</v>
      </c>
    </row>
    <row r="367" spans="1:20" ht="43.2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ROUND((E367/D367)*100,2)</f>
        <v>103.97</v>
      </c>
      <c r="P367">
        <f t="shared" si="25"/>
        <v>239.93846153846152</v>
      </c>
      <c r="Q367" t="str">
        <f t="shared" si="26"/>
        <v>film &amp; video</v>
      </c>
      <c r="R367" t="str">
        <f t="shared" si="27"/>
        <v>documentary</v>
      </c>
      <c r="S367" s="6">
        <f t="shared" si="28"/>
        <v>41668.398136574069</v>
      </c>
      <c r="T367" s="7">
        <f t="shared" si="29"/>
        <v>41698.398136574069</v>
      </c>
    </row>
    <row r="368" spans="1:20" ht="43.2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ROUND((E368/D368)*100,2)</f>
        <v>101.32</v>
      </c>
      <c r="P368">
        <f t="shared" si="25"/>
        <v>287.31343283582089</v>
      </c>
      <c r="Q368" t="str">
        <f t="shared" si="26"/>
        <v>film &amp; video</v>
      </c>
      <c r="R368" t="str">
        <f t="shared" si="27"/>
        <v>documentary</v>
      </c>
      <c r="S368" s="6">
        <f t="shared" si="28"/>
        <v>41019.584699074076</v>
      </c>
      <c r="T368" s="7">
        <f t="shared" si="29"/>
        <v>41049.584699074076</v>
      </c>
    </row>
    <row r="369" spans="1:20" ht="43.2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ROUND((E369/D369)*100,2)</f>
        <v>103.35</v>
      </c>
      <c r="P369">
        <f t="shared" si="25"/>
        <v>86.84882352941176</v>
      </c>
      <c r="Q369" t="str">
        <f t="shared" si="26"/>
        <v>film &amp; video</v>
      </c>
      <c r="R369" t="str">
        <f t="shared" si="27"/>
        <v>documentary</v>
      </c>
      <c r="S369" s="6">
        <f t="shared" si="28"/>
        <v>41355.368958333333</v>
      </c>
      <c r="T369" s="7">
        <f t="shared" si="29"/>
        <v>41394.999305555553</v>
      </c>
    </row>
    <row r="370" spans="1:20" ht="43.2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ROUND((E370/D370)*100,2)</f>
        <v>104.11</v>
      </c>
      <c r="P370">
        <f t="shared" si="25"/>
        <v>81.84905660377359</v>
      </c>
      <c r="Q370" t="str">
        <f t="shared" si="26"/>
        <v>film &amp; video</v>
      </c>
      <c r="R370" t="str">
        <f t="shared" si="27"/>
        <v>documentary</v>
      </c>
      <c r="S370" s="6">
        <f t="shared" si="28"/>
        <v>42043.397245370368</v>
      </c>
      <c r="T370" s="7">
        <f t="shared" si="29"/>
        <v>42078.355578703697</v>
      </c>
    </row>
    <row r="371" spans="1:20" ht="43.2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ROUND((E371/D371)*100,2)</f>
        <v>110.16</v>
      </c>
      <c r="P371">
        <f t="shared" si="25"/>
        <v>42.874970059880241</v>
      </c>
      <c r="Q371" t="str">
        <f t="shared" si="26"/>
        <v>film &amp; video</v>
      </c>
      <c r="R371" t="str">
        <f t="shared" si="27"/>
        <v>documentary</v>
      </c>
      <c r="S371" s="6">
        <f t="shared" si="28"/>
        <v>40893.3433912037</v>
      </c>
      <c r="T371" s="7">
        <f t="shared" si="29"/>
        <v>40923.3433912037</v>
      </c>
    </row>
    <row r="372" spans="1:20" ht="43.2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ROUND((E372/D372)*100,2)</f>
        <v>122.02</v>
      </c>
      <c r="P372">
        <f t="shared" si="25"/>
        <v>709.41860465116281</v>
      </c>
      <c r="Q372" t="str">
        <f t="shared" si="26"/>
        <v>film &amp; video</v>
      </c>
      <c r="R372" t="str">
        <f t="shared" si="27"/>
        <v>documentary</v>
      </c>
      <c r="S372" s="6">
        <f t="shared" si="28"/>
        <v>42711.586805555555</v>
      </c>
      <c r="T372" s="7">
        <f t="shared" si="29"/>
        <v>42741.586805555555</v>
      </c>
    </row>
    <row r="373" spans="1:20" ht="43.2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ROUND((E373/D373)*100,2)</f>
        <v>114.17</v>
      </c>
      <c r="P373">
        <f t="shared" si="25"/>
        <v>161.25517890772127</v>
      </c>
      <c r="Q373" t="str">
        <f t="shared" si="26"/>
        <v>film &amp; video</v>
      </c>
      <c r="R373" t="str">
        <f t="shared" si="27"/>
        <v>documentary</v>
      </c>
      <c r="S373" s="6">
        <f t="shared" si="28"/>
        <v>41261.559479166666</v>
      </c>
      <c r="T373" s="7">
        <f t="shared" si="29"/>
        <v>41306.559479166666</v>
      </c>
    </row>
    <row r="374" spans="1:20" ht="28.8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ROUND((E374/D374)*100,2)</f>
        <v>125.33</v>
      </c>
      <c r="P374">
        <f t="shared" si="25"/>
        <v>41.777777777777779</v>
      </c>
      <c r="Q374" t="str">
        <f t="shared" si="26"/>
        <v>film &amp; video</v>
      </c>
      <c r="R374" t="str">
        <f t="shared" si="27"/>
        <v>documentary</v>
      </c>
      <c r="S374" s="6">
        <f t="shared" si="28"/>
        <v>42425.368564814817</v>
      </c>
      <c r="T374" s="7">
        <f t="shared" si="29"/>
        <v>42465.458333333336</v>
      </c>
    </row>
    <row r="375" spans="1:20" ht="43.2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ROUND((E375/D375)*100,2)</f>
        <v>106.67</v>
      </c>
      <c r="P375">
        <f t="shared" si="25"/>
        <v>89.887640449438209</v>
      </c>
      <c r="Q375" t="str">
        <f t="shared" si="26"/>
        <v>film &amp; video</v>
      </c>
      <c r="R375" t="str">
        <f t="shared" si="27"/>
        <v>documentary</v>
      </c>
      <c r="S375" s="6">
        <f t="shared" si="28"/>
        <v>41078.703680555554</v>
      </c>
      <c r="T375" s="7">
        <f t="shared" si="29"/>
        <v>41108.703680555554</v>
      </c>
    </row>
    <row r="376" spans="1:20" ht="43.2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ROUND((E376/D376)*100,2)</f>
        <v>130.65</v>
      </c>
      <c r="P376">
        <f t="shared" si="25"/>
        <v>45.051724137931032</v>
      </c>
      <c r="Q376" t="str">
        <f t="shared" si="26"/>
        <v>film &amp; video</v>
      </c>
      <c r="R376" t="str">
        <f t="shared" si="27"/>
        <v>documentary</v>
      </c>
      <c r="S376" s="6">
        <f t="shared" si="28"/>
        <v>40757.680914351848</v>
      </c>
      <c r="T376" s="7">
        <f t="shared" si="29"/>
        <v>40802.680914351848</v>
      </c>
    </row>
    <row r="377" spans="1:20" ht="43.2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ROUND((E377/D377)*100,2)</f>
        <v>120</v>
      </c>
      <c r="P377">
        <f t="shared" si="25"/>
        <v>42.857142857142854</v>
      </c>
      <c r="Q377" t="str">
        <f t="shared" si="26"/>
        <v>film &amp; video</v>
      </c>
      <c r="R377" t="str">
        <f t="shared" si="27"/>
        <v>documentary</v>
      </c>
      <c r="S377" s="6">
        <f t="shared" si="28"/>
        <v>41657.77674768518</v>
      </c>
      <c r="T377" s="7">
        <f t="shared" si="29"/>
        <v>41699.512499999997</v>
      </c>
    </row>
    <row r="378" spans="1:20" ht="43.2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ROUND((E378/D378)*100,2)</f>
        <v>105.96</v>
      </c>
      <c r="P378">
        <f t="shared" si="25"/>
        <v>54.083333333333336</v>
      </c>
      <c r="Q378" t="str">
        <f t="shared" si="26"/>
        <v>film &amp; video</v>
      </c>
      <c r="R378" t="str">
        <f t="shared" si="27"/>
        <v>documentary</v>
      </c>
      <c r="S378" s="6">
        <f t="shared" si="28"/>
        <v>42576.244398148141</v>
      </c>
      <c r="T378" s="7">
        <f t="shared" si="29"/>
        <v>42607.244398148141</v>
      </c>
    </row>
    <row r="379" spans="1:20" ht="43.2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ROUND((E379/D379)*100,2)</f>
        <v>114.4</v>
      </c>
      <c r="P379">
        <f t="shared" si="25"/>
        <v>103.21804511278195</v>
      </c>
      <c r="Q379" t="str">
        <f t="shared" si="26"/>
        <v>film &amp; video</v>
      </c>
      <c r="R379" t="str">
        <f t="shared" si="27"/>
        <v>documentary</v>
      </c>
      <c r="S379" s="6">
        <f t="shared" si="28"/>
        <v>42292.042453703696</v>
      </c>
      <c r="T379" s="7">
        <f t="shared" si="29"/>
        <v>42322.084027777775</v>
      </c>
    </row>
    <row r="380" spans="1:20" ht="57.6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ROUND((E380/D380)*100,2)</f>
        <v>111.77</v>
      </c>
      <c r="P380">
        <f t="shared" si="25"/>
        <v>40.397590361445786</v>
      </c>
      <c r="Q380" t="str">
        <f t="shared" si="26"/>
        <v>film &amp; video</v>
      </c>
      <c r="R380" t="str">
        <f t="shared" si="27"/>
        <v>documentary</v>
      </c>
      <c r="S380" s="6">
        <f t="shared" si="28"/>
        <v>42370.363518518519</v>
      </c>
      <c r="T380" s="7">
        <f t="shared" si="29"/>
        <v>42394.786111111105</v>
      </c>
    </row>
    <row r="381" spans="1:20" ht="43.2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ROUND((E381/D381)*100,2)</f>
        <v>116.08</v>
      </c>
      <c r="P381">
        <f t="shared" si="25"/>
        <v>116.85906040268456</v>
      </c>
      <c r="Q381" t="str">
        <f t="shared" si="26"/>
        <v>film &amp; video</v>
      </c>
      <c r="R381" t="str">
        <f t="shared" si="27"/>
        <v>documentary</v>
      </c>
      <c r="S381" s="6">
        <f t="shared" si="28"/>
        <v>40987.479999999996</v>
      </c>
      <c r="T381" s="7">
        <f t="shared" si="29"/>
        <v>41032.479999999996</v>
      </c>
    </row>
    <row r="382" spans="1:20" ht="57.6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ROUND((E382/D382)*100,2)</f>
        <v>141.5</v>
      </c>
      <c r="P382">
        <f t="shared" si="25"/>
        <v>115.51020408163265</v>
      </c>
      <c r="Q382" t="str">
        <f t="shared" si="26"/>
        <v>film &amp; video</v>
      </c>
      <c r="R382" t="str">
        <f t="shared" si="27"/>
        <v>documentary</v>
      </c>
      <c r="S382" s="6">
        <f t="shared" si="28"/>
        <v>42367.511481481481</v>
      </c>
      <c r="T382" s="7">
        <f t="shared" si="29"/>
        <v>42392.511481481481</v>
      </c>
    </row>
    <row r="383" spans="1:20" ht="43.2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ROUND((E383/D383)*100,2)</f>
        <v>104.73</v>
      </c>
      <c r="P383">
        <f t="shared" si="25"/>
        <v>104.31274900398407</v>
      </c>
      <c r="Q383" t="str">
        <f t="shared" si="26"/>
        <v>film &amp; video</v>
      </c>
      <c r="R383" t="str">
        <f t="shared" si="27"/>
        <v>documentary</v>
      </c>
      <c r="S383" s="6">
        <f t="shared" si="28"/>
        <v>41085.48978009259</v>
      </c>
      <c r="T383" s="7">
        <f t="shared" si="29"/>
        <v>41120</v>
      </c>
    </row>
    <row r="384" spans="1:20" ht="57.6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ROUND((E384/D384)*100,2)</f>
        <v>255.83</v>
      </c>
      <c r="P384">
        <f t="shared" si="25"/>
        <v>69.772727272727266</v>
      </c>
      <c r="Q384" t="str">
        <f t="shared" si="26"/>
        <v>film &amp; video</v>
      </c>
      <c r="R384" t="str">
        <f t="shared" si="27"/>
        <v>documentary</v>
      </c>
      <c r="S384" s="6">
        <f t="shared" si="28"/>
        <v>41144.501157407409</v>
      </c>
      <c r="T384" s="7">
        <f t="shared" si="29"/>
        <v>41158.501157407409</v>
      </c>
    </row>
    <row r="385" spans="1:20" ht="43.2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ROUND((E385/D385)*100,2)</f>
        <v>206.71</v>
      </c>
      <c r="P385">
        <f t="shared" si="25"/>
        <v>43.020833333333336</v>
      </c>
      <c r="Q385" t="str">
        <f t="shared" si="26"/>
        <v>film &amp; video</v>
      </c>
      <c r="R385" t="str">
        <f t="shared" si="27"/>
        <v>documentary</v>
      </c>
      <c r="S385" s="6">
        <f t="shared" si="28"/>
        <v>41754.90924768518</v>
      </c>
      <c r="T385" s="7">
        <f t="shared" si="29"/>
        <v>41777.90924768518</v>
      </c>
    </row>
    <row r="386" spans="1:20" ht="43.2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ROUND((E386/D386)*100,2)</f>
        <v>112.11</v>
      </c>
      <c r="P386">
        <f t="shared" si="25"/>
        <v>58.540469973890339</v>
      </c>
      <c r="Q386" t="str">
        <f t="shared" si="26"/>
        <v>film &amp; video</v>
      </c>
      <c r="R386" t="str">
        <f t="shared" si="27"/>
        <v>documentary</v>
      </c>
      <c r="S386" s="6">
        <f t="shared" si="28"/>
        <v>41980.573460648149</v>
      </c>
      <c r="T386" s="7">
        <f t="shared" si="29"/>
        <v>42010.573460648149</v>
      </c>
    </row>
    <row r="387" spans="1:20" ht="43.2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ROUND((E387/D387)*100,2)</f>
        <v>105.98</v>
      </c>
      <c r="P387">
        <f t="shared" ref="P387:P450" si="30">IF(L387=0,0,+E387/L387)</f>
        <v>111.79535864978902</v>
      </c>
      <c r="Q387" t="str">
        <f t="shared" ref="Q387:Q450" si="31">LEFT(N387, SEARCH("/",N387)-1)</f>
        <v>film &amp; video</v>
      </c>
      <c r="R387" t="str">
        <f t="shared" ref="R387:R450" si="32">RIGHT(N387,LEN(N387)-SEARCH("/",N387))</f>
        <v>documentary</v>
      </c>
      <c r="S387" s="6">
        <f t="shared" ref="S387:S450" si="33">(J387/86400)+25569+(-5/24)</f>
        <v>41934.376168981478</v>
      </c>
      <c r="T387" s="7">
        <f t="shared" ref="T387:T450" si="34">(I387/86400)+25569+(-5/24)</f>
        <v>41964.41783564815</v>
      </c>
    </row>
    <row r="388" spans="1:20" ht="43.2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ROUND((E388/D388)*100,2)</f>
        <v>100.17</v>
      </c>
      <c r="P388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6">
        <f t="shared" si="33"/>
        <v>42211.742951388886</v>
      </c>
      <c r="T388" s="7">
        <f t="shared" si="34"/>
        <v>42226.742951388886</v>
      </c>
    </row>
    <row r="389" spans="1:20" ht="57.6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ROUND((E389/D389)*100,2)</f>
        <v>213.99</v>
      </c>
      <c r="P389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6">
        <f t="shared" si="33"/>
        <v>42200.468263888884</v>
      </c>
      <c r="T389" s="7">
        <f t="shared" si="34"/>
        <v>42231.041666666664</v>
      </c>
    </row>
    <row r="390" spans="1:20" ht="43.2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ROUND((E390/D390)*100,2)</f>
        <v>126.16</v>
      </c>
      <c r="P390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6">
        <f t="shared" si="33"/>
        <v>42548.86782407407</v>
      </c>
      <c r="T390" s="7">
        <f t="shared" si="34"/>
        <v>42578.86782407407</v>
      </c>
    </row>
    <row r="391" spans="1:20" ht="57.6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ROUND((E391/D391)*100,2)</f>
        <v>181.54</v>
      </c>
      <c r="P391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6">
        <f t="shared" si="33"/>
        <v>41673.854745370372</v>
      </c>
      <c r="T391" s="7">
        <f t="shared" si="34"/>
        <v>41705.749305555553</v>
      </c>
    </row>
    <row r="392" spans="1:20" ht="43.2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ROUND((E392/D392)*100,2)</f>
        <v>100</v>
      </c>
      <c r="P392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6">
        <f t="shared" si="33"/>
        <v>42111.828379629624</v>
      </c>
      <c r="T392" s="7">
        <f t="shared" si="34"/>
        <v>42131.828379629624</v>
      </c>
    </row>
    <row r="393" spans="1:20" ht="43.2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ROUND((E393/D393)*100,2)</f>
        <v>100.61</v>
      </c>
      <c r="P393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6">
        <f t="shared" si="33"/>
        <v>40864.833923611106</v>
      </c>
      <c r="T393" s="7">
        <f t="shared" si="34"/>
        <v>40894.832638888889</v>
      </c>
    </row>
    <row r="394" spans="1:20" ht="43.2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ROUND((E394/D394)*100,2)</f>
        <v>100.9</v>
      </c>
      <c r="P394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6">
        <f t="shared" si="33"/>
        <v>40763.508923611109</v>
      </c>
      <c r="T394" s="7">
        <f t="shared" si="34"/>
        <v>40793.916666666664</v>
      </c>
    </row>
    <row r="395" spans="1:20" ht="43.2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ROUND((E395/D395)*100,2)</f>
        <v>110.45</v>
      </c>
      <c r="P395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6">
        <f t="shared" si="33"/>
        <v>41526.500601851847</v>
      </c>
      <c r="T395" s="7">
        <f t="shared" si="34"/>
        <v>41557.500601851847</v>
      </c>
    </row>
    <row r="396" spans="1:20" ht="43.2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ROUND((E396/D396)*100,2)</f>
        <v>111.89</v>
      </c>
      <c r="P396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6">
        <f t="shared" si="33"/>
        <v>42417.60974537037</v>
      </c>
      <c r="T396" s="7">
        <f t="shared" si="34"/>
        <v>42477.568078703705</v>
      </c>
    </row>
    <row r="397" spans="1:20" ht="43.2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ROUND((E397/D397)*100,2)</f>
        <v>108.04</v>
      </c>
      <c r="P397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6">
        <f t="shared" si="33"/>
        <v>40990.700925925921</v>
      </c>
      <c r="T397" s="7">
        <f t="shared" si="34"/>
        <v>41026.688888888886</v>
      </c>
    </row>
    <row r="398" spans="1:20" ht="43.2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ROUND((E398/D398)*100,2)</f>
        <v>106.67</v>
      </c>
      <c r="P398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6">
        <f t="shared" si="33"/>
        <v>41082.356550925928</v>
      </c>
      <c r="T398" s="7">
        <f t="shared" si="34"/>
        <v>41097.356550925928</v>
      </c>
    </row>
    <row r="399" spans="1:20" ht="57.6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ROUND((E399/D399)*100,2)</f>
        <v>103.9</v>
      </c>
      <c r="P399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6">
        <f t="shared" si="33"/>
        <v>40379.568101851852</v>
      </c>
      <c r="T399" s="7">
        <f t="shared" si="34"/>
        <v>40421.947222222218</v>
      </c>
    </row>
    <row r="400" spans="1:20" ht="43.2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ROUND((E400/D400)*100,2)</f>
        <v>125.16</v>
      </c>
      <c r="P400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6">
        <f t="shared" si="33"/>
        <v>42078.584791666661</v>
      </c>
      <c r="T400" s="7">
        <f t="shared" si="34"/>
        <v>42123.584791666661</v>
      </c>
    </row>
    <row r="401" spans="1:20" ht="43.2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ROUND((E401/D401)*100,2)</f>
        <v>106.81</v>
      </c>
      <c r="P401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6">
        <f t="shared" si="33"/>
        <v>42687.667442129627</v>
      </c>
      <c r="T401" s="7">
        <f t="shared" si="34"/>
        <v>42718.291666666664</v>
      </c>
    </row>
    <row r="402" spans="1:20" ht="43.2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ROUND((E402/D402)*100,2)</f>
        <v>112.3</v>
      </c>
      <c r="P402">
        <f t="shared" si="30"/>
        <v>181.13306451612902</v>
      </c>
      <c r="Q402" t="str">
        <f t="shared" si="31"/>
        <v>film &amp; video</v>
      </c>
      <c r="R402" t="str">
        <f t="shared" si="32"/>
        <v>documentary</v>
      </c>
      <c r="S402" s="6">
        <f t="shared" si="33"/>
        <v>41745.427627314813</v>
      </c>
      <c r="T402" s="7">
        <f t="shared" si="34"/>
        <v>41775.9375</v>
      </c>
    </row>
    <row r="403" spans="1:20" ht="43.2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ROUND((E403/D403)*100,2)</f>
        <v>103.81</v>
      </c>
      <c r="P403">
        <f t="shared" si="30"/>
        <v>711.04109589041093</v>
      </c>
      <c r="Q403" t="str">
        <f t="shared" si="31"/>
        <v>film &amp; video</v>
      </c>
      <c r="R403" t="str">
        <f t="shared" si="32"/>
        <v>documentary</v>
      </c>
      <c r="S403" s="6">
        <f t="shared" si="33"/>
        <v>40732.633912037032</v>
      </c>
      <c r="T403" s="7">
        <f t="shared" si="34"/>
        <v>40762.633912037032</v>
      </c>
    </row>
    <row r="404" spans="1:20" ht="43.2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ROUND((E404/D404)*100,2)</f>
        <v>141.65</v>
      </c>
      <c r="P404">
        <f t="shared" si="30"/>
        <v>65.883720930232556</v>
      </c>
      <c r="Q404" t="str">
        <f t="shared" si="31"/>
        <v>film &amp; video</v>
      </c>
      <c r="R404" t="str">
        <f t="shared" si="32"/>
        <v>documentary</v>
      </c>
      <c r="S404" s="6">
        <f t="shared" si="33"/>
        <v>42292.331215277773</v>
      </c>
      <c r="T404" s="7">
        <f t="shared" si="34"/>
        <v>42313.372881944444</v>
      </c>
    </row>
    <row r="405" spans="1:20" ht="43.2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ROUND((E405/D405)*100,2)</f>
        <v>105.26</v>
      </c>
      <c r="P405">
        <f t="shared" si="30"/>
        <v>75.185714285714283</v>
      </c>
      <c r="Q405" t="str">
        <f t="shared" si="31"/>
        <v>film &amp; video</v>
      </c>
      <c r="R405" t="str">
        <f t="shared" si="32"/>
        <v>documentary</v>
      </c>
      <c r="S405" s="6">
        <f t="shared" si="33"/>
        <v>40718.102326388886</v>
      </c>
      <c r="T405" s="7">
        <f t="shared" si="34"/>
        <v>40765.088888888888</v>
      </c>
    </row>
    <row r="406" spans="1:20" ht="43.2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ROUND((E406/D406)*100,2)</f>
        <v>103.09</v>
      </c>
      <c r="P406">
        <f t="shared" si="30"/>
        <v>133.14391143911439</v>
      </c>
      <c r="Q406" t="str">
        <f t="shared" si="31"/>
        <v>film &amp; video</v>
      </c>
      <c r="R406" t="str">
        <f t="shared" si="32"/>
        <v>documentary</v>
      </c>
      <c r="S406" s="6">
        <f t="shared" si="33"/>
        <v>41646.419699074067</v>
      </c>
      <c r="T406" s="7">
        <f t="shared" si="34"/>
        <v>41675.75277777778</v>
      </c>
    </row>
    <row r="407" spans="1:20" ht="28.8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ROUND((E407/D407)*100,2)</f>
        <v>107.66</v>
      </c>
      <c r="P407">
        <f t="shared" si="30"/>
        <v>55.2</v>
      </c>
      <c r="Q407" t="str">
        <f t="shared" si="31"/>
        <v>film &amp; video</v>
      </c>
      <c r="R407" t="str">
        <f t="shared" si="32"/>
        <v>documentary</v>
      </c>
      <c r="S407" s="6">
        <f t="shared" si="33"/>
        <v>41673.876608796294</v>
      </c>
      <c r="T407" s="7">
        <f t="shared" si="34"/>
        <v>41703.876608796294</v>
      </c>
    </row>
    <row r="408" spans="1:20" ht="43.2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ROUND((E408/D408)*100,2)</f>
        <v>107.7</v>
      </c>
      <c r="P408">
        <f t="shared" si="30"/>
        <v>86.163714285714292</v>
      </c>
      <c r="Q408" t="str">
        <f t="shared" si="31"/>
        <v>film &amp; video</v>
      </c>
      <c r="R408" t="str">
        <f t="shared" si="32"/>
        <v>documentary</v>
      </c>
      <c r="S408" s="6">
        <f t="shared" si="33"/>
        <v>40637.95413194444</v>
      </c>
      <c r="T408" s="7">
        <f t="shared" si="34"/>
        <v>40672.040972222218</v>
      </c>
    </row>
    <row r="409" spans="1:20" ht="43.2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ROUND((E409/D409)*100,2)</f>
        <v>101.55</v>
      </c>
      <c r="P409">
        <f t="shared" si="30"/>
        <v>92.318181818181813</v>
      </c>
      <c r="Q409" t="str">
        <f t="shared" si="31"/>
        <v>film &amp; video</v>
      </c>
      <c r="R409" t="str">
        <f t="shared" si="32"/>
        <v>documentary</v>
      </c>
      <c r="S409" s="6">
        <f t="shared" si="33"/>
        <v>40806.662615740737</v>
      </c>
      <c r="T409" s="7">
        <f t="shared" si="34"/>
        <v>40866.704282407409</v>
      </c>
    </row>
    <row r="410" spans="1:20" ht="43.2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ROUND((E410/D410)*100,2)</f>
        <v>101.44</v>
      </c>
      <c r="P410">
        <f t="shared" si="30"/>
        <v>160.16473684210527</v>
      </c>
      <c r="Q410" t="str">
        <f t="shared" si="31"/>
        <v>film &amp; video</v>
      </c>
      <c r="R410" t="str">
        <f t="shared" si="32"/>
        <v>documentary</v>
      </c>
      <c r="S410" s="6">
        <f t="shared" si="33"/>
        <v>41543.527662037035</v>
      </c>
      <c r="T410" s="7">
        <f t="shared" si="34"/>
        <v>41583.569328703699</v>
      </c>
    </row>
    <row r="411" spans="1:20" ht="43.2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ROUND((E411/D411)*100,2)</f>
        <v>136.80000000000001</v>
      </c>
      <c r="P411">
        <f t="shared" si="30"/>
        <v>45.6</v>
      </c>
      <c r="Q411" t="str">
        <f t="shared" si="31"/>
        <v>film &amp; video</v>
      </c>
      <c r="R411" t="str">
        <f t="shared" si="32"/>
        <v>documentary</v>
      </c>
      <c r="S411" s="6">
        <f t="shared" si="33"/>
        <v>42543.654444444437</v>
      </c>
      <c r="T411" s="7">
        <f t="shared" si="34"/>
        <v>42573.654444444437</v>
      </c>
    </row>
    <row r="412" spans="1:20" ht="43.2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ROUND((E412/D412)*100,2)</f>
        <v>128.30000000000001</v>
      </c>
      <c r="P412">
        <f t="shared" si="30"/>
        <v>183.28571428571428</v>
      </c>
      <c r="Q412" t="str">
        <f t="shared" si="31"/>
        <v>film &amp; video</v>
      </c>
      <c r="R412" t="str">
        <f t="shared" si="32"/>
        <v>documentary</v>
      </c>
      <c r="S412" s="6">
        <f t="shared" si="33"/>
        <v>42113.773113425923</v>
      </c>
      <c r="T412" s="7">
        <f t="shared" si="34"/>
        <v>42173.773113425923</v>
      </c>
    </row>
    <row r="413" spans="1:20" ht="43.2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ROUND((E413/D413)*100,2)</f>
        <v>101.05</v>
      </c>
      <c r="P413">
        <f t="shared" si="30"/>
        <v>125.78838174273859</v>
      </c>
      <c r="Q413" t="str">
        <f t="shared" si="31"/>
        <v>film &amp; video</v>
      </c>
      <c r="R413" t="str">
        <f t="shared" si="32"/>
        <v>documentary</v>
      </c>
      <c r="S413" s="6">
        <f t="shared" si="33"/>
        <v>41597.967638888884</v>
      </c>
      <c r="T413" s="7">
        <f t="shared" si="34"/>
        <v>41630</v>
      </c>
    </row>
    <row r="414" spans="1:20" ht="43.2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ROUND((E414/D414)*100,2)</f>
        <v>126.84</v>
      </c>
      <c r="P414">
        <f t="shared" si="30"/>
        <v>57.654545454545456</v>
      </c>
      <c r="Q414" t="str">
        <f t="shared" si="31"/>
        <v>film &amp; video</v>
      </c>
      <c r="R414" t="str">
        <f t="shared" si="32"/>
        <v>documentary</v>
      </c>
      <c r="S414" s="6">
        <f t="shared" si="33"/>
        <v>41099.534467592588</v>
      </c>
      <c r="T414" s="7">
        <f t="shared" si="34"/>
        <v>41115.534467592588</v>
      </c>
    </row>
    <row r="415" spans="1:20" ht="43.2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ROUND((E415/D415)*100,2)</f>
        <v>105.09</v>
      </c>
      <c r="P415">
        <f t="shared" si="30"/>
        <v>78.660818713450297</v>
      </c>
      <c r="Q415" t="str">
        <f t="shared" si="31"/>
        <v>film &amp; video</v>
      </c>
      <c r="R415" t="str">
        <f t="shared" si="32"/>
        <v>documentary</v>
      </c>
      <c r="S415" s="6">
        <f t="shared" si="33"/>
        <v>41079.66910879629</v>
      </c>
      <c r="T415" s="7">
        <f t="shared" si="34"/>
        <v>41109.66910879629</v>
      </c>
    </row>
    <row r="416" spans="1:20" ht="43.2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ROUND((E416/D416)*100,2)</f>
        <v>102.85</v>
      </c>
      <c r="P416">
        <f t="shared" si="30"/>
        <v>91.480769230769226</v>
      </c>
      <c r="Q416" t="str">
        <f t="shared" si="31"/>
        <v>film &amp; video</v>
      </c>
      <c r="R416" t="str">
        <f t="shared" si="32"/>
        <v>documentary</v>
      </c>
      <c r="S416" s="6">
        <f t="shared" si="33"/>
        <v>41528.85491898148</v>
      </c>
      <c r="T416" s="7">
        <f t="shared" si="34"/>
        <v>41558.85491898148</v>
      </c>
    </row>
    <row r="417" spans="1:20" ht="57.6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ROUND((E417/D417)*100,2)</f>
        <v>102.15</v>
      </c>
      <c r="P417">
        <f t="shared" si="30"/>
        <v>68.09809523809524</v>
      </c>
      <c r="Q417" t="str">
        <f t="shared" si="31"/>
        <v>film &amp; video</v>
      </c>
      <c r="R417" t="str">
        <f t="shared" si="32"/>
        <v>documentary</v>
      </c>
      <c r="S417" s="6">
        <f t="shared" si="33"/>
        <v>41904.643541666665</v>
      </c>
      <c r="T417" s="7">
        <f t="shared" si="34"/>
        <v>41929.291666666664</v>
      </c>
    </row>
    <row r="418" spans="1:20" ht="43.2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ROUND((E418/D418)*100,2)</f>
        <v>120.22</v>
      </c>
      <c r="P418">
        <f t="shared" si="30"/>
        <v>48.086800000000004</v>
      </c>
      <c r="Q418" t="str">
        <f t="shared" si="31"/>
        <v>film &amp; video</v>
      </c>
      <c r="R418" t="str">
        <f t="shared" si="32"/>
        <v>documentary</v>
      </c>
      <c r="S418" s="6">
        <f t="shared" si="33"/>
        <v>41648.187858796293</v>
      </c>
      <c r="T418" s="7">
        <f t="shared" si="34"/>
        <v>41678.187858796293</v>
      </c>
    </row>
    <row r="419" spans="1:20" ht="43.2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ROUND((E419/D419)*100,2)</f>
        <v>100.25</v>
      </c>
      <c r="P419">
        <f t="shared" si="30"/>
        <v>202.42307692307693</v>
      </c>
      <c r="Q419" t="str">
        <f t="shared" si="31"/>
        <v>film &amp; video</v>
      </c>
      <c r="R419" t="str">
        <f t="shared" si="32"/>
        <v>documentary</v>
      </c>
      <c r="S419" s="6">
        <f t="shared" si="33"/>
        <v>41360.762268518512</v>
      </c>
      <c r="T419" s="7">
        <f t="shared" si="34"/>
        <v>41371.981249999997</v>
      </c>
    </row>
    <row r="420" spans="1:20" ht="43.2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ROUND((E420/D420)*100,2)</f>
        <v>100.63</v>
      </c>
      <c r="P420">
        <f t="shared" si="30"/>
        <v>216.75</v>
      </c>
      <c r="Q420" t="str">
        <f t="shared" si="31"/>
        <v>film &amp; video</v>
      </c>
      <c r="R420" t="str">
        <f t="shared" si="32"/>
        <v>documentary</v>
      </c>
      <c r="S420" s="6">
        <f t="shared" si="33"/>
        <v>42178.07403935185</v>
      </c>
      <c r="T420" s="7">
        <f t="shared" si="34"/>
        <v>42208.07403935185</v>
      </c>
    </row>
    <row r="421" spans="1:20" ht="43.2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ROUND((E421/D421)*100,2)</f>
        <v>100.44</v>
      </c>
      <c r="P421">
        <f t="shared" si="30"/>
        <v>110.06849315068493</v>
      </c>
      <c r="Q421" t="str">
        <f t="shared" si="31"/>
        <v>film &amp; video</v>
      </c>
      <c r="R421" t="str">
        <f t="shared" si="32"/>
        <v>documentary</v>
      </c>
      <c r="S421" s="6">
        <f t="shared" si="33"/>
        <v>41394.634108796294</v>
      </c>
      <c r="T421" s="7">
        <f t="shared" si="34"/>
        <v>41454.634108796294</v>
      </c>
    </row>
    <row r="422" spans="1:20" ht="43.2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ROUND((E422/D422)*100,2)</f>
        <v>0.44</v>
      </c>
      <c r="P422">
        <f t="shared" si="30"/>
        <v>4.833333333333333</v>
      </c>
      <c r="Q422" t="str">
        <f t="shared" si="31"/>
        <v>film &amp; video</v>
      </c>
      <c r="R422" t="str">
        <f t="shared" si="32"/>
        <v>animation</v>
      </c>
      <c r="S422" s="6">
        <f t="shared" si="33"/>
        <v>41682.028136574074</v>
      </c>
      <c r="T422" s="7">
        <f t="shared" si="34"/>
        <v>41711.986469907402</v>
      </c>
    </row>
    <row r="423" spans="1:20" ht="43.2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ROUND((E423/D423)*100,2)</f>
        <v>2.0099999999999998</v>
      </c>
      <c r="P423">
        <f t="shared" si="30"/>
        <v>50.166666666666664</v>
      </c>
      <c r="Q423" t="str">
        <f t="shared" si="31"/>
        <v>film &amp; video</v>
      </c>
      <c r="R423" t="str">
        <f t="shared" si="32"/>
        <v>animation</v>
      </c>
      <c r="S423" s="6">
        <f t="shared" si="33"/>
        <v>42177.283055555548</v>
      </c>
      <c r="T423" s="7">
        <f t="shared" si="34"/>
        <v>42237.283055555548</v>
      </c>
    </row>
    <row r="424" spans="1:20" ht="43.2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ROUND((E424/D424)*100,2)</f>
        <v>1.08</v>
      </c>
      <c r="P424">
        <f t="shared" si="30"/>
        <v>35.833333333333336</v>
      </c>
      <c r="Q424" t="str">
        <f t="shared" si="31"/>
        <v>film &amp; video</v>
      </c>
      <c r="R424" t="str">
        <f t="shared" si="32"/>
        <v>animation</v>
      </c>
      <c r="S424" s="6">
        <f t="shared" si="33"/>
        <v>41863.052048611113</v>
      </c>
      <c r="T424" s="7">
        <f t="shared" si="34"/>
        <v>41893.052048611113</v>
      </c>
    </row>
    <row r="425" spans="1:20" ht="43.2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ROUND((E425/D425)*100,2)</f>
        <v>0.77</v>
      </c>
      <c r="P425">
        <f t="shared" si="30"/>
        <v>11.76923076923077</v>
      </c>
      <c r="Q425" t="str">
        <f t="shared" si="31"/>
        <v>film &amp; video</v>
      </c>
      <c r="R425" t="str">
        <f t="shared" si="32"/>
        <v>animation</v>
      </c>
      <c r="S425" s="6">
        <f t="shared" si="33"/>
        <v>41400.717939814815</v>
      </c>
      <c r="T425" s="7">
        <f t="shared" si="34"/>
        <v>41430.717939814815</v>
      </c>
    </row>
    <row r="426" spans="1:20" ht="43.2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ROUND((E426/D426)*100,2)</f>
        <v>6.8</v>
      </c>
      <c r="P426">
        <f t="shared" si="30"/>
        <v>40.78</v>
      </c>
      <c r="Q426" t="str">
        <f t="shared" si="31"/>
        <v>film &amp; video</v>
      </c>
      <c r="R426" t="str">
        <f t="shared" si="32"/>
        <v>animation</v>
      </c>
      <c r="S426" s="6">
        <f t="shared" si="33"/>
        <v>40934.167812499996</v>
      </c>
      <c r="T426" s="7">
        <f t="shared" si="34"/>
        <v>40994.126145833332</v>
      </c>
    </row>
    <row r="427" spans="1:20" ht="43.2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ROUND((E427/D427)*100,2)</f>
        <v>0.01</v>
      </c>
      <c r="P427">
        <f t="shared" si="30"/>
        <v>3</v>
      </c>
      <c r="Q427" t="str">
        <f t="shared" si="31"/>
        <v>film &amp; video</v>
      </c>
      <c r="R427" t="str">
        <f t="shared" si="32"/>
        <v>animation</v>
      </c>
      <c r="S427" s="6">
        <f t="shared" si="33"/>
        <v>42275.652824074066</v>
      </c>
      <c r="T427" s="7">
        <f t="shared" si="34"/>
        <v>42335.694490740738</v>
      </c>
    </row>
    <row r="428" spans="1:20" ht="43.2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ROUND((E428/D428)*100,2)</f>
        <v>1.33</v>
      </c>
      <c r="P428">
        <f t="shared" si="30"/>
        <v>16.625</v>
      </c>
      <c r="Q428" t="str">
        <f t="shared" si="31"/>
        <v>film &amp; video</v>
      </c>
      <c r="R428" t="str">
        <f t="shared" si="32"/>
        <v>animation</v>
      </c>
      <c r="S428" s="6">
        <f t="shared" si="33"/>
        <v>42400.503634259258</v>
      </c>
      <c r="T428" s="7">
        <f t="shared" si="34"/>
        <v>42430.503634259258</v>
      </c>
    </row>
    <row r="429" spans="1:20" ht="57.6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ROUND((E429/D429)*100,2)</f>
        <v>0</v>
      </c>
      <c r="P429">
        <f t="shared" si="30"/>
        <v>0</v>
      </c>
      <c r="Q429" t="str">
        <f t="shared" si="31"/>
        <v>film &amp; video</v>
      </c>
      <c r="R429" t="str">
        <f t="shared" si="32"/>
        <v>animation</v>
      </c>
      <c r="S429" s="6">
        <f t="shared" si="33"/>
        <v>42285.700694444444</v>
      </c>
      <c r="T429" s="7">
        <f t="shared" si="34"/>
        <v>42299.582638888889</v>
      </c>
    </row>
    <row r="430" spans="1:20" ht="28.8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ROUND((E430/D430)*100,2)</f>
        <v>5.63</v>
      </c>
      <c r="P430">
        <f t="shared" si="30"/>
        <v>52</v>
      </c>
      <c r="Q430" t="str">
        <f t="shared" si="31"/>
        <v>film &amp; video</v>
      </c>
      <c r="R430" t="str">
        <f t="shared" si="32"/>
        <v>animation</v>
      </c>
      <c r="S430" s="6">
        <f t="shared" si="33"/>
        <v>41778.558391203704</v>
      </c>
      <c r="T430" s="7">
        <f t="shared" si="34"/>
        <v>41806.708333333328</v>
      </c>
    </row>
    <row r="431" spans="1:20" ht="57.6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ROUND((E431/D431)*100,2)</f>
        <v>0</v>
      </c>
      <c r="P431">
        <f t="shared" si="30"/>
        <v>0</v>
      </c>
      <c r="Q431" t="str">
        <f t="shared" si="31"/>
        <v>film &amp; video</v>
      </c>
      <c r="R431" t="str">
        <f t="shared" si="32"/>
        <v>animation</v>
      </c>
      <c r="S431" s="6">
        <f t="shared" si="33"/>
        <v>40070.693078703705</v>
      </c>
      <c r="T431" s="7">
        <f t="shared" si="34"/>
        <v>40143.999305555553</v>
      </c>
    </row>
    <row r="432" spans="1:20" ht="43.2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ROUND((E432/D432)*100,2)</f>
        <v>2.4</v>
      </c>
      <c r="P432">
        <f t="shared" si="30"/>
        <v>4.8</v>
      </c>
      <c r="Q432" t="str">
        <f t="shared" si="31"/>
        <v>film &amp; video</v>
      </c>
      <c r="R432" t="str">
        <f t="shared" si="32"/>
        <v>animation</v>
      </c>
      <c r="S432" s="6">
        <f t="shared" si="33"/>
        <v>41512.898923611108</v>
      </c>
      <c r="T432" s="7">
        <f t="shared" si="34"/>
        <v>41527.898923611108</v>
      </c>
    </row>
    <row r="433" spans="1:20" ht="43.2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ROUND((E433/D433)*100,2)</f>
        <v>13.83</v>
      </c>
      <c r="P433">
        <f t="shared" si="30"/>
        <v>51.875</v>
      </c>
      <c r="Q433" t="str">
        <f t="shared" si="31"/>
        <v>film &amp; video</v>
      </c>
      <c r="R433" t="str">
        <f t="shared" si="32"/>
        <v>animation</v>
      </c>
      <c r="S433" s="6">
        <f t="shared" si="33"/>
        <v>42526.662997685184</v>
      </c>
      <c r="T433" s="7">
        <f t="shared" si="34"/>
        <v>42556.662997685184</v>
      </c>
    </row>
    <row r="434" spans="1:20" ht="57.6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ROUND((E434/D434)*100,2)</f>
        <v>9.5</v>
      </c>
      <c r="P434">
        <f t="shared" si="30"/>
        <v>71.25</v>
      </c>
      <c r="Q434" t="str">
        <f t="shared" si="31"/>
        <v>film &amp; video</v>
      </c>
      <c r="R434" t="str">
        <f t="shared" si="32"/>
        <v>animation</v>
      </c>
      <c r="S434" s="6">
        <f t="shared" si="33"/>
        <v>42238.51829861111</v>
      </c>
      <c r="T434" s="7">
        <f t="shared" si="34"/>
        <v>42298.51829861111</v>
      </c>
    </row>
    <row r="435" spans="1:20" ht="57.6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ROUND((E435/D435)*100,2)</f>
        <v>0</v>
      </c>
      <c r="P435">
        <f t="shared" si="30"/>
        <v>0</v>
      </c>
      <c r="Q435" t="str">
        <f t="shared" si="31"/>
        <v>film &amp; video</v>
      </c>
      <c r="R435" t="str">
        <f t="shared" si="32"/>
        <v>animation</v>
      </c>
      <c r="S435" s="6">
        <f t="shared" si="33"/>
        <v>42228.421550925923</v>
      </c>
      <c r="T435" s="7">
        <f t="shared" si="34"/>
        <v>42288.421550925923</v>
      </c>
    </row>
    <row r="436" spans="1:20" ht="57.6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ROUND((E436/D436)*100,2)</f>
        <v>5</v>
      </c>
      <c r="P436">
        <f t="shared" si="30"/>
        <v>62.5</v>
      </c>
      <c r="Q436" t="str">
        <f t="shared" si="31"/>
        <v>film &amp; video</v>
      </c>
      <c r="R436" t="str">
        <f t="shared" si="32"/>
        <v>animation</v>
      </c>
      <c r="S436" s="6">
        <f t="shared" si="33"/>
        <v>41576.626180555555</v>
      </c>
      <c r="T436" s="7">
        <f t="shared" si="34"/>
        <v>41609.667847222219</v>
      </c>
    </row>
    <row r="437" spans="1:20" ht="57.6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ROUND((E437/D437)*100,2)</f>
        <v>0</v>
      </c>
      <c r="P437">
        <f t="shared" si="30"/>
        <v>1</v>
      </c>
      <c r="Q437" t="str">
        <f t="shared" si="31"/>
        <v>film &amp; video</v>
      </c>
      <c r="R437" t="str">
        <f t="shared" si="32"/>
        <v>animation</v>
      </c>
      <c r="S437" s="6">
        <f t="shared" si="33"/>
        <v>41500.539120370369</v>
      </c>
      <c r="T437" s="7">
        <f t="shared" si="34"/>
        <v>41530.539120370369</v>
      </c>
    </row>
    <row r="438" spans="1:20" ht="43.2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ROUND((E438/D438)*100,2)</f>
        <v>0</v>
      </c>
      <c r="P438">
        <f t="shared" si="30"/>
        <v>0</v>
      </c>
      <c r="Q438" t="str">
        <f t="shared" si="31"/>
        <v>film &amp; video</v>
      </c>
      <c r="R438" t="str">
        <f t="shared" si="32"/>
        <v>animation</v>
      </c>
      <c r="S438" s="6">
        <f t="shared" si="33"/>
        <v>41456.154085648144</v>
      </c>
      <c r="T438" s="7">
        <f t="shared" si="34"/>
        <v>41486.154085648144</v>
      </c>
    </row>
    <row r="439" spans="1:20" ht="43.2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ROUND((E439/D439)*100,2)</f>
        <v>0</v>
      </c>
      <c r="P439">
        <f t="shared" si="30"/>
        <v>0</v>
      </c>
      <c r="Q439" t="str">
        <f t="shared" si="31"/>
        <v>film &amp; video</v>
      </c>
      <c r="R439" t="str">
        <f t="shared" si="32"/>
        <v>animation</v>
      </c>
      <c r="S439" s="6">
        <f t="shared" si="33"/>
        <v>42591.110254629624</v>
      </c>
      <c r="T439" s="7">
        <f t="shared" si="34"/>
        <v>42651.110254629624</v>
      </c>
    </row>
    <row r="440" spans="1:20" ht="43.2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ROUND((E440/D440)*100,2)</f>
        <v>9.3800000000000008</v>
      </c>
      <c r="P440">
        <f t="shared" si="30"/>
        <v>170.54545454545453</v>
      </c>
      <c r="Q440" t="str">
        <f t="shared" si="31"/>
        <v>film &amp; video</v>
      </c>
      <c r="R440" t="str">
        <f t="shared" si="32"/>
        <v>animation</v>
      </c>
      <c r="S440" s="6">
        <f t="shared" si="33"/>
        <v>42296.052754629629</v>
      </c>
      <c r="T440" s="7">
        <f t="shared" si="34"/>
        <v>42326.094421296293</v>
      </c>
    </row>
    <row r="441" spans="1:20" ht="43.2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ROUND((E441/D441)*100,2)</f>
        <v>0</v>
      </c>
      <c r="P441">
        <f t="shared" si="30"/>
        <v>0</v>
      </c>
      <c r="Q441" t="str">
        <f t="shared" si="31"/>
        <v>film &amp; video</v>
      </c>
      <c r="R441" t="str">
        <f t="shared" si="32"/>
        <v>animation</v>
      </c>
      <c r="S441" s="6">
        <f t="shared" si="33"/>
        <v>41919.553449074076</v>
      </c>
      <c r="T441" s="7">
        <f t="shared" si="34"/>
        <v>41929.553449074076</v>
      </c>
    </row>
    <row r="442" spans="1:20" ht="43.2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ROUND((E442/D442)*100,2)</f>
        <v>0.1</v>
      </c>
      <c r="P442">
        <f t="shared" si="30"/>
        <v>5</v>
      </c>
      <c r="Q442" t="str">
        <f t="shared" si="31"/>
        <v>film &amp; video</v>
      </c>
      <c r="R442" t="str">
        <f t="shared" si="32"/>
        <v>animation</v>
      </c>
      <c r="S442" s="6">
        <f t="shared" si="33"/>
        <v>42423.777233796289</v>
      </c>
      <c r="T442" s="7">
        <f t="shared" si="34"/>
        <v>42453.735567129632</v>
      </c>
    </row>
    <row r="443" spans="1:20" ht="43.2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ROUND((E443/D443)*100,2)</f>
        <v>0</v>
      </c>
      <c r="P443">
        <f t="shared" si="30"/>
        <v>0</v>
      </c>
      <c r="Q443" t="str">
        <f t="shared" si="31"/>
        <v>film &amp; video</v>
      </c>
      <c r="R443" t="str">
        <f t="shared" si="32"/>
        <v>animation</v>
      </c>
      <c r="S443" s="6">
        <f t="shared" si="33"/>
        <v>41550.585601851846</v>
      </c>
      <c r="T443" s="7">
        <f t="shared" si="34"/>
        <v>41580.585601851846</v>
      </c>
    </row>
    <row r="444" spans="1:20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ROUND((E444/D444)*100,2)</f>
        <v>39.36</v>
      </c>
      <c r="P444">
        <f t="shared" si="30"/>
        <v>393.58823529411762</v>
      </c>
      <c r="Q444" t="str">
        <f t="shared" si="31"/>
        <v>film &amp; video</v>
      </c>
      <c r="R444" t="str">
        <f t="shared" si="32"/>
        <v>animation</v>
      </c>
      <c r="S444" s="6">
        <f t="shared" si="33"/>
        <v>42024.680358796293</v>
      </c>
      <c r="T444" s="7">
        <f t="shared" si="34"/>
        <v>42054.680358796293</v>
      </c>
    </row>
    <row r="445" spans="1:20" ht="43.2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ROUND((E445/D445)*100,2)</f>
        <v>0.1</v>
      </c>
      <c r="P445">
        <f t="shared" si="30"/>
        <v>5</v>
      </c>
      <c r="Q445" t="str">
        <f t="shared" si="31"/>
        <v>film &amp; video</v>
      </c>
      <c r="R445" t="str">
        <f t="shared" si="32"/>
        <v>animation</v>
      </c>
      <c r="S445" s="6">
        <f t="shared" si="33"/>
        <v>41649.806724537033</v>
      </c>
      <c r="T445" s="7">
        <f t="shared" si="34"/>
        <v>41679.806724537033</v>
      </c>
    </row>
    <row r="446" spans="1:20" ht="43.2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ROUND((E446/D446)*100,2)</f>
        <v>5</v>
      </c>
      <c r="P446">
        <f t="shared" si="30"/>
        <v>50</v>
      </c>
      <c r="Q446" t="str">
        <f t="shared" si="31"/>
        <v>film &amp; video</v>
      </c>
      <c r="R446" t="str">
        <f t="shared" si="32"/>
        <v>animation</v>
      </c>
      <c r="S446" s="6">
        <f t="shared" si="33"/>
        <v>40894.69862268518</v>
      </c>
      <c r="T446" s="7">
        <f t="shared" si="34"/>
        <v>40954.69862268518</v>
      </c>
    </row>
    <row r="447" spans="1:20" ht="43.2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ROUND((E447/D447)*100,2)</f>
        <v>0</v>
      </c>
      <c r="P447">
        <f t="shared" si="30"/>
        <v>1</v>
      </c>
      <c r="Q447" t="str">
        <f t="shared" si="31"/>
        <v>film &amp; video</v>
      </c>
      <c r="R447" t="str">
        <f t="shared" si="32"/>
        <v>animation</v>
      </c>
      <c r="S447" s="6">
        <f t="shared" si="33"/>
        <v>42130.127025462956</v>
      </c>
      <c r="T447" s="7">
        <f t="shared" si="34"/>
        <v>42145.127025462956</v>
      </c>
    </row>
    <row r="448" spans="1:20" ht="43.2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ROUND((E448/D448)*100,2)</f>
        <v>7.3</v>
      </c>
      <c r="P448">
        <f t="shared" si="30"/>
        <v>47.875</v>
      </c>
      <c r="Q448" t="str">
        <f t="shared" si="31"/>
        <v>film &amp; video</v>
      </c>
      <c r="R448" t="str">
        <f t="shared" si="32"/>
        <v>animation</v>
      </c>
      <c r="S448" s="6">
        <f t="shared" si="33"/>
        <v>42036.875231481477</v>
      </c>
      <c r="T448" s="7">
        <f t="shared" si="34"/>
        <v>42066.875231481477</v>
      </c>
    </row>
    <row r="449" spans="1:20" ht="43.2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ROUND((E449/D449)*100,2)</f>
        <v>0.02</v>
      </c>
      <c r="P449">
        <f t="shared" si="30"/>
        <v>5</v>
      </c>
      <c r="Q449" t="str">
        <f t="shared" si="31"/>
        <v>film &amp; video</v>
      </c>
      <c r="R449" t="str">
        <f t="shared" si="32"/>
        <v>animation</v>
      </c>
      <c r="S449" s="6">
        <f t="shared" si="33"/>
        <v>41331.34679398148</v>
      </c>
      <c r="T449" s="7">
        <f t="shared" si="34"/>
        <v>41356.305127314808</v>
      </c>
    </row>
    <row r="450" spans="1:20" ht="43.2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ROUND((E450/D450)*100,2)</f>
        <v>3.28</v>
      </c>
      <c r="P450">
        <f t="shared" si="30"/>
        <v>20.502500000000001</v>
      </c>
      <c r="Q450" t="str">
        <f t="shared" si="31"/>
        <v>film &amp; video</v>
      </c>
      <c r="R450" t="str">
        <f t="shared" si="32"/>
        <v>animation</v>
      </c>
      <c r="S450" s="6">
        <f t="shared" si="33"/>
        <v>41753.549710648142</v>
      </c>
      <c r="T450" s="7">
        <f t="shared" si="34"/>
        <v>41773.549710648142</v>
      </c>
    </row>
    <row r="451" spans="1:20" ht="43.2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ROUND((E451/D451)*100,2)</f>
        <v>2.25</v>
      </c>
      <c r="P451">
        <f t="shared" ref="P451:P514" si="35">IF(L451=0,0,+E451/L451)</f>
        <v>9</v>
      </c>
      <c r="Q451" t="str">
        <f t="shared" ref="Q451:Q514" si="36">LEFT(N451, SEARCH("/",N451)-1)</f>
        <v>film &amp; video</v>
      </c>
      <c r="R451" t="str">
        <f t="shared" ref="R451:R514" si="37">RIGHT(N451,LEN(N451)-SEARCH("/",N451))</f>
        <v>animation</v>
      </c>
      <c r="S451" s="6">
        <f t="shared" ref="S451:S514" si="38">(J451/86400)+25569+(-5/24)</f>
        <v>41534.359780092593</v>
      </c>
      <c r="T451" s="7">
        <f t="shared" ref="T451:T514" si="39">(I451/86400)+25569+(-5/24)</f>
        <v>41564.359780092593</v>
      </c>
    </row>
    <row r="452" spans="1:20" ht="43.2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ROUND((E452/D452)*100,2)</f>
        <v>0.79</v>
      </c>
      <c r="P452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6">
        <f t="shared" si="38"/>
        <v>41654.73842592592</v>
      </c>
      <c r="T452" s="7">
        <f t="shared" si="39"/>
        <v>41684.73842592592</v>
      </c>
    </row>
    <row r="453" spans="1:20" ht="43.2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ROUND((E453/D453)*100,2)</f>
        <v>0</v>
      </c>
      <c r="P453">
        <f t="shared" si="35"/>
        <v>0</v>
      </c>
      <c r="Q453" t="str">
        <f t="shared" si="36"/>
        <v>film &amp; video</v>
      </c>
      <c r="R453" t="str">
        <f t="shared" si="37"/>
        <v>animation</v>
      </c>
      <c r="S453" s="6">
        <f t="shared" si="38"/>
        <v>41634.506840277776</v>
      </c>
      <c r="T453" s="7">
        <f t="shared" si="39"/>
        <v>41664.506840277776</v>
      </c>
    </row>
    <row r="454" spans="1:20" ht="28.8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ROUND((E454/D454)*100,2)</f>
        <v>64</v>
      </c>
      <c r="P454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6">
        <f t="shared" si="38"/>
        <v>42107.49554398148</v>
      </c>
      <c r="T454" s="7">
        <f t="shared" si="39"/>
        <v>42137.49554398148</v>
      </c>
    </row>
    <row r="455" spans="1:20" ht="43.2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ROUND((E455/D455)*100,2)</f>
        <v>0.03</v>
      </c>
      <c r="P455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6">
        <f t="shared" si="38"/>
        <v>42038.616655092592</v>
      </c>
      <c r="T455" s="7">
        <f t="shared" si="39"/>
        <v>42054.616655092592</v>
      </c>
    </row>
    <row r="456" spans="1:20" ht="43.2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ROUND((E456/D456)*100,2)</f>
        <v>0.82</v>
      </c>
      <c r="P456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6">
        <f t="shared" si="38"/>
        <v>41938.508923611109</v>
      </c>
      <c r="T456" s="7">
        <f t="shared" si="39"/>
        <v>41969.343055555553</v>
      </c>
    </row>
    <row r="457" spans="1:20" ht="43.2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ROUND((E457/D457)*100,2)</f>
        <v>7.0000000000000007E-2</v>
      </c>
      <c r="P457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6">
        <f t="shared" si="38"/>
        <v>40970.794236111113</v>
      </c>
      <c r="T457" s="7">
        <f t="shared" si="39"/>
        <v>41015.813194444439</v>
      </c>
    </row>
    <row r="458" spans="1:20" ht="43.2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ROUND((E458/D458)*100,2)</f>
        <v>0.69</v>
      </c>
      <c r="P458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6">
        <f t="shared" si="38"/>
        <v>41547.486122685186</v>
      </c>
      <c r="T458" s="7">
        <f t="shared" si="39"/>
        <v>41568.957638888889</v>
      </c>
    </row>
    <row r="459" spans="1:20" ht="43.2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ROUND((E459/D459)*100,2)</f>
        <v>0</v>
      </c>
      <c r="P459">
        <f t="shared" si="35"/>
        <v>0</v>
      </c>
      <c r="Q459" t="str">
        <f t="shared" si="36"/>
        <v>film &amp; video</v>
      </c>
      <c r="R459" t="str">
        <f t="shared" si="37"/>
        <v>animation</v>
      </c>
      <c r="S459" s="6">
        <f t="shared" si="38"/>
        <v>41837.559166666666</v>
      </c>
      <c r="T459" s="7">
        <f t="shared" si="39"/>
        <v>41867.559166666666</v>
      </c>
    </row>
    <row r="460" spans="1:20" ht="43.2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ROUND((E460/D460)*100,2)</f>
        <v>8.2100000000000009</v>
      </c>
      <c r="P460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6">
        <f t="shared" si="38"/>
        <v>41378.491435185184</v>
      </c>
      <c r="T460" s="7">
        <f t="shared" si="39"/>
        <v>41408.491435185184</v>
      </c>
    </row>
    <row r="461" spans="1:20" ht="43.2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ROUND((E461/D461)*100,2)</f>
        <v>0.06</v>
      </c>
      <c r="P461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6">
        <f t="shared" si="38"/>
        <v>40800.432025462964</v>
      </c>
      <c r="T461" s="7">
        <f t="shared" si="39"/>
        <v>40860.473692129628</v>
      </c>
    </row>
    <row r="462" spans="1:20" ht="28.8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ROUND((E462/D462)*100,2)</f>
        <v>0.28999999999999998</v>
      </c>
      <c r="P462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6">
        <f t="shared" si="38"/>
        <v>41759.334201388883</v>
      </c>
      <c r="T462" s="7">
        <f t="shared" si="39"/>
        <v>41790.958333333328</v>
      </c>
    </row>
    <row r="463" spans="1:20" ht="43.2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ROUND((E463/D463)*100,2)</f>
        <v>0</v>
      </c>
      <c r="P463">
        <f t="shared" si="35"/>
        <v>0</v>
      </c>
      <c r="Q463" t="str">
        <f t="shared" si="36"/>
        <v>film &amp; video</v>
      </c>
      <c r="R463" t="str">
        <f t="shared" si="37"/>
        <v>animation</v>
      </c>
      <c r="S463" s="6">
        <f t="shared" si="38"/>
        <v>41407.638506944444</v>
      </c>
      <c r="T463" s="7">
        <f t="shared" si="39"/>
        <v>41427.638506944444</v>
      </c>
    </row>
    <row r="464" spans="1:20" ht="43.2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ROUND((E464/D464)*100,2)</f>
        <v>0</v>
      </c>
      <c r="P464">
        <f t="shared" si="35"/>
        <v>0</v>
      </c>
      <c r="Q464" t="str">
        <f t="shared" si="36"/>
        <v>film &amp; video</v>
      </c>
      <c r="R464" t="str">
        <f t="shared" si="37"/>
        <v>animation</v>
      </c>
      <c r="S464" s="6">
        <f t="shared" si="38"/>
        <v>40704.918298611105</v>
      </c>
      <c r="T464" s="7">
        <f t="shared" si="39"/>
        <v>40764.918298611105</v>
      </c>
    </row>
    <row r="465" spans="1:20" ht="43.2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ROUND((E465/D465)*100,2)</f>
        <v>2.27</v>
      </c>
      <c r="P465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6">
        <f t="shared" si="38"/>
        <v>40750.501770833333</v>
      </c>
      <c r="T465" s="7">
        <f t="shared" si="39"/>
        <v>40810.501770833333</v>
      </c>
    </row>
    <row r="466" spans="1:20" ht="28.8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ROUND((E466/D466)*100,2)</f>
        <v>0.1</v>
      </c>
      <c r="P466">
        <f t="shared" si="35"/>
        <v>1</v>
      </c>
      <c r="Q466" t="str">
        <f t="shared" si="36"/>
        <v>film &amp; video</v>
      </c>
      <c r="R466" t="str">
        <f t="shared" si="37"/>
        <v>animation</v>
      </c>
      <c r="S466" s="6">
        <f t="shared" si="38"/>
        <v>42488.640451388885</v>
      </c>
      <c r="T466" s="7">
        <f t="shared" si="39"/>
        <v>42508.640451388885</v>
      </c>
    </row>
    <row r="467" spans="1:20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ROUND((E467/D467)*100,2)</f>
        <v>26.95</v>
      </c>
      <c r="P467">
        <f t="shared" si="35"/>
        <v>17.25</v>
      </c>
      <c r="Q467" t="str">
        <f t="shared" si="36"/>
        <v>film &amp; video</v>
      </c>
      <c r="R467" t="str">
        <f t="shared" si="37"/>
        <v>animation</v>
      </c>
      <c r="S467" s="6">
        <f t="shared" si="38"/>
        <v>41800.911736111106</v>
      </c>
      <c r="T467" s="7">
        <f t="shared" si="39"/>
        <v>41816.911736111106</v>
      </c>
    </row>
    <row r="468" spans="1:20" ht="43.2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ROUND((E468/D468)*100,2)</f>
        <v>0.76</v>
      </c>
      <c r="P468">
        <f t="shared" si="35"/>
        <v>15.2</v>
      </c>
      <c r="Q468" t="str">
        <f t="shared" si="36"/>
        <v>film &amp; video</v>
      </c>
      <c r="R468" t="str">
        <f t="shared" si="37"/>
        <v>animation</v>
      </c>
      <c r="S468" s="6">
        <f t="shared" si="38"/>
        <v>41129.734537037039</v>
      </c>
      <c r="T468" s="7">
        <f t="shared" si="39"/>
        <v>41159.734537037039</v>
      </c>
    </row>
    <row r="469" spans="1:20" ht="43.2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ROUND((E469/D469)*100,2)</f>
        <v>21.58</v>
      </c>
      <c r="P469">
        <f t="shared" si="35"/>
        <v>110.64102564102564</v>
      </c>
      <c r="Q469" t="str">
        <f t="shared" si="36"/>
        <v>film &amp; video</v>
      </c>
      <c r="R469" t="str">
        <f t="shared" si="37"/>
        <v>animation</v>
      </c>
      <c r="S469" s="6">
        <f t="shared" si="38"/>
        <v>41135.471458333333</v>
      </c>
      <c r="T469" s="7">
        <f t="shared" si="39"/>
        <v>41180.471458333333</v>
      </c>
    </row>
    <row r="470" spans="1:20" ht="43.2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ROUND((E470/D470)*100,2)</f>
        <v>0</v>
      </c>
      <c r="P470">
        <f t="shared" si="35"/>
        <v>0</v>
      </c>
      <c r="Q470" t="str">
        <f t="shared" si="36"/>
        <v>film &amp; video</v>
      </c>
      <c r="R470" t="str">
        <f t="shared" si="37"/>
        <v>animation</v>
      </c>
      <c r="S470" s="6">
        <f t="shared" si="38"/>
        <v>41040.959293981483</v>
      </c>
      <c r="T470" s="7">
        <f t="shared" si="39"/>
        <v>41100.952141203699</v>
      </c>
    </row>
    <row r="471" spans="1:20" ht="28.8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ROUND((E471/D471)*100,2)</f>
        <v>0</v>
      </c>
      <c r="P471">
        <f t="shared" si="35"/>
        <v>0</v>
      </c>
      <c r="Q471" t="str">
        <f t="shared" si="36"/>
        <v>film &amp; video</v>
      </c>
      <c r="R471" t="str">
        <f t="shared" si="37"/>
        <v>animation</v>
      </c>
      <c r="S471" s="6">
        <f t="shared" si="38"/>
        <v>41827.781527777777</v>
      </c>
      <c r="T471" s="7">
        <f t="shared" si="39"/>
        <v>41887.781527777777</v>
      </c>
    </row>
    <row r="472" spans="1:20" ht="43.2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ROUND((E472/D472)*100,2)</f>
        <v>1.02</v>
      </c>
      <c r="P472">
        <f t="shared" si="35"/>
        <v>25.5</v>
      </c>
      <c r="Q472" t="str">
        <f t="shared" si="36"/>
        <v>film &amp; video</v>
      </c>
      <c r="R472" t="str">
        <f t="shared" si="37"/>
        <v>animation</v>
      </c>
      <c r="S472" s="6">
        <f t="shared" si="38"/>
        <v>41604.959363425922</v>
      </c>
      <c r="T472" s="7">
        <f t="shared" si="39"/>
        <v>41654.958333333328</v>
      </c>
    </row>
    <row r="473" spans="1:20" ht="57.6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ROUND((E473/D473)*100,2)</f>
        <v>11.89</v>
      </c>
      <c r="P473">
        <f t="shared" si="35"/>
        <v>38.476470588235294</v>
      </c>
      <c r="Q473" t="str">
        <f t="shared" si="36"/>
        <v>film &amp; video</v>
      </c>
      <c r="R473" t="str">
        <f t="shared" si="37"/>
        <v>animation</v>
      </c>
      <c r="S473" s="6">
        <f t="shared" si="38"/>
        <v>41703.513645833329</v>
      </c>
      <c r="T473" s="7">
        <f t="shared" si="39"/>
        <v>41748.471979166665</v>
      </c>
    </row>
    <row r="474" spans="1:20" ht="43.2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ROUND((E474/D474)*100,2)</f>
        <v>17.63</v>
      </c>
      <c r="P474">
        <f t="shared" si="35"/>
        <v>28.2</v>
      </c>
      <c r="Q474" t="str">
        <f t="shared" si="36"/>
        <v>film &amp; video</v>
      </c>
      <c r="R474" t="str">
        <f t="shared" si="37"/>
        <v>animation</v>
      </c>
      <c r="S474" s="6">
        <f t="shared" si="38"/>
        <v>41844.714328703703</v>
      </c>
      <c r="T474" s="7">
        <f t="shared" si="39"/>
        <v>41874.714328703703</v>
      </c>
    </row>
    <row r="475" spans="1:20" ht="43.2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ROUND((E475/D475)*100,2)</f>
        <v>2.87</v>
      </c>
      <c r="P475">
        <f t="shared" si="35"/>
        <v>61.5</v>
      </c>
      <c r="Q475" t="str">
        <f t="shared" si="36"/>
        <v>film &amp; video</v>
      </c>
      <c r="R475" t="str">
        <f t="shared" si="37"/>
        <v>animation</v>
      </c>
      <c r="S475" s="6">
        <f t="shared" si="38"/>
        <v>41869.489803240736</v>
      </c>
      <c r="T475" s="7">
        <f t="shared" si="39"/>
        <v>41899.489803240736</v>
      </c>
    </row>
    <row r="476" spans="1:20" ht="43.2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ROUND((E476/D476)*100,2)</f>
        <v>0.03</v>
      </c>
      <c r="P476">
        <f t="shared" si="35"/>
        <v>1</v>
      </c>
      <c r="Q476" t="str">
        <f t="shared" si="36"/>
        <v>film &amp; video</v>
      </c>
      <c r="R476" t="str">
        <f t="shared" si="37"/>
        <v>animation</v>
      </c>
      <c r="S476" s="6">
        <f t="shared" si="38"/>
        <v>42753.120706018519</v>
      </c>
      <c r="T476" s="7">
        <f t="shared" si="39"/>
        <v>42783.120706018519</v>
      </c>
    </row>
    <row r="477" spans="1:20" ht="57.6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ROUND((E477/D477)*100,2)</f>
        <v>0</v>
      </c>
      <c r="P477">
        <f t="shared" si="35"/>
        <v>0</v>
      </c>
      <c r="Q477" t="str">
        <f t="shared" si="36"/>
        <v>film &amp; video</v>
      </c>
      <c r="R477" t="str">
        <f t="shared" si="37"/>
        <v>animation</v>
      </c>
      <c r="S477" s="6">
        <f t="shared" si="38"/>
        <v>42099.877812500003</v>
      </c>
      <c r="T477" s="7">
        <f t="shared" si="39"/>
        <v>42129.877812500003</v>
      </c>
    </row>
    <row r="478" spans="1:20" ht="28.8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ROUND((E478/D478)*100,2)</f>
        <v>2.23</v>
      </c>
      <c r="P478">
        <f t="shared" si="35"/>
        <v>39.569274193548388</v>
      </c>
      <c r="Q478" t="str">
        <f t="shared" si="36"/>
        <v>film &amp; video</v>
      </c>
      <c r="R478" t="str">
        <f t="shared" si="37"/>
        <v>animation</v>
      </c>
      <c r="S478" s="6">
        <f t="shared" si="38"/>
        <v>41757.76667824074</v>
      </c>
      <c r="T478" s="7">
        <f t="shared" si="39"/>
        <v>41792.957638888889</v>
      </c>
    </row>
    <row r="479" spans="1:20" ht="57.6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ROUND((E479/D479)*100,2)</f>
        <v>0</v>
      </c>
      <c r="P479">
        <f t="shared" si="35"/>
        <v>0</v>
      </c>
      <c r="Q479" t="str">
        <f t="shared" si="36"/>
        <v>film &amp; video</v>
      </c>
      <c r="R479" t="str">
        <f t="shared" si="37"/>
        <v>animation</v>
      </c>
      <c r="S479" s="6">
        <f t="shared" si="38"/>
        <v>40987.626550925925</v>
      </c>
      <c r="T479" s="7">
        <f t="shared" si="39"/>
        <v>41047.626550925925</v>
      </c>
    </row>
    <row r="480" spans="1:20" ht="43.2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ROUND((E480/D480)*100,2)</f>
        <v>0</v>
      </c>
      <c r="P480">
        <f t="shared" si="35"/>
        <v>0</v>
      </c>
      <c r="Q480" t="str">
        <f t="shared" si="36"/>
        <v>film &amp; video</v>
      </c>
      <c r="R480" t="str">
        <f t="shared" si="37"/>
        <v>animation</v>
      </c>
      <c r="S480" s="6">
        <f t="shared" si="38"/>
        <v>42065.702650462961</v>
      </c>
      <c r="T480" s="7">
        <f t="shared" si="39"/>
        <v>42095.660983796297</v>
      </c>
    </row>
    <row r="481" spans="1:20" ht="43.2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ROUND((E481/D481)*100,2)</f>
        <v>32.56</v>
      </c>
      <c r="P481">
        <f t="shared" si="35"/>
        <v>88.8</v>
      </c>
      <c r="Q481" t="str">
        <f t="shared" si="36"/>
        <v>film &amp; video</v>
      </c>
      <c r="R481" t="str">
        <f t="shared" si="37"/>
        <v>animation</v>
      </c>
      <c r="S481" s="6">
        <f t="shared" si="38"/>
        <v>41904.199479166666</v>
      </c>
      <c r="T481" s="7">
        <f t="shared" si="39"/>
        <v>41964.24114583333</v>
      </c>
    </row>
    <row r="482" spans="1:20" ht="43.2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ROUND((E482/D482)*100,2)</f>
        <v>19.41</v>
      </c>
      <c r="P482">
        <f t="shared" si="35"/>
        <v>55.457142857142856</v>
      </c>
      <c r="Q482" t="str">
        <f t="shared" si="36"/>
        <v>film &amp; video</v>
      </c>
      <c r="R482" t="str">
        <f t="shared" si="37"/>
        <v>animation</v>
      </c>
      <c r="S482" s="6">
        <f t="shared" si="38"/>
        <v>41465.29184027778</v>
      </c>
      <c r="T482" s="7">
        <f t="shared" si="39"/>
        <v>41495.29184027778</v>
      </c>
    </row>
    <row r="483" spans="1:20" ht="43.2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ROUND((E483/D483)*100,2)</f>
        <v>6.1</v>
      </c>
      <c r="P483">
        <f t="shared" si="35"/>
        <v>87.142857142857139</v>
      </c>
      <c r="Q483" t="str">
        <f t="shared" si="36"/>
        <v>film &amp; video</v>
      </c>
      <c r="R483" t="str">
        <f t="shared" si="37"/>
        <v>animation</v>
      </c>
      <c r="S483" s="6">
        <f t="shared" si="38"/>
        <v>41162.46399305555</v>
      </c>
      <c r="T483" s="7">
        <f t="shared" si="39"/>
        <v>41192.46399305555</v>
      </c>
    </row>
    <row r="484" spans="1:20" ht="43.2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ROUND((E484/D484)*100,2)</f>
        <v>0.1</v>
      </c>
      <c r="P484">
        <f t="shared" si="35"/>
        <v>10</v>
      </c>
      <c r="Q484" t="str">
        <f t="shared" si="36"/>
        <v>film &amp; video</v>
      </c>
      <c r="R484" t="str">
        <f t="shared" si="37"/>
        <v>animation</v>
      </c>
      <c r="S484" s="6">
        <f t="shared" si="38"/>
        <v>42447.688541666663</v>
      </c>
      <c r="T484" s="7">
        <f t="shared" si="39"/>
        <v>42474.398611111108</v>
      </c>
    </row>
    <row r="485" spans="1:20" ht="57.6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ROUND((E485/D485)*100,2)</f>
        <v>50.2</v>
      </c>
      <c r="P485">
        <f t="shared" si="35"/>
        <v>51.224489795918366</v>
      </c>
      <c r="Q485" t="str">
        <f t="shared" si="36"/>
        <v>film &amp; video</v>
      </c>
      <c r="R485" t="str">
        <f t="shared" si="37"/>
        <v>animation</v>
      </c>
      <c r="S485" s="6">
        <f t="shared" si="38"/>
        <v>41242.989259259259</v>
      </c>
      <c r="T485" s="7">
        <f t="shared" si="39"/>
        <v>41302.989259259259</v>
      </c>
    </row>
    <row r="486" spans="1:20" ht="57.6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ROUND((E486/D486)*100,2)</f>
        <v>0.19</v>
      </c>
      <c r="P486">
        <f t="shared" si="35"/>
        <v>13.545454545454545</v>
      </c>
      <c r="Q486" t="str">
        <f t="shared" si="36"/>
        <v>film &amp; video</v>
      </c>
      <c r="R486" t="str">
        <f t="shared" si="37"/>
        <v>animation</v>
      </c>
      <c r="S486" s="6">
        <f t="shared" si="38"/>
        <v>42272.731157407405</v>
      </c>
      <c r="T486" s="7">
        <f t="shared" si="39"/>
        <v>42313.772824074076</v>
      </c>
    </row>
    <row r="487" spans="1:20" ht="43.2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ROUND((E487/D487)*100,2)</f>
        <v>21.91</v>
      </c>
      <c r="P487">
        <f t="shared" si="35"/>
        <v>66.520080000000007</v>
      </c>
      <c r="Q487" t="str">
        <f t="shared" si="36"/>
        <v>film &amp; video</v>
      </c>
      <c r="R487" t="str">
        <f t="shared" si="37"/>
        <v>animation</v>
      </c>
      <c r="S487" s="6">
        <f t="shared" si="38"/>
        <v>41381.297442129631</v>
      </c>
      <c r="T487" s="7">
        <f t="shared" si="39"/>
        <v>41411.297442129631</v>
      </c>
    </row>
    <row r="488" spans="1:20" ht="43.2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ROUND((E488/D488)*100,2)</f>
        <v>0.01</v>
      </c>
      <c r="P488">
        <f t="shared" si="35"/>
        <v>50</v>
      </c>
      <c r="Q488" t="str">
        <f t="shared" si="36"/>
        <v>film &amp; video</v>
      </c>
      <c r="R488" t="str">
        <f t="shared" si="37"/>
        <v>animation</v>
      </c>
      <c r="S488" s="6">
        <f t="shared" si="38"/>
        <v>41761.734247685185</v>
      </c>
      <c r="T488" s="7">
        <f t="shared" si="39"/>
        <v>41791.734247685185</v>
      </c>
    </row>
    <row r="489" spans="1:20" ht="43.2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ROUND((E489/D489)*100,2)</f>
        <v>0</v>
      </c>
      <c r="P489">
        <f t="shared" si="35"/>
        <v>0</v>
      </c>
      <c r="Q489" t="str">
        <f t="shared" si="36"/>
        <v>film &amp; video</v>
      </c>
      <c r="R489" t="str">
        <f t="shared" si="37"/>
        <v>animation</v>
      </c>
      <c r="S489" s="6">
        <f t="shared" si="38"/>
        <v>42669.386504629627</v>
      </c>
      <c r="T489" s="7">
        <f t="shared" si="39"/>
        <v>42729.428171296291</v>
      </c>
    </row>
    <row r="490" spans="1:20" ht="43.2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ROUND((E490/D490)*100,2)</f>
        <v>0</v>
      </c>
      <c r="P490">
        <f t="shared" si="35"/>
        <v>0</v>
      </c>
      <c r="Q490" t="str">
        <f t="shared" si="36"/>
        <v>film &amp; video</v>
      </c>
      <c r="R490" t="str">
        <f t="shared" si="37"/>
        <v>animation</v>
      </c>
      <c r="S490" s="6">
        <f t="shared" si="38"/>
        <v>42713.84606481481</v>
      </c>
      <c r="T490" s="7">
        <f t="shared" si="39"/>
        <v>42743.84606481481</v>
      </c>
    </row>
    <row r="491" spans="1:20" ht="43.2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ROUND((E491/D491)*100,2)</f>
        <v>0.28999999999999998</v>
      </c>
      <c r="P491">
        <f t="shared" si="35"/>
        <v>71.666666666666671</v>
      </c>
      <c r="Q491" t="str">
        <f t="shared" si="36"/>
        <v>film &amp; video</v>
      </c>
      <c r="R491" t="str">
        <f t="shared" si="37"/>
        <v>animation</v>
      </c>
      <c r="S491" s="6">
        <f t="shared" si="38"/>
        <v>40882.273333333331</v>
      </c>
      <c r="T491" s="7">
        <f t="shared" si="39"/>
        <v>40913.272916666661</v>
      </c>
    </row>
    <row r="492" spans="1:20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ROUND((E492/D492)*100,2)</f>
        <v>0</v>
      </c>
      <c r="P492">
        <f t="shared" si="35"/>
        <v>0</v>
      </c>
      <c r="Q492" t="str">
        <f t="shared" si="36"/>
        <v>film &amp; video</v>
      </c>
      <c r="R492" t="str">
        <f t="shared" si="37"/>
        <v>animation</v>
      </c>
      <c r="S492" s="6">
        <f t="shared" si="38"/>
        <v>41113.760243055549</v>
      </c>
      <c r="T492" s="7">
        <f t="shared" si="39"/>
        <v>41143.760243055549</v>
      </c>
    </row>
    <row r="493" spans="1:20" ht="43.2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ROUND((E493/D493)*100,2)</f>
        <v>0</v>
      </c>
      <c r="P493">
        <f t="shared" si="35"/>
        <v>0</v>
      </c>
      <c r="Q493" t="str">
        <f t="shared" si="36"/>
        <v>film &amp; video</v>
      </c>
      <c r="R493" t="str">
        <f t="shared" si="37"/>
        <v>animation</v>
      </c>
      <c r="S493" s="6">
        <f t="shared" si="38"/>
        <v>42366.774293981478</v>
      </c>
      <c r="T493" s="7">
        <f t="shared" si="39"/>
        <v>42396.774293981478</v>
      </c>
    </row>
    <row r="494" spans="1:20" ht="43.2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ROUND((E494/D494)*100,2)</f>
        <v>0</v>
      </c>
      <c r="P494">
        <f t="shared" si="35"/>
        <v>0</v>
      </c>
      <c r="Q494" t="str">
        <f t="shared" si="36"/>
        <v>film &amp; video</v>
      </c>
      <c r="R494" t="str">
        <f t="shared" si="37"/>
        <v>animation</v>
      </c>
      <c r="S494" s="6">
        <f t="shared" si="38"/>
        <v>42595.826736111114</v>
      </c>
      <c r="T494" s="7">
        <f t="shared" si="39"/>
        <v>42655.826736111114</v>
      </c>
    </row>
    <row r="495" spans="1:20" ht="43.2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ROUND((E495/D495)*100,2)</f>
        <v>0</v>
      </c>
      <c r="P495">
        <f t="shared" si="35"/>
        <v>0</v>
      </c>
      <c r="Q495" t="str">
        <f t="shared" si="36"/>
        <v>film &amp; video</v>
      </c>
      <c r="R495" t="str">
        <f t="shared" si="37"/>
        <v>animation</v>
      </c>
      <c r="S495" s="6">
        <f t="shared" si="38"/>
        <v>42114.517800925925</v>
      </c>
      <c r="T495" s="7">
        <f t="shared" si="39"/>
        <v>42144.517800925925</v>
      </c>
    </row>
    <row r="496" spans="1:20" ht="43.2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ROUND((E496/D496)*100,2)</f>
        <v>0.16</v>
      </c>
      <c r="P496">
        <f t="shared" si="35"/>
        <v>10.333333333333334</v>
      </c>
      <c r="Q496" t="str">
        <f t="shared" si="36"/>
        <v>film &amp; video</v>
      </c>
      <c r="R496" t="str">
        <f t="shared" si="37"/>
        <v>animation</v>
      </c>
      <c r="S496" s="6">
        <f t="shared" si="38"/>
        <v>41799.62228009259</v>
      </c>
      <c r="T496" s="7">
        <f t="shared" si="39"/>
        <v>41822.916666666664</v>
      </c>
    </row>
    <row r="497" spans="1:20" ht="43.2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ROUND((E497/D497)*100,2)</f>
        <v>0</v>
      </c>
      <c r="P497">
        <f t="shared" si="35"/>
        <v>0</v>
      </c>
      <c r="Q497" t="str">
        <f t="shared" si="36"/>
        <v>film &amp; video</v>
      </c>
      <c r="R497" t="str">
        <f t="shared" si="37"/>
        <v>animation</v>
      </c>
      <c r="S497" s="6">
        <f t="shared" si="38"/>
        <v>42171.619270833333</v>
      </c>
      <c r="T497" s="7">
        <f t="shared" si="39"/>
        <v>42201.619270833333</v>
      </c>
    </row>
    <row r="498" spans="1:20" ht="28.8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ROUND((E498/D498)*100,2)</f>
        <v>0</v>
      </c>
      <c r="P498">
        <f t="shared" si="35"/>
        <v>1</v>
      </c>
      <c r="Q498" t="str">
        <f t="shared" si="36"/>
        <v>film &amp; video</v>
      </c>
      <c r="R498" t="str">
        <f t="shared" si="37"/>
        <v>animation</v>
      </c>
      <c r="S498" s="6">
        <f t="shared" si="38"/>
        <v>41620.723078703704</v>
      </c>
      <c r="T498" s="7">
        <f t="shared" si="39"/>
        <v>41680.723078703704</v>
      </c>
    </row>
    <row r="499" spans="1:20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ROUND((E499/D499)*100,2)</f>
        <v>0.67</v>
      </c>
      <c r="P499">
        <f t="shared" si="35"/>
        <v>10</v>
      </c>
      <c r="Q499" t="str">
        <f t="shared" si="36"/>
        <v>film &amp; video</v>
      </c>
      <c r="R499" t="str">
        <f t="shared" si="37"/>
        <v>animation</v>
      </c>
      <c r="S499" s="6">
        <f t="shared" si="38"/>
        <v>41944.829456018517</v>
      </c>
      <c r="T499" s="7">
        <f t="shared" si="39"/>
        <v>41997.999999999993</v>
      </c>
    </row>
    <row r="500" spans="1:20" ht="43.2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ROUND((E500/D500)*100,2)</f>
        <v>4.5999999999999996</v>
      </c>
      <c r="P500">
        <f t="shared" si="35"/>
        <v>136.09090909090909</v>
      </c>
      <c r="Q500" t="str">
        <f t="shared" si="36"/>
        <v>film &amp; video</v>
      </c>
      <c r="R500" t="str">
        <f t="shared" si="37"/>
        <v>animation</v>
      </c>
      <c r="S500" s="6">
        <f t="shared" si="38"/>
        <v>40858.553807870368</v>
      </c>
      <c r="T500" s="7">
        <f t="shared" si="39"/>
        <v>40900.553807870368</v>
      </c>
    </row>
    <row r="501" spans="1:20" ht="57.6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ROUND((E501/D501)*100,2)</f>
        <v>9.5500000000000007</v>
      </c>
      <c r="P501">
        <f t="shared" si="35"/>
        <v>73.461538461538467</v>
      </c>
      <c r="Q501" t="str">
        <f t="shared" si="36"/>
        <v>film &amp; video</v>
      </c>
      <c r="R501" t="str">
        <f t="shared" si="37"/>
        <v>animation</v>
      </c>
      <c r="S501" s="6">
        <f t="shared" si="38"/>
        <v>40043.687129629623</v>
      </c>
      <c r="T501" s="7">
        <f t="shared" si="39"/>
        <v>40098.665972222218</v>
      </c>
    </row>
    <row r="502" spans="1:20" ht="57.6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ROUND((E502/D502)*100,2)</f>
        <v>3.31</v>
      </c>
      <c r="P502">
        <f t="shared" si="35"/>
        <v>53.75</v>
      </c>
      <c r="Q502" t="str">
        <f t="shared" si="36"/>
        <v>film &amp; video</v>
      </c>
      <c r="R502" t="str">
        <f t="shared" si="37"/>
        <v>animation</v>
      </c>
      <c r="S502" s="6">
        <f t="shared" si="38"/>
        <v>40247.677673611106</v>
      </c>
      <c r="T502" s="7">
        <f t="shared" si="39"/>
        <v>40306.719444444439</v>
      </c>
    </row>
    <row r="503" spans="1:20" ht="43.2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ROUND((E503/D503)*100,2)</f>
        <v>0</v>
      </c>
      <c r="P503">
        <f t="shared" si="35"/>
        <v>0</v>
      </c>
      <c r="Q503" t="str">
        <f t="shared" si="36"/>
        <v>film &amp; video</v>
      </c>
      <c r="R503" t="str">
        <f t="shared" si="37"/>
        <v>animation</v>
      </c>
      <c r="S503" s="6">
        <f t="shared" si="38"/>
        <v>40703.026053240741</v>
      </c>
      <c r="T503" s="7">
        <f t="shared" si="39"/>
        <v>40733.026053240741</v>
      </c>
    </row>
    <row r="504" spans="1:20" ht="57.6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ROUND((E504/D504)*100,2)</f>
        <v>1.1499999999999999</v>
      </c>
      <c r="P504">
        <f t="shared" si="35"/>
        <v>57.5</v>
      </c>
      <c r="Q504" t="str">
        <f t="shared" si="36"/>
        <v>film &amp; video</v>
      </c>
      <c r="R504" t="str">
        <f t="shared" si="37"/>
        <v>animation</v>
      </c>
      <c r="S504" s="6">
        <f t="shared" si="38"/>
        <v>40956.345196759255</v>
      </c>
      <c r="T504" s="7">
        <f t="shared" si="39"/>
        <v>40986.303530092591</v>
      </c>
    </row>
    <row r="505" spans="1:20" ht="43.2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ROUND((E505/D505)*100,2)</f>
        <v>1.75</v>
      </c>
      <c r="P505">
        <f t="shared" si="35"/>
        <v>12.666666666666666</v>
      </c>
      <c r="Q505" t="str">
        <f t="shared" si="36"/>
        <v>film &amp; video</v>
      </c>
      <c r="R505" t="str">
        <f t="shared" si="37"/>
        <v>animation</v>
      </c>
      <c r="S505" s="6">
        <f t="shared" si="38"/>
        <v>41991.318321759252</v>
      </c>
      <c r="T505" s="7">
        <f t="shared" si="39"/>
        <v>42021.318321759252</v>
      </c>
    </row>
    <row r="506" spans="1:20" ht="43.2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ROUND((E506/D506)*100,2)</f>
        <v>1.37</v>
      </c>
      <c r="P506">
        <f t="shared" si="35"/>
        <v>67</v>
      </c>
      <c r="Q506" t="str">
        <f t="shared" si="36"/>
        <v>film &amp; video</v>
      </c>
      <c r="R506" t="str">
        <f t="shared" si="37"/>
        <v>animation</v>
      </c>
      <c r="S506" s="6">
        <f t="shared" si="38"/>
        <v>40949.775312499994</v>
      </c>
      <c r="T506" s="7">
        <f t="shared" si="39"/>
        <v>41009.73364583333</v>
      </c>
    </row>
    <row r="507" spans="1:20" ht="43.2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ROUND((E507/D507)*100,2)</f>
        <v>0.43</v>
      </c>
      <c r="P507">
        <f t="shared" si="35"/>
        <v>3.7142857142857144</v>
      </c>
      <c r="Q507" t="str">
        <f t="shared" si="36"/>
        <v>film &amp; video</v>
      </c>
      <c r="R507" t="str">
        <f t="shared" si="37"/>
        <v>animation</v>
      </c>
      <c r="S507" s="6">
        <f t="shared" si="38"/>
        <v>42317.889884259253</v>
      </c>
      <c r="T507" s="7">
        <f t="shared" si="39"/>
        <v>42362.889884259253</v>
      </c>
    </row>
    <row r="508" spans="1:20" ht="43.2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ROUND((E508/D508)*100,2)</f>
        <v>0.13</v>
      </c>
      <c r="P508">
        <f t="shared" si="35"/>
        <v>250</v>
      </c>
      <c r="Q508" t="str">
        <f t="shared" si="36"/>
        <v>film &amp; video</v>
      </c>
      <c r="R508" t="str">
        <f t="shared" si="37"/>
        <v>animation</v>
      </c>
      <c r="S508" s="6">
        <f t="shared" si="38"/>
        <v>41466.343981481477</v>
      </c>
      <c r="T508" s="7">
        <f t="shared" si="39"/>
        <v>41496.343981481477</v>
      </c>
    </row>
    <row r="509" spans="1:20" ht="43.2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ROUND((E509/D509)*100,2)</f>
        <v>3.2</v>
      </c>
      <c r="P509">
        <f t="shared" si="35"/>
        <v>64</v>
      </c>
      <c r="Q509" t="str">
        <f t="shared" si="36"/>
        <v>film &amp; video</v>
      </c>
      <c r="R509" t="str">
        <f t="shared" si="37"/>
        <v>animation</v>
      </c>
      <c r="S509" s="6">
        <f t="shared" si="38"/>
        <v>41156.750659722216</v>
      </c>
      <c r="T509" s="7">
        <f t="shared" si="39"/>
        <v>41201.750659722216</v>
      </c>
    </row>
    <row r="510" spans="1:20" ht="57.6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ROUND((E510/D510)*100,2)</f>
        <v>0.8</v>
      </c>
      <c r="P510">
        <f t="shared" si="35"/>
        <v>133.33333333333334</v>
      </c>
      <c r="Q510" t="str">
        <f t="shared" si="36"/>
        <v>film &amp; video</v>
      </c>
      <c r="R510" t="str">
        <f t="shared" si="37"/>
        <v>animation</v>
      </c>
      <c r="S510" s="6">
        <f t="shared" si="38"/>
        <v>40994.815983796296</v>
      </c>
      <c r="T510" s="7">
        <f t="shared" si="39"/>
        <v>41054.384722222218</v>
      </c>
    </row>
    <row r="511" spans="1:20" ht="43.2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ROUND((E511/D511)*100,2)</f>
        <v>0.2</v>
      </c>
      <c r="P511">
        <f t="shared" si="35"/>
        <v>10</v>
      </c>
      <c r="Q511" t="str">
        <f t="shared" si="36"/>
        <v>film &amp; video</v>
      </c>
      <c r="R511" t="str">
        <f t="shared" si="37"/>
        <v>animation</v>
      </c>
      <c r="S511" s="6">
        <f t="shared" si="38"/>
        <v>42153.423263888886</v>
      </c>
      <c r="T511" s="7">
        <f t="shared" si="39"/>
        <v>42183.423263888886</v>
      </c>
    </row>
    <row r="512" spans="1:20" ht="43.2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ROUND((E512/D512)*100,2)</f>
        <v>0</v>
      </c>
      <c r="P512">
        <f t="shared" si="35"/>
        <v>0</v>
      </c>
      <c r="Q512" t="str">
        <f t="shared" si="36"/>
        <v>film &amp; video</v>
      </c>
      <c r="R512" t="str">
        <f t="shared" si="37"/>
        <v>animation</v>
      </c>
      <c r="S512" s="6">
        <f t="shared" si="38"/>
        <v>42399.968043981477</v>
      </c>
      <c r="T512" s="7">
        <f t="shared" si="39"/>
        <v>42429.968043981477</v>
      </c>
    </row>
    <row r="513" spans="1:20" ht="43.2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ROUND((E513/D513)*100,2)</f>
        <v>3</v>
      </c>
      <c r="P513">
        <f t="shared" si="35"/>
        <v>30</v>
      </c>
      <c r="Q513" t="str">
        <f t="shared" si="36"/>
        <v>film &amp; video</v>
      </c>
      <c r="R513" t="str">
        <f t="shared" si="37"/>
        <v>animation</v>
      </c>
      <c r="S513" s="6">
        <f t="shared" si="38"/>
        <v>41340.09469907407</v>
      </c>
      <c r="T513" s="7">
        <f t="shared" si="39"/>
        <v>41370.053032407406</v>
      </c>
    </row>
    <row r="514" spans="1:20" ht="43.2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ROUND((E514/D514)*100,2)</f>
        <v>0.14000000000000001</v>
      </c>
      <c r="P514">
        <f t="shared" si="35"/>
        <v>5.5</v>
      </c>
      <c r="Q514" t="str">
        <f t="shared" si="36"/>
        <v>film &amp; video</v>
      </c>
      <c r="R514" t="str">
        <f t="shared" si="37"/>
        <v>animation</v>
      </c>
      <c r="S514" s="6">
        <f t="shared" si="38"/>
        <v>42649.533877314818</v>
      </c>
      <c r="T514" s="7">
        <f t="shared" si="39"/>
        <v>42694.575543981475</v>
      </c>
    </row>
    <row r="515" spans="1:20" ht="28.8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ROUND((E515/D515)*100,2)</f>
        <v>13.92</v>
      </c>
      <c r="P515">
        <f t="shared" ref="P515:P578" si="40">IF(L515=0,0,+E515/L515)</f>
        <v>102.38235294117646</v>
      </c>
      <c r="Q515" t="str">
        <f t="shared" ref="Q515:Q578" si="41">LEFT(N515, SEARCH("/",N515)-1)</f>
        <v>film &amp; video</v>
      </c>
      <c r="R515" t="str">
        <f t="shared" ref="R515:R578" si="42">RIGHT(N515,LEN(N515)-SEARCH("/",N515))</f>
        <v>animation</v>
      </c>
      <c r="S515" s="6">
        <f t="shared" ref="S515:S578" si="43">(J515/86400)+25569+(-5/24)</f>
        <v>42552.445659722223</v>
      </c>
      <c r="T515" s="7">
        <f t="shared" ref="T515:T578" si="44">(I515/86400)+25569+(-5/24)</f>
        <v>42597.083333333336</v>
      </c>
    </row>
    <row r="516" spans="1:20" ht="43.2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ROUND((E516/D516)*100,2)</f>
        <v>3.33</v>
      </c>
      <c r="P516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6">
        <f t="shared" si="43"/>
        <v>41830.405636574069</v>
      </c>
      <c r="T516" s="7">
        <f t="shared" si="44"/>
        <v>41860.405636574069</v>
      </c>
    </row>
    <row r="517" spans="1:20" ht="43.2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ROUND((E517/D517)*100,2)</f>
        <v>25.41</v>
      </c>
      <c r="P517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6">
        <f t="shared" si="43"/>
        <v>42327.282418981478</v>
      </c>
      <c r="T517" s="7">
        <f t="shared" si="44"/>
        <v>42367.282418981478</v>
      </c>
    </row>
    <row r="518" spans="1:20" ht="28.8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ROUND((E518/D518)*100,2)</f>
        <v>0</v>
      </c>
      <c r="P518">
        <f t="shared" si="40"/>
        <v>0</v>
      </c>
      <c r="Q518" t="str">
        <f t="shared" si="41"/>
        <v>film &amp; video</v>
      </c>
      <c r="R518" t="str">
        <f t="shared" si="42"/>
        <v>animation</v>
      </c>
      <c r="S518" s="6">
        <f t="shared" si="43"/>
        <v>42091.570370370369</v>
      </c>
      <c r="T518" s="7">
        <f t="shared" si="44"/>
        <v>42151.570370370369</v>
      </c>
    </row>
    <row r="519" spans="1:20" ht="43.2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ROUND((E519/D519)*100,2)</f>
        <v>1.37</v>
      </c>
      <c r="P519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6">
        <f t="shared" si="43"/>
        <v>42738.406956018516</v>
      </c>
      <c r="T519" s="7">
        <f t="shared" si="44"/>
        <v>42768.406956018516</v>
      </c>
    </row>
    <row r="520" spans="1:20" ht="43.2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ROUND((E520/D520)*100,2)</f>
        <v>0</v>
      </c>
      <c r="P520">
        <f t="shared" si="40"/>
        <v>0</v>
      </c>
      <c r="Q520" t="str">
        <f t="shared" si="41"/>
        <v>film &amp; video</v>
      </c>
      <c r="R520" t="str">
        <f t="shared" si="42"/>
        <v>animation</v>
      </c>
      <c r="S520" s="6">
        <f t="shared" si="43"/>
        <v>42223.407685185179</v>
      </c>
      <c r="T520" s="7">
        <f t="shared" si="44"/>
        <v>42253.406944444439</v>
      </c>
    </row>
    <row r="521" spans="1:20" ht="43.2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ROUND((E521/D521)*100,2)</f>
        <v>22.88</v>
      </c>
      <c r="P521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6">
        <f t="shared" si="43"/>
        <v>41218.183113425919</v>
      </c>
      <c r="T521" s="7">
        <f t="shared" si="44"/>
        <v>41248.183113425919</v>
      </c>
    </row>
    <row r="522" spans="1:20" ht="43.2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ROUND((E522/D522)*100,2)</f>
        <v>102.1</v>
      </c>
      <c r="P522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6">
        <f t="shared" si="43"/>
        <v>42318.493761574071</v>
      </c>
      <c r="T522" s="7">
        <f t="shared" si="44"/>
        <v>42348.493761574071</v>
      </c>
    </row>
    <row r="523" spans="1:20" ht="43.2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ROUND((E523/D523)*100,2)</f>
        <v>104.64</v>
      </c>
      <c r="P523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6">
        <f t="shared" si="43"/>
        <v>42645.884479166663</v>
      </c>
      <c r="T523" s="7">
        <f t="shared" si="44"/>
        <v>42674.999305555553</v>
      </c>
    </row>
    <row r="524" spans="1:20" ht="43.2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ROUND((E524/D524)*100,2)</f>
        <v>114.67</v>
      </c>
      <c r="P524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6">
        <f t="shared" si="43"/>
        <v>42429.832465277774</v>
      </c>
      <c r="T524" s="7">
        <f t="shared" si="44"/>
        <v>42449.790798611109</v>
      </c>
    </row>
    <row r="525" spans="1:20" ht="43.2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ROUND((E525/D525)*100,2)</f>
        <v>120.6</v>
      </c>
      <c r="P525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6">
        <f t="shared" si="43"/>
        <v>42237.924490740734</v>
      </c>
      <c r="T525" s="7">
        <f t="shared" si="44"/>
        <v>42267.924490740734</v>
      </c>
    </row>
    <row r="526" spans="1:20" ht="43.2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ROUND((E526/D526)*100,2)</f>
        <v>108.67</v>
      </c>
      <c r="P526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6">
        <f t="shared" si="43"/>
        <v>42492.508900462963</v>
      </c>
      <c r="T526" s="7">
        <f t="shared" si="44"/>
        <v>42522.508900462963</v>
      </c>
    </row>
    <row r="527" spans="1:20" ht="57.6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ROUND((E527/D527)*100,2)</f>
        <v>100</v>
      </c>
      <c r="P527">
        <f t="shared" si="40"/>
        <v>1000</v>
      </c>
      <c r="Q527" t="str">
        <f t="shared" si="41"/>
        <v>theater</v>
      </c>
      <c r="R527" t="str">
        <f t="shared" si="42"/>
        <v>plays</v>
      </c>
      <c r="S527" s="6">
        <f t="shared" si="43"/>
        <v>41850.192604166667</v>
      </c>
      <c r="T527" s="7">
        <f t="shared" si="44"/>
        <v>41895.192604166667</v>
      </c>
    </row>
    <row r="528" spans="1:20" ht="43.2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ROUND((E528/D528)*100,2)</f>
        <v>114</v>
      </c>
      <c r="P528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6">
        <f t="shared" si="43"/>
        <v>42192.383611111109</v>
      </c>
      <c r="T528" s="7">
        <f t="shared" si="44"/>
        <v>42223.499999999993</v>
      </c>
    </row>
    <row r="529" spans="1:20" ht="57.6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ROUND((E529/D529)*100,2)</f>
        <v>100.85</v>
      </c>
      <c r="P529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6">
        <f t="shared" si="43"/>
        <v>42752.997291666667</v>
      </c>
      <c r="T529" s="7">
        <f t="shared" si="44"/>
        <v>42783.461805555555</v>
      </c>
    </row>
    <row r="530" spans="1:20" ht="28.8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ROUND((E530/D530)*100,2)</f>
        <v>115.65</v>
      </c>
      <c r="P530">
        <f t="shared" si="40"/>
        <v>44.333333333333336</v>
      </c>
      <c r="Q530" t="str">
        <f t="shared" si="41"/>
        <v>theater</v>
      </c>
      <c r="R530" t="str">
        <f t="shared" si="42"/>
        <v>plays</v>
      </c>
      <c r="S530" s="6">
        <f t="shared" si="43"/>
        <v>42155.71188657407</v>
      </c>
      <c r="T530" s="7">
        <f t="shared" si="44"/>
        <v>42176.680555555555</v>
      </c>
    </row>
    <row r="531" spans="1:20" ht="43.2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ROUND((E531/D531)*100,2)</f>
        <v>130.41999999999999</v>
      </c>
      <c r="P531">
        <f t="shared" si="40"/>
        <v>86.944444444444443</v>
      </c>
      <c r="Q531" t="str">
        <f t="shared" si="41"/>
        <v>theater</v>
      </c>
      <c r="R531" t="str">
        <f t="shared" si="42"/>
        <v>plays</v>
      </c>
      <c r="S531" s="6">
        <f t="shared" si="43"/>
        <v>42724.822847222218</v>
      </c>
      <c r="T531" s="7">
        <f t="shared" si="44"/>
        <v>42745.999999999993</v>
      </c>
    </row>
    <row r="532" spans="1:20" ht="43.2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ROUND((E532/D532)*100,2)</f>
        <v>107.78</v>
      </c>
      <c r="P532">
        <f t="shared" si="40"/>
        <v>126.55172413793103</v>
      </c>
      <c r="Q532" t="str">
        <f t="shared" si="41"/>
        <v>theater</v>
      </c>
      <c r="R532" t="str">
        <f t="shared" si="42"/>
        <v>plays</v>
      </c>
      <c r="S532" s="6">
        <f t="shared" si="43"/>
        <v>42157.382731481477</v>
      </c>
      <c r="T532" s="7">
        <f t="shared" si="44"/>
        <v>42178.874999999993</v>
      </c>
    </row>
    <row r="533" spans="1:20" ht="43.2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ROUND((E533/D533)*100,2)</f>
        <v>100</v>
      </c>
      <c r="P533">
        <f t="shared" si="40"/>
        <v>129.03225806451613</v>
      </c>
      <c r="Q533" t="str">
        <f t="shared" si="41"/>
        <v>theater</v>
      </c>
      <c r="R533" t="str">
        <f t="shared" si="42"/>
        <v>plays</v>
      </c>
      <c r="S533" s="6">
        <f t="shared" si="43"/>
        <v>42675.856817129628</v>
      </c>
      <c r="T533" s="7">
        <f t="shared" si="44"/>
        <v>42721.082638888889</v>
      </c>
    </row>
    <row r="534" spans="1:20" ht="43.2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ROUND((E534/D534)*100,2)</f>
        <v>123.25</v>
      </c>
      <c r="P534">
        <f t="shared" si="40"/>
        <v>71.242774566473983</v>
      </c>
      <c r="Q534" t="str">
        <f t="shared" si="41"/>
        <v>theater</v>
      </c>
      <c r="R534" t="str">
        <f t="shared" si="42"/>
        <v>plays</v>
      </c>
      <c r="S534" s="6">
        <f t="shared" si="43"/>
        <v>42472.798703703702</v>
      </c>
      <c r="T534" s="7">
        <f t="shared" si="44"/>
        <v>42502.798703703702</v>
      </c>
    </row>
    <row r="535" spans="1:20" ht="43.2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ROUND((E535/D535)*100,2)</f>
        <v>100.2</v>
      </c>
      <c r="P535">
        <f t="shared" si="40"/>
        <v>117.88235294117646</v>
      </c>
      <c r="Q535" t="str">
        <f t="shared" si="41"/>
        <v>theater</v>
      </c>
      <c r="R535" t="str">
        <f t="shared" si="42"/>
        <v>plays</v>
      </c>
      <c r="S535" s="6">
        <f t="shared" si="43"/>
        <v>42482.226446759254</v>
      </c>
      <c r="T535" s="7">
        <f t="shared" si="44"/>
        <v>42506.226446759254</v>
      </c>
    </row>
    <row r="536" spans="1:20" ht="43.2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ROUND((E536/D536)*100,2)</f>
        <v>104.67</v>
      </c>
      <c r="P536">
        <f t="shared" si="40"/>
        <v>327.08333333333331</v>
      </c>
      <c r="Q536" t="str">
        <f t="shared" si="41"/>
        <v>theater</v>
      </c>
      <c r="R536" t="str">
        <f t="shared" si="42"/>
        <v>plays</v>
      </c>
      <c r="S536" s="6">
        <f t="shared" si="43"/>
        <v>42270.602662037032</v>
      </c>
      <c r="T536" s="7">
        <f t="shared" si="44"/>
        <v>42309.749999999993</v>
      </c>
    </row>
    <row r="537" spans="1:20" ht="43.2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ROUND((E537/D537)*100,2)</f>
        <v>102.5</v>
      </c>
      <c r="P537">
        <f t="shared" si="40"/>
        <v>34.745762711864408</v>
      </c>
      <c r="Q537" t="str">
        <f t="shared" si="41"/>
        <v>theater</v>
      </c>
      <c r="R537" t="str">
        <f t="shared" si="42"/>
        <v>plays</v>
      </c>
      <c r="S537" s="6">
        <f t="shared" si="43"/>
        <v>42711.336863425924</v>
      </c>
      <c r="T537" s="7">
        <f t="shared" si="44"/>
        <v>42741.336863425924</v>
      </c>
    </row>
    <row r="538" spans="1:20" ht="57.6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ROUND((E538/D538)*100,2)</f>
        <v>118.26</v>
      </c>
      <c r="P538">
        <f t="shared" si="40"/>
        <v>100.06410256410257</v>
      </c>
      <c r="Q538" t="str">
        <f t="shared" si="41"/>
        <v>theater</v>
      </c>
      <c r="R538" t="str">
        <f t="shared" si="42"/>
        <v>plays</v>
      </c>
      <c r="S538" s="6">
        <f t="shared" si="43"/>
        <v>42179.136655092589</v>
      </c>
      <c r="T538" s="7">
        <f t="shared" si="44"/>
        <v>42219.541666666664</v>
      </c>
    </row>
    <row r="539" spans="1:20" ht="43.2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ROUND((E539/D539)*100,2)</f>
        <v>120.5</v>
      </c>
      <c r="P539">
        <f t="shared" si="40"/>
        <v>40.847457627118644</v>
      </c>
      <c r="Q539" t="str">
        <f t="shared" si="41"/>
        <v>theater</v>
      </c>
      <c r="R539" t="str">
        <f t="shared" si="42"/>
        <v>plays</v>
      </c>
      <c r="S539" s="6">
        <f t="shared" si="43"/>
        <v>42282.560081018521</v>
      </c>
      <c r="T539" s="7">
        <f t="shared" si="44"/>
        <v>42312.601747685178</v>
      </c>
    </row>
    <row r="540" spans="1:20" ht="43.2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ROUND((E540/D540)*100,2)</f>
        <v>302.42</v>
      </c>
      <c r="P540">
        <f t="shared" si="40"/>
        <v>252.01666666666668</v>
      </c>
      <c r="Q540" t="str">
        <f t="shared" si="41"/>
        <v>theater</v>
      </c>
      <c r="R540" t="str">
        <f t="shared" si="42"/>
        <v>plays</v>
      </c>
      <c r="S540" s="6">
        <f t="shared" si="43"/>
        <v>42473.586377314808</v>
      </c>
      <c r="T540" s="7">
        <f t="shared" si="44"/>
        <v>42503.586377314808</v>
      </c>
    </row>
    <row r="541" spans="1:20" ht="43.2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ROUND((E541/D541)*100,2)</f>
        <v>100.64</v>
      </c>
      <c r="P541">
        <f t="shared" si="40"/>
        <v>25.161000000000001</v>
      </c>
      <c r="Q541" t="str">
        <f t="shared" si="41"/>
        <v>theater</v>
      </c>
      <c r="R541" t="str">
        <f t="shared" si="42"/>
        <v>plays</v>
      </c>
      <c r="S541" s="6">
        <f t="shared" si="43"/>
        <v>42534.841516203705</v>
      </c>
      <c r="T541" s="7">
        <f t="shared" si="44"/>
        <v>42555.841516203705</v>
      </c>
    </row>
    <row r="542" spans="1:20" ht="57.6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ROUND((E542/D542)*100,2)</f>
        <v>0.01</v>
      </c>
      <c r="P542">
        <f t="shared" si="40"/>
        <v>1</v>
      </c>
      <c r="Q542" t="str">
        <f t="shared" si="41"/>
        <v>technology</v>
      </c>
      <c r="R542" t="str">
        <f t="shared" si="42"/>
        <v>web</v>
      </c>
      <c r="S542" s="6">
        <f t="shared" si="43"/>
        <v>42009.608865740738</v>
      </c>
      <c r="T542" s="7">
        <f t="shared" si="44"/>
        <v>42039.608865740738</v>
      </c>
    </row>
    <row r="543" spans="1:20" ht="43.2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ROUND((E543/D543)*100,2)</f>
        <v>0.56000000000000005</v>
      </c>
      <c r="P543">
        <f t="shared" si="40"/>
        <v>25</v>
      </c>
      <c r="Q543" t="str">
        <f t="shared" si="41"/>
        <v>technology</v>
      </c>
      <c r="R543" t="str">
        <f t="shared" si="42"/>
        <v>web</v>
      </c>
      <c r="S543" s="6">
        <f t="shared" si="43"/>
        <v>42275.838356481479</v>
      </c>
      <c r="T543" s="7">
        <f t="shared" si="44"/>
        <v>42305.838356481479</v>
      </c>
    </row>
    <row r="544" spans="1:20" ht="43.2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ROUND((E544/D544)*100,2)</f>
        <v>0</v>
      </c>
      <c r="P544">
        <f t="shared" si="40"/>
        <v>1</v>
      </c>
      <c r="Q544" t="str">
        <f t="shared" si="41"/>
        <v>technology</v>
      </c>
      <c r="R544" t="str">
        <f t="shared" si="42"/>
        <v>web</v>
      </c>
      <c r="S544" s="6">
        <f t="shared" si="43"/>
        <v>42433.529120370367</v>
      </c>
      <c r="T544" s="7">
        <f t="shared" si="44"/>
        <v>42493.487453703703</v>
      </c>
    </row>
    <row r="545" spans="1:20" ht="43.2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ROUND((E545/D545)*100,2)</f>
        <v>0.32</v>
      </c>
      <c r="P545">
        <f t="shared" si="40"/>
        <v>35</v>
      </c>
      <c r="Q545" t="str">
        <f t="shared" si="41"/>
        <v>technology</v>
      </c>
      <c r="R545" t="str">
        <f t="shared" si="42"/>
        <v>web</v>
      </c>
      <c r="S545" s="6">
        <f t="shared" si="43"/>
        <v>41913.88381944444</v>
      </c>
      <c r="T545" s="7">
        <f t="shared" si="44"/>
        <v>41943.88381944444</v>
      </c>
    </row>
    <row r="546" spans="1:20" ht="43.2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ROUND((E546/D546)*100,2)</f>
        <v>1.2</v>
      </c>
      <c r="P546">
        <f t="shared" si="40"/>
        <v>3</v>
      </c>
      <c r="Q546" t="str">
        <f t="shared" si="41"/>
        <v>technology</v>
      </c>
      <c r="R546" t="str">
        <f t="shared" si="42"/>
        <v>web</v>
      </c>
      <c r="S546" s="6">
        <f t="shared" si="43"/>
        <v>42525.448611111111</v>
      </c>
      <c r="T546" s="7">
        <f t="shared" si="44"/>
        <v>42555.448611111111</v>
      </c>
    </row>
    <row r="547" spans="1:20" ht="43.2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ROUND((E547/D547)*100,2)</f>
        <v>27.38</v>
      </c>
      <c r="P547">
        <f t="shared" si="40"/>
        <v>402.70588235294116</v>
      </c>
      <c r="Q547" t="str">
        <f t="shared" si="41"/>
        <v>technology</v>
      </c>
      <c r="R547" t="str">
        <f t="shared" si="42"/>
        <v>web</v>
      </c>
      <c r="S547" s="6">
        <f t="shared" si="43"/>
        <v>42283.38413194444</v>
      </c>
      <c r="T547" s="7">
        <f t="shared" si="44"/>
        <v>42323.425798611112</v>
      </c>
    </row>
    <row r="548" spans="1:20" ht="43.2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ROUND((E548/D548)*100,2)</f>
        <v>0.09</v>
      </c>
      <c r="P548">
        <f t="shared" si="40"/>
        <v>26</v>
      </c>
      <c r="Q548" t="str">
        <f t="shared" si="41"/>
        <v>technology</v>
      </c>
      <c r="R548" t="str">
        <f t="shared" si="42"/>
        <v>web</v>
      </c>
      <c r="S548" s="6">
        <f t="shared" si="43"/>
        <v>42249.459664351853</v>
      </c>
      <c r="T548" s="7">
        <f t="shared" si="44"/>
        <v>42294.459664351853</v>
      </c>
    </row>
    <row r="549" spans="1:20" ht="57.6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ROUND((E549/D549)*100,2)</f>
        <v>0</v>
      </c>
      <c r="P549">
        <f t="shared" si="40"/>
        <v>0</v>
      </c>
      <c r="Q549" t="str">
        <f t="shared" si="41"/>
        <v>technology</v>
      </c>
      <c r="R549" t="str">
        <f t="shared" si="42"/>
        <v>web</v>
      </c>
      <c r="S549" s="6">
        <f t="shared" si="43"/>
        <v>42380.488009259258</v>
      </c>
      <c r="T549" s="7">
        <f t="shared" si="44"/>
        <v>42410.488009259258</v>
      </c>
    </row>
    <row r="550" spans="1:20" ht="43.2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ROUND((E550/D550)*100,2)</f>
        <v>0.09</v>
      </c>
      <c r="P550">
        <f t="shared" si="40"/>
        <v>9</v>
      </c>
      <c r="Q550" t="str">
        <f t="shared" si="41"/>
        <v>technology</v>
      </c>
      <c r="R550" t="str">
        <f t="shared" si="42"/>
        <v>web</v>
      </c>
      <c r="S550" s="6">
        <f t="shared" si="43"/>
        <v>42276.695</v>
      </c>
      <c r="T550" s="7">
        <f t="shared" si="44"/>
        <v>42306.695</v>
      </c>
    </row>
    <row r="551" spans="1:20" ht="57.6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ROUND((E551/D551)*100,2)</f>
        <v>2.72</v>
      </c>
      <c r="P551">
        <f t="shared" si="40"/>
        <v>8.5</v>
      </c>
      <c r="Q551" t="str">
        <f t="shared" si="41"/>
        <v>technology</v>
      </c>
      <c r="R551" t="str">
        <f t="shared" si="42"/>
        <v>web</v>
      </c>
      <c r="S551" s="6">
        <f t="shared" si="43"/>
        <v>42163.428495370368</v>
      </c>
      <c r="T551" s="7">
        <f t="shared" si="44"/>
        <v>42193.428495370368</v>
      </c>
    </row>
    <row r="552" spans="1:20" ht="43.2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ROUND((E552/D552)*100,2)</f>
        <v>0.7</v>
      </c>
      <c r="P552">
        <f t="shared" si="40"/>
        <v>8.75</v>
      </c>
      <c r="Q552" t="str">
        <f t="shared" si="41"/>
        <v>technology</v>
      </c>
      <c r="R552" t="str">
        <f t="shared" si="42"/>
        <v>web</v>
      </c>
      <c r="S552" s="6">
        <f t="shared" si="43"/>
        <v>42753.47042824074</v>
      </c>
      <c r="T552" s="7">
        <f t="shared" si="44"/>
        <v>42765.999999999993</v>
      </c>
    </row>
    <row r="553" spans="1:20" ht="43.2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ROUND((E553/D553)*100,2)</f>
        <v>5.04</v>
      </c>
      <c r="P553">
        <f t="shared" si="40"/>
        <v>135.03571428571428</v>
      </c>
      <c r="Q553" t="str">
        <f t="shared" si="41"/>
        <v>technology</v>
      </c>
      <c r="R553" t="str">
        <f t="shared" si="42"/>
        <v>web</v>
      </c>
      <c r="S553" s="6">
        <f t="shared" si="43"/>
        <v>42173.067407407405</v>
      </c>
      <c r="T553" s="7">
        <f t="shared" si="44"/>
        <v>42217.536805555552</v>
      </c>
    </row>
    <row r="554" spans="1:20" ht="43.2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ROUND((E554/D554)*100,2)</f>
        <v>0</v>
      </c>
      <c r="P554">
        <f t="shared" si="40"/>
        <v>0</v>
      </c>
      <c r="Q554" t="str">
        <f t="shared" si="41"/>
        <v>technology</v>
      </c>
      <c r="R554" t="str">
        <f t="shared" si="42"/>
        <v>web</v>
      </c>
      <c r="S554" s="6">
        <f t="shared" si="43"/>
        <v>42318.408518518518</v>
      </c>
      <c r="T554" s="7">
        <f t="shared" si="44"/>
        <v>42378.408518518518</v>
      </c>
    </row>
    <row r="555" spans="1:20" ht="43.2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ROUND((E555/D555)*100,2)</f>
        <v>0.49</v>
      </c>
      <c r="P555">
        <f t="shared" si="40"/>
        <v>20.5</v>
      </c>
      <c r="Q555" t="str">
        <f t="shared" si="41"/>
        <v>technology</v>
      </c>
      <c r="R555" t="str">
        <f t="shared" si="42"/>
        <v>web</v>
      </c>
      <c r="S555" s="6">
        <f t="shared" si="43"/>
        <v>41927.511469907404</v>
      </c>
      <c r="T555" s="7">
        <f t="shared" si="44"/>
        <v>41957.553136574068</v>
      </c>
    </row>
    <row r="556" spans="1:20" ht="43.2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ROUND((E556/D556)*100,2)</f>
        <v>36.590000000000003</v>
      </c>
      <c r="P556">
        <f t="shared" si="40"/>
        <v>64.36363636363636</v>
      </c>
      <c r="Q556" t="str">
        <f t="shared" si="41"/>
        <v>technology</v>
      </c>
      <c r="R556" t="str">
        <f t="shared" si="42"/>
        <v>web</v>
      </c>
      <c r="S556" s="6">
        <f t="shared" si="43"/>
        <v>41901.476527777777</v>
      </c>
      <c r="T556" s="7">
        <f t="shared" si="44"/>
        <v>41931.476527777777</v>
      </c>
    </row>
    <row r="557" spans="1:20" ht="43.2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ROUND((E557/D557)*100,2)</f>
        <v>0</v>
      </c>
      <c r="P557">
        <f t="shared" si="40"/>
        <v>0</v>
      </c>
      <c r="Q557" t="str">
        <f t="shared" si="41"/>
        <v>technology</v>
      </c>
      <c r="R557" t="str">
        <f t="shared" si="42"/>
        <v>web</v>
      </c>
      <c r="S557" s="6">
        <f t="shared" si="43"/>
        <v>42503.145173611112</v>
      </c>
      <c r="T557" s="7">
        <f t="shared" si="44"/>
        <v>42533.145173611112</v>
      </c>
    </row>
    <row r="558" spans="1:20" ht="28.8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ROUND((E558/D558)*100,2)</f>
        <v>2.5</v>
      </c>
      <c r="P558">
        <f t="shared" si="40"/>
        <v>200</v>
      </c>
      <c r="Q558" t="str">
        <f t="shared" si="41"/>
        <v>technology</v>
      </c>
      <c r="R558" t="str">
        <f t="shared" si="42"/>
        <v>web</v>
      </c>
      <c r="S558" s="6">
        <f t="shared" si="43"/>
        <v>42345.651817129627</v>
      </c>
      <c r="T558" s="7">
        <f t="shared" si="44"/>
        <v>42375.651817129627</v>
      </c>
    </row>
    <row r="559" spans="1:20" ht="43.2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ROUND((E559/D559)*100,2)</f>
        <v>0.91</v>
      </c>
      <c r="P559">
        <f t="shared" si="40"/>
        <v>68.3</v>
      </c>
      <c r="Q559" t="str">
        <f t="shared" si="41"/>
        <v>technology</v>
      </c>
      <c r="R559" t="str">
        <f t="shared" si="42"/>
        <v>web</v>
      </c>
      <c r="S559" s="6">
        <f t="shared" si="43"/>
        <v>42676.733831018515</v>
      </c>
      <c r="T559" s="7">
        <f t="shared" si="44"/>
        <v>42706.775497685179</v>
      </c>
    </row>
    <row r="560" spans="1:20" ht="43.2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ROUND((E560/D560)*100,2)</f>
        <v>0</v>
      </c>
      <c r="P560">
        <f t="shared" si="40"/>
        <v>0</v>
      </c>
      <c r="Q560" t="str">
        <f t="shared" si="41"/>
        <v>technology</v>
      </c>
      <c r="R560" t="str">
        <f t="shared" si="42"/>
        <v>web</v>
      </c>
      <c r="S560" s="6">
        <f t="shared" si="43"/>
        <v>42057.674826388888</v>
      </c>
      <c r="T560" s="7">
        <f t="shared" si="44"/>
        <v>42087.633159722223</v>
      </c>
    </row>
    <row r="561" spans="1:20" ht="43.2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ROUND((E561/D561)*100,2)</f>
        <v>0.02</v>
      </c>
      <c r="P561">
        <f t="shared" si="40"/>
        <v>50</v>
      </c>
      <c r="Q561" t="str">
        <f t="shared" si="41"/>
        <v>technology</v>
      </c>
      <c r="R561" t="str">
        <f t="shared" si="42"/>
        <v>web</v>
      </c>
      <c r="S561" s="6">
        <f t="shared" si="43"/>
        <v>42321.074768518512</v>
      </c>
      <c r="T561" s="7">
        <f t="shared" si="44"/>
        <v>42351.074768518512</v>
      </c>
    </row>
    <row r="562" spans="1:20" ht="43.2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ROUND((E562/D562)*100,2)</f>
        <v>0.01</v>
      </c>
      <c r="P562">
        <f t="shared" si="40"/>
        <v>4</v>
      </c>
      <c r="Q562" t="str">
        <f t="shared" si="41"/>
        <v>technology</v>
      </c>
      <c r="R562" t="str">
        <f t="shared" si="42"/>
        <v>web</v>
      </c>
      <c r="S562" s="6">
        <f t="shared" si="43"/>
        <v>41960.563020833331</v>
      </c>
      <c r="T562" s="7">
        <f t="shared" si="44"/>
        <v>41990.563020833331</v>
      </c>
    </row>
    <row r="563" spans="1:20" ht="43.2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ROUND((E563/D563)*100,2)</f>
        <v>0.37</v>
      </c>
      <c r="P563">
        <f t="shared" si="40"/>
        <v>27.5</v>
      </c>
      <c r="Q563" t="str">
        <f t="shared" si="41"/>
        <v>technology</v>
      </c>
      <c r="R563" t="str">
        <f t="shared" si="42"/>
        <v>web</v>
      </c>
      <c r="S563" s="6">
        <f t="shared" si="43"/>
        <v>42268.450381944444</v>
      </c>
      <c r="T563" s="7">
        <f t="shared" si="44"/>
        <v>42303.450381944444</v>
      </c>
    </row>
    <row r="564" spans="1:20" ht="43.2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ROUND((E564/D564)*100,2)</f>
        <v>0</v>
      </c>
      <c r="P564">
        <f t="shared" si="40"/>
        <v>0</v>
      </c>
      <c r="Q564" t="str">
        <f t="shared" si="41"/>
        <v>technology</v>
      </c>
      <c r="R564" t="str">
        <f t="shared" si="42"/>
        <v>web</v>
      </c>
      <c r="S564" s="6">
        <f t="shared" si="43"/>
        <v>42692.180729166663</v>
      </c>
      <c r="T564" s="7">
        <f t="shared" si="44"/>
        <v>42722.180729166663</v>
      </c>
    </row>
    <row r="565" spans="1:20" ht="43.2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ROUND((E565/D565)*100,2)</f>
        <v>0.09</v>
      </c>
      <c r="P565">
        <f t="shared" si="40"/>
        <v>34</v>
      </c>
      <c r="Q565" t="str">
        <f t="shared" si="41"/>
        <v>technology</v>
      </c>
      <c r="R565" t="str">
        <f t="shared" si="42"/>
        <v>web</v>
      </c>
      <c r="S565" s="6">
        <f t="shared" si="43"/>
        <v>42021.861655092587</v>
      </c>
      <c r="T565" s="7">
        <f t="shared" si="44"/>
        <v>42051.861655092587</v>
      </c>
    </row>
    <row r="566" spans="1:20" ht="57.6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ROUND((E566/D566)*100,2)</f>
        <v>0.01</v>
      </c>
      <c r="P566">
        <f t="shared" si="40"/>
        <v>1</v>
      </c>
      <c r="Q566" t="str">
        <f t="shared" si="41"/>
        <v>technology</v>
      </c>
      <c r="R566" t="str">
        <f t="shared" si="42"/>
        <v>web</v>
      </c>
      <c r="S566" s="6">
        <f t="shared" si="43"/>
        <v>42411.734664351847</v>
      </c>
      <c r="T566" s="7">
        <f t="shared" si="44"/>
        <v>42441.734664351847</v>
      </c>
    </row>
    <row r="567" spans="1:20" ht="43.2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ROUND((E567/D567)*100,2)</f>
        <v>0</v>
      </c>
      <c r="P567">
        <f t="shared" si="40"/>
        <v>0</v>
      </c>
      <c r="Q567" t="str">
        <f t="shared" si="41"/>
        <v>technology</v>
      </c>
      <c r="R567" t="str">
        <f t="shared" si="42"/>
        <v>web</v>
      </c>
      <c r="S567" s="6">
        <f t="shared" si="43"/>
        <v>42165.576956018514</v>
      </c>
      <c r="T567" s="7">
        <f t="shared" si="44"/>
        <v>42195.576956018514</v>
      </c>
    </row>
    <row r="568" spans="1:20" ht="43.2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ROUND((E568/D568)*100,2)</f>
        <v>0.02</v>
      </c>
      <c r="P568">
        <f t="shared" si="40"/>
        <v>1</v>
      </c>
      <c r="Q568" t="str">
        <f t="shared" si="41"/>
        <v>technology</v>
      </c>
      <c r="R568" t="str">
        <f t="shared" si="42"/>
        <v>web</v>
      </c>
      <c r="S568" s="6">
        <f t="shared" si="43"/>
        <v>42535.476076388884</v>
      </c>
      <c r="T568" s="7">
        <f t="shared" si="44"/>
        <v>42565.476076388884</v>
      </c>
    </row>
    <row r="569" spans="1:20" ht="43.2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ROUND((E569/D569)*100,2)</f>
        <v>0</v>
      </c>
      <c r="P569">
        <f t="shared" si="40"/>
        <v>0</v>
      </c>
      <c r="Q569" t="str">
        <f t="shared" si="41"/>
        <v>technology</v>
      </c>
      <c r="R569" t="str">
        <f t="shared" si="42"/>
        <v>web</v>
      </c>
      <c r="S569" s="6">
        <f t="shared" si="43"/>
        <v>41975.634189814817</v>
      </c>
      <c r="T569" s="7">
        <f t="shared" si="44"/>
        <v>42005.634189814817</v>
      </c>
    </row>
    <row r="570" spans="1:20" ht="57.6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ROUND((E570/D570)*100,2)</f>
        <v>1</v>
      </c>
      <c r="P570">
        <f t="shared" si="40"/>
        <v>49</v>
      </c>
      <c r="Q570" t="str">
        <f t="shared" si="41"/>
        <v>technology</v>
      </c>
      <c r="R570" t="str">
        <f t="shared" si="42"/>
        <v>web</v>
      </c>
      <c r="S570" s="6">
        <f t="shared" si="43"/>
        <v>42348.713229166664</v>
      </c>
      <c r="T570" s="7">
        <f t="shared" si="44"/>
        <v>42385.249999999993</v>
      </c>
    </row>
    <row r="571" spans="1:20" ht="43.2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ROUND((E571/D571)*100,2)</f>
        <v>0.8</v>
      </c>
      <c r="P571">
        <f t="shared" si="40"/>
        <v>20</v>
      </c>
      <c r="Q571" t="str">
        <f t="shared" si="41"/>
        <v>technology</v>
      </c>
      <c r="R571" t="str">
        <f t="shared" si="42"/>
        <v>web</v>
      </c>
      <c r="S571" s="6">
        <f t="shared" si="43"/>
        <v>42340.639027777775</v>
      </c>
      <c r="T571" s="7">
        <f t="shared" si="44"/>
        <v>42370.639027777775</v>
      </c>
    </row>
    <row r="572" spans="1:20" ht="28.8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ROUND((E572/D572)*100,2)</f>
        <v>0.17</v>
      </c>
      <c r="P572">
        <f t="shared" si="40"/>
        <v>142</v>
      </c>
      <c r="Q572" t="str">
        <f t="shared" si="41"/>
        <v>technology</v>
      </c>
      <c r="R572" t="str">
        <f t="shared" si="42"/>
        <v>web</v>
      </c>
      <c r="S572" s="6">
        <f t="shared" si="43"/>
        <v>42388.589918981474</v>
      </c>
      <c r="T572" s="7">
        <f t="shared" si="44"/>
        <v>42418.589918981474</v>
      </c>
    </row>
    <row r="573" spans="1:20" ht="43.2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ROUND((E573/D573)*100,2)</f>
        <v>0.42</v>
      </c>
      <c r="P573">
        <f t="shared" si="40"/>
        <v>53</v>
      </c>
      <c r="Q573" t="str">
        <f t="shared" si="41"/>
        <v>technology</v>
      </c>
      <c r="R573" t="str">
        <f t="shared" si="42"/>
        <v>web</v>
      </c>
      <c r="S573" s="6">
        <f t="shared" si="43"/>
        <v>42192.607905092591</v>
      </c>
      <c r="T573" s="7">
        <f t="shared" si="44"/>
        <v>42211.957638888889</v>
      </c>
    </row>
    <row r="574" spans="1:20" ht="43.2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ROUND((E574/D574)*100,2)</f>
        <v>0</v>
      </c>
      <c r="P574">
        <f t="shared" si="40"/>
        <v>0</v>
      </c>
      <c r="Q574" t="str">
        <f t="shared" si="41"/>
        <v>technology</v>
      </c>
      <c r="R574" t="str">
        <f t="shared" si="42"/>
        <v>web</v>
      </c>
      <c r="S574" s="6">
        <f t="shared" si="43"/>
        <v>42282.507962962962</v>
      </c>
      <c r="T574" s="7">
        <f t="shared" si="44"/>
        <v>42312.549629629626</v>
      </c>
    </row>
    <row r="575" spans="1:20" ht="57.6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ROUND((E575/D575)*100,2)</f>
        <v>0.39</v>
      </c>
      <c r="P575">
        <f t="shared" si="40"/>
        <v>38.444444444444443</v>
      </c>
      <c r="Q575" t="str">
        <f t="shared" si="41"/>
        <v>technology</v>
      </c>
      <c r="R575" t="str">
        <f t="shared" si="42"/>
        <v>web</v>
      </c>
      <c r="S575" s="6">
        <f t="shared" si="43"/>
        <v>41962.841793981475</v>
      </c>
      <c r="T575" s="7">
        <f t="shared" si="44"/>
        <v>42021.841666666667</v>
      </c>
    </row>
    <row r="576" spans="1:20" ht="43.2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ROUND((E576/D576)*100,2)</f>
        <v>0.72</v>
      </c>
      <c r="P576">
        <f t="shared" si="40"/>
        <v>20</v>
      </c>
      <c r="Q576" t="str">
        <f t="shared" si="41"/>
        <v>technology</v>
      </c>
      <c r="R576" t="str">
        <f t="shared" si="42"/>
        <v>web</v>
      </c>
      <c r="S576" s="6">
        <f t="shared" si="43"/>
        <v>42632.235034722216</v>
      </c>
      <c r="T576" s="7">
        <f t="shared" si="44"/>
        <v>42662.235034722216</v>
      </c>
    </row>
    <row r="577" spans="1:20" ht="57.6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ROUND((E577/D577)*100,2)</f>
        <v>0.43</v>
      </c>
      <c r="P577">
        <f t="shared" si="40"/>
        <v>64.75</v>
      </c>
      <c r="Q577" t="str">
        <f t="shared" si="41"/>
        <v>technology</v>
      </c>
      <c r="R577" t="str">
        <f t="shared" si="42"/>
        <v>web</v>
      </c>
      <c r="S577" s="6">
        <f t="shared" si="43"/>
        <v>42138.484293981477</v>
      </c>
      <c r="T577" s="7">
        <f t="shared" si="44"/>
        <v>42168.484293981477</v>
      </c>
    </row>
    <row r="578" spans="1:20" ht="43.2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ROUND((E578/D578)*100,2)</f>
        <v>0</v>
      </c>
      <c r="P578">
        <f t="shared" si="40"/>
        <v>1</v>
      </c>
      <c r="Q578" t="str">
        <f t="shared" si="41"/>
        <v>technology</v>
      </c>
      <c r="R578" t="str">
        <f t="shared" si="42"/>
        <v>web</v>
      </c>
      <c r="S578" s="6">
        <f t="shared" si="43"/>
        <v>42031.263333333329</v>
      </c>
      <c r="T578" s="7">
        <f t="shared" si="44"/>
        <v>42091.221666666665</v>
      </c>
    </row>
    <row r="579" spans="1:20" ht="43.2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ROUND((E579/D579)*100,2)</f>
        <v>0.2</v>
      </c>
      <c r="P579">
        <f t="shared" ref="P579:P642" si="45">IF(L579=0,0,+E579/L579)</f>
        <v>10</v>
      </c>
      <c r="Q579" t="str">
        <f t="shared" ref="Q579:Q642" si="46">LEFT(N579, SEARCH("/",N579)-1)</f>
        <v>technology</v>
      </c>
      <c r="R579" t="str">
        <f t="shared" ref="R579:R642" si="47">RIGHT(N579,LEN(N579)-SEARCH("/",N579))</f>
        <v>web</v>
      </c>
      <c r="S579" s="6">
        <f t="shared" ref="S579:S642" si="48">(J579/86400)+25569+(-5/24)</f>
        <v>42450.380810185183</v>
      </c>
      <c r="T579" s="7">
        <f t="shared" ref="T579:T642" si="49">(I579/86400)+25569+(-5/24)</f>
        <v>42510.380810185183</v>
      </c>
    </row>
    <row r="580" spans="1:20" ht="28.8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ROUND((E580/D580)*100,2)</f>
        <v>0.01</v>
      </c>
      <c r="P580">
        <f t="shared" si="45"/>
        <v>2</v>
      </c>
      <c r="Q580" t="str">
        <f t="shared" si="46"/>
        <v>technology</v>
      </c>
      <c r="R580" t="str">
        <f t="shared" si="47"/>
        <v>web</v>
      </c>
      <c r="S580" s="6">
        <f t="shared" si="48"/>
        <v>42230.370289351849</v>
      </c>
      <c r="T580" s="7">
        <f t="shared" si="49"/>
        <v>42254.370289351849</v>
      </c>
    </row>
    <row r="581" spans="1:20" ht="28.8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ROUND((E581/D581)*100,2)</f>
        <v>1.46</v>
      </c>
      <c r="P581">
        <f t="shared" si="45"/>
        <v>35</v>
      </c>
      <c r="Q581" t="str">
        <f t="shared" si="46"/>
        <v>technology</v>
      </c>
      <c r="R581" t="str">
        <f t="shared" si="47"/>
        <v>web</v>
      </c>
      <c r="S581" s="6">
        <f t="shared" si="48"/>
        <v>41968.643784722219</v>
      </c>
      <c r="T581" s="7">
        <f t="shared" si="49"/>
        <v>41998.643784722219</v>
      </c>
    </row>
    <row r="582" spans="1:20" ht="43.2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ROUND((E582/D582)*100,2)</f>
        <v>0.03</v>
      </c>
      <c r="P582">
        <f t="shared" si="45"/>
        <v>1</v>
      </c>
      <c r="Q582" t="str">
        <f t="shared" si="46"/>
        <v>technology</v>
      </c>
      <c r="R582" t="str">
        <f t="shared" si="47"/>
        <v>web</v>
      </c>
      <c r="S582" s="6">
        <f t="shared" si="48"/>
        <v>42605.699849537035</v>
      </c>
      <c r="T582" s="7">
        <f t="shared" si="49"/>
        <v>42635.699849537035</v>
      </c>
    </row>
    <row r="583" spans="1:20" ht="43.2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ROUND((E583/D583)*100,2)</f>
        <v>0</v>
      </c>
      <c r="P583">
        <f t="shared" si="45"/>
        <v>0</v>
      </c>
      <c r="Q583" t="str">
        <f t="shared" si="46"/>
        <v>technology</v>
      </c>
      <c r="R583" t="str">
        <f t="shared" si="47"/>
        <v>web</v>
      </c>
      <c r="S583" s="6">
        <f t="shared" si="48"/>
        <v>42187.804444444446</v>
      </c>
      <c r="T583" s="7">
        <f t="shared" si="49"/>
        <v>42217.804444444446</v>
      </c>
    </row>
    <row r="584" spans="1:20" ht="43.2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ROUND((E584/D584)*100,2)</f>
        <v>0</v>
      </c>
      <c r="P584">
        <f t="shared" si="45"/>
        <v>0</v>
      </c>
      <c r="Q584" t="str">
        <f t="shared" si="46"/>
        <v>technology</v>
      </c>
      <c r="R584" t="str">
        <f t="shared" si="47"/>
        <v>web</v>
      </c>
      <c r="S584" s="6">
        <f t="shared" si="48"/>
        <v>42055.531469907401</v>
      </c>
      <c r="T584" s="7">
        <f t="shared" si="49"/>
        <v>42078.541666666664</v>
      </c>
    </row>
    <row r="585" spans="1:20" ht="43.2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ROUND((E585/D585)*100,2)</f>
        <v>0.01</v>
      </c>
      <c r="P585">
        <f t="shared" si="45"/>
        <v>1</v>
      </c>
      <c r="Q585" t="str">
        <f t="shared" si="46"/>
        <v>technology</v>
      </c>
      <c r="R585" t="str">
        <f t="shared" si="47"/>
        <v>web</v>
      </c>
      <c r="S585" s="6">
        <f t="shared" si="48"/>
        <v>42052.730173611104</v>
      </c>
      <c r="T585" s="7">
        <f t="shared" si="49"/>
        <v>42082.688506944447</v>
      </c>
    </row>
    <row r="586" spans="1:20" ht="43.2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ROUND((E586/D586)*100,2)</f>
        <v>1</v>
      </c>
      <c r="P586">
        <f t="shared" si="45"/>
        <v>5</v>
      </c>
      <c r="Q586" t="str">
        <f t="shared" si="46"/>
        <v>technology</v>
      </c>
      <c r="R586" t="str">
        <f t="shared" si="47"/>
        <v>web</v>
      </c>
      <c r="S586" s="6">
        <f t="shared" si="48"/>
        <v>42049.508287037032</v>
      </c>
      <c r="T586" s="7">
        <f t="shared" si="49"/>
        <v>42079.466620370367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ROUND((E587/D587)*100,2)</f>
        <v>0</v>
      </c>
      <c r="P587">
        <f t="shared" si="45"/>
        <v>0</v>
      </c>
      <c r="Q587" t="str">
        <f t="shared" si="46"/>
        <v>technology</v>
      </c>
      <c r="R587" t="str">
        <f t="shared" si="47"/>
        <v>web</v>
      </c>
      <c r="S587" s="6">
        <f t="shared" si="48"/>
        <v>42283.182604166665</v>
      </c>
      <c r="T587" s="7">
        <f t="shared" si="49"/>
        <v>42338.791666666664</v>
      </c>
    </row>
    <row r="588" spans="1:20" ht="43.2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ROUND((E588/D588)*100,2)</f>
        <v>0.56000000000000005</v>
      </c>
      <c r="P588">
        <f t="shared" si="45"/>
        <v>14</v>
      </c>
      <c r="Q588" t="str">
        <f t="shared" si="46"/>
        <v>technology</v>
      </c>
      <c r="R588" t="str">
        <f t="shared" si="47"/>
        <v>web</v>
      </c>
      <c r="S588" s="6">
        <f t="shared" si="48"/>
        <v>42020.645914351851</v>
      </c>
      <c r="T588" s="7">
        <f t="shared" si="49"/>
        <v>42050.645914351851</v>
      </c>
    </row>
    <row r="589" spans="1:20" ht="72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ROUND((E589/D589)*100,2)</f>
        <v>9.08</v>
      </c>
      <c r="P589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6">
        <f t="shared" si="48"/>
        <v>42080.548993055556</v>
      </c>
      <c r="T589" s="7">
        <f t="shared" si="49"/>
        <v>42110.548993055556</v>
      </c>
    </row>
    <row r="590" spans="1:20" ht="43.2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ROUND((E590/D590)*100,2)</f>
        <v>3.34</v>
      </c>
      <c r="P590">
        <f t="shared" si="45"/>
        <v>150.5</v>
      </c>
      <c r="Q590" t="str">
        <f t="shared" si="46"/>
        <v>technology</v>
      </c>
      <c r="R590" t="str">
        <f t="shared" si="47"/>
        <v>web</v>
      </c>
      <c r="S590" s="6">
        <f t="shared" si="48"/>
        <v>42631.561180555553</v>
      </c>
      <c r="T590" s="7">
        <f t="shared" si="49"/>
        <v>42691.602847222217</v>
      </c>
    </row>
    <row r="591" spans="1:20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ROUND((E591/D591)*100,2)</f>
        <v>0.01</v>
      </c>
      <c r="P591">
        <f t="shared" si="45"/>
        <v>1</v>
      </c>
      <c r="Q591" t="str">
        <f t="shared" si="46"/>
        <v>technology</v>
      </c>
      <c r="R591" t="str">
        <f t="shared" si="47"/>
        <v>web</v>
      </c>
      <c r="S591" s="6">
        <f t="shared" si="48"/>
        <v>42178.406238425923</v>
      </c>
      <c r="T591" s="7">
        <f t="shared" si="49"/>
        <v>42193.406238425923</v>
      </c>
    </row>
    <row r="592" spans="1:20" ht="57.6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ROUND((E592/D592)*100,2)</f>
        <v>4.46</v>
      </c>
      <c r="P592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6">
        <f t="shared" si="48"/>
        <v>42377.34642361111</v>
      </c>
      <c r="T592" s="7">
        <f t="shared" si="49"/>
        <v>42408.334027777775</v>
      </c>
    </row>
    <row r="593" spans="1:20" ht="43.2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ROUND((E593/D593)*100,2)</f>
        <v>0.06</v>
      </c>
      <c r="P593">
        <f t="shared" si="45"/>
        <v>30.5</v>
      </c>
      <c r="Q593" t="str">
        <f t="shared" si="46"/>
        <v>technology</v>
      </c>
      <c r="R593" t="str">
        <f t="shared" si="47"/>
        <v>web</v>
      </c>
      <c r="S593" s="6">
        <f t="shared" si="48"/>
        <v>42177.334837962961</v>
      </c>
      <c r="T593" s="7">
        <f t="shared" si="49"/>
        <v>42207.334837962961</v>
      </c>
    </row>
    <row r="594" spans="1:20" ht="43.2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ROUND((E594/D594)*100,2)</f>
        <v>3.33</v>
      </c>
      <c r="P594">
        <f t="shared" si="45"/>
        <v>250</v>
      </c>
      <c r="Q594" t="str">
        <f t="shared" si="46"/>
        <v>technology</v>
      </c>
      <c r="R594" t="str">
        <f t="shared" si="47"/>
        <v>web</v>
      </c>
      <c r="S594" s="6">
        <f t="shared" si="48"/>
        <v>41946.023842592593</v>
      </c>
      <c r="T594" s="7">
        <f t="shared" si="49"/>
        <v>41976.023842592585</v>
      </c>
    </row>
    <row r="595" spans="1:20" ht="57.6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ROUND((E595/D595)*100,2)</f>
        <v>23</v>
      </c>
      <c r="P595">
        <f t="shared" si="45"/>
        <v>16.428571428571427</v>
      </c>
      <c r="Q595" t="str">
        <f t="shared" si="46"/>
        <v>technology</v>
      </c>
      <c r="R595" t="str">
        <f t="shared" si="47"/>
        <v>web</v>
      </c>
      <c r="S595" s="6">
        <f t="shared" si="48"/>
        <v>42070.469270833331</v>
      </c>
      <c r="T595" s="7">
        <f t="shared" si="49"/>
        <v>42100.427604166667</v>
      </c>
    </row>
    <row r="596" spans="1:20" ht="28.8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ROUND((E596/D596)*100,2)</f>
        <v>0.1</v>
      </c>
      <c r="P596">
        <f t="shared" si="45"/>
        <v>13</v>
      </c>
      <c r="Q596" t="str">
        <f t="shared" si="46"/>
        <v>technology</v>
      </c>
      <c r="R596" t="str">
        <f t="shared" si="47"/>
        <v>web</v>
      </c>
      <c r="S596" s="6">
        <f t="shared" si="48"/>
        <v>42446.571828703702</v>
      </c>
      <c r="T596" s="7">
        <f t="shared" si="49"/>
        <v>42476.571828703702</v>
      </c>
    </row>
    <row r="597" spans="1:20" ht="43.2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ROUND((E597/D597)*100,2)</f>
        <v>0.43</v>
      </c>
      <c r="P597">
        <f t="shared" si="45"/>
        <v>53.25</v>
      </c>
      <c r="Q597" t="str">
        <f t="shared" si="46"/>
        <v>technology</v>
      </c>
      <c r="R597" t="str">
        <f t="shared" si="47"/>
        <v>web</v>
      </c>
      <c r="S597" s="6">
        <f t="shared" si="48"/>
        <v>42082.861550925925</v>
      </c>
      <c r="T597" s="7">
        <f t="shared" si="49"/>
        <v>42127.861550925925</v>
      </c>
    </row>
    <row r="598" spans="1:20" ht="28.8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ROUND((E598/D598)*100,2)</f>
        <v>0.03</v>
      </c>
      <c r="P598">
        <f t="shared" si="45"/>
        <v>3</v>
      </c>
      <c r="Q598" t="str">
        <f t="shared" si="46"/>
        <v>technology</v>
      </c>
      <c r="R598" t="str">
        <f t="shared" si="47"/>
        <v>web</v>
      </c>
      <c r="S598" s="6">
        <f t="shared" si="48"/>
        <v>42646.688564814809</v>
      </c>
      <c r="T598" s="7">
        <f t="shared" si="49"/>
        <v>42676.688564814809</v>
      </c>
    </row>
    <row r="599" spans="1:20" ht="43.2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ROUND((E599/D599)*100,2)</f>
        <v>0.27</v>
      </c>
      <c r="P599">
        <f t="shared" si="45"/>
        <v>10</v>
      </c>
      <c r="Q599" t="str">
        <f t="shared" si="46"/>
        <v>technology</v>
      </c>
      <c r="R599" t="str">
        <f t="shared" si="47"/>
        <v>web</v>
      </c>
      <c r="S599" s="6">
        <f t="shared" si="48"/>
        <v>42545.496932870366</v>
      </c>
      <c r="T599" s="7">
        <f t="shared" si="49"/>
        <v>42582.458333333336</v>
      </c>
    </row>
    <row r="600" spans="1:20" ht="28.8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ROUND((E600/D600)*100,2)</f>
        <v>34</v>
      </c>
      <c r="P600">
        <f t="shared" si="45"/>
        <v>121.42857142857143</v>
      </c>
      <c r="Q600" t="str">
        <f t="shared" si="46"/>
        <v>technology</v>
      </c>
      <c r="R600" t="str">
        <f t="shared" si="47"/>
        <v>web</v>
      </c>
      <c r="S600" s="6">
        <f t="shared" si="48"/>
        <v>41947.793761574074</v>
      </c>
      <c r="T600" s="7">
        <f t="shared" si="49"/>
        <v>41977.793761574074</v>
      </c>
    </row>
    <row r="601" spans="1:20" ht="43.2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ROUND((E601/D601)*100,2)</f>
        <v>0.06</v>
      </c>
      <c r="P601">
        <f t="shared" si="45"/>
        <v>15.5</v>
      </c>
      <c r="Q601" t="str">
        <f t="shared" si="46"/>
        <v>technology</v>
      </c>
      <c r="R601" t="str">
        <f t="shared" si="47"/>
        <v>web</v>
      </c>
      <c r="S601" s="6">
        <f t="shared" si="48"/>
        <v>42047.604189814818</v>
      </c>
      <c r="T601" s="7">
        <f t="shared" si="49"/>
        <v>42071.427777777775</v>
      </c>
    </row>
    <row r="602" spans="1:20" ht="28.8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ROUND((E602/D602)*100,2)</f>
        <v>2</v>
      </c>
      <c r="P602">
        <f t="shared" si="45"/>
        <v>100</v>
      </c>
      <c r="Q602" t="str">
        <f t="shared" si="46"/>
        <v>technology</v>
      </c>
      <c r="R602" t="str">
        <f t="shared" si="47"/>
        <v>web</v>
      </c>
      <c r="S602" s="6">
        <f t="shared" si="48"/>
        <v>42073.589837962958</v>
      </c>
      <c r="T602" s="7">
        <f t="shared" si="49"/>
        <v>42133.589837962958</v>
      </c>
    </row>
    <row r="603" spans="1:20" ht="43.2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ROUND((E603/D603)*100,2)</f>
        <v>1.4</v>
      </c>
      <c r="P603">
        <f t="shared" si="45"/>
        <v>23.333333333333332</v>
      </c>
      <c r="Q603" t="str">
        <f t="shared" si="46"/>
        <v>technology</v>
      </c>
      <c r="R603" t="str">
        <f t="shared" si="47"/>
        <v>web</v>
      </c>
      <c r="S603" s="6">
        <f t="shared" si="48"/>
        <v>41969.64975694444</v>
      </c>
      <c r="T603" s="7">
        <f t="shared" si="49"/>
        <v>41999.64975694444</v>
      </c>
    </row>
    <row r="604" spans="1:20" ht="43.2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ROUND((E604/D604)*100,2)</f>
        <v>0</v>
      </c>
      <c r="P604">
        <f t="shared" si="45"/>
        <v>0</v>
      </c>
      <c r="Q604" t="str">
        <f t="shared" si="46"/>
        <v>technology</v>
      </c>
      <c r="R604" t="str">
        <f t="shared" si="47"/>
        <v>web</v>
      </c>
      <c r="S604" s="6">
        <f t="shared" si="48"/>
        <v>42143.585821759254</v>
      </c>
      <c r="T604" s="7">
        <f t="shared" si="49"/>
        <v>42173.585821759254</v>
      </c>
    </row>
    <row r="605" spans="1:20" ht="43.2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ROUND((E605/D605)*100,2)</f>
        <v>3.93</v>
      </c>
      <c r="P605">
        <f t="shared" si="45"/>
        <v>45.386153846153846</v>
      </c>
      <c r="Q605" t="str">
        <f t="shared" si="46"/>
        <v>technology</v>
      </c>
      <c r="R605" t="str">
        <f t="shared" si="47"/>
        <v>web</v>
      </c>
      <c r="S605" s="6">
        <f t="shared" si="48"/>
        <v>41835.430821759255</v>
      </c>
      <c r="T605" s="7">
        <f t="shared" si="49"/>
        <v>41865.430821759255</v>
      </c>
    </row>
    <row r="606" spans="1:20" ht="43.2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ROUND((E606/D606)*100,2)</f>
        <v>0</v>
      </c>
      <c r="P606">
        <f t="shared" si="45"/>
        <v>0</v>
      </c>
      <c r="Q606" t="str">
        <f t="shared" si="46"/>
        <v>technology</v>
      </c>
      <c r="R606" t="str">
        <f t="shared" si="47"/>
        <v>web</v>
      </c>
      <c r="S606" s="6">
        <f t="shared" si="48"/>
        <v>41848.827037037037</v>
      </c>
      <c r="T606" s="7">
        <f t="shared" si="49"/>
        <v>41878.827037037037</v>
      </c>
    </row>
    <row r="607" spans="1:20" ht="28.8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ROUND((E607/D607)*100,2)</f>
        <v>2.62</v>
      </c>
      <c r="P607">
        <f t="shared" si="45"/>
        <v>16.375</v>
      </c>
      <c r="Q607" t="str">
        <f t="shared" si="46"/>
        <v>technology</v>
      </c>
      <c r="R607" t="str">
        <f t="shared" si="47"/>
        <v>web</v>
      </c>
      <c r="S607" s="6">
        <f t="shared" si="48"/>
        <v>42194.149398148147</v>
      </c>
      <c r="T607" s="7">
        <f t="shared" si="49"/>
        <v>42239.149398148147</v>
      </c>
    </row>
    <row r="608" spans="1:20" ht="57.6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ROUND((E608/D608)*100,2)</f>
        <v>0.2</v>
      </c>
      <c r="P608">
        <f t="shared" si="45"/>
        <v>10</v>
      </c>
      <c r="Q608" t="str">
        <f t="shared" si="46"/>
        <v>technology</v>
      </c>
      <c r="R608" t="str">
        <f t="shared" si="47"/>
        <v>web</v>
      </c>
      <c r="S608" s="6">
        <f t="shared" si="48"/>
        <v>42102.442233796297</v>
      </c>
      <c r="T608" s="7">
        <f t="shared" si="49"/>
        <v>42148.416666666664</v>
      </c>
    </row>
    <row r="609" spans="1:20" ht="43.2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ROUND((E609/D609)*100,2)</f>
        <v>0</v>
      </c>
      <c r="P609">
        <f t="shared" si="45"/>
        <v>0</v>
      </c>
      <c r="Q609" t="str">
        <f t="shared" si="46"/>
        <v>technology</v>
      </c>
      <c r="R609" t="str">
        <f t="shared" si="47"/>
        <v>web</v>
      </c>
      <c r="S609" s="6">
        <f t="shared" si="48"/>
        <v>42300.617314814815</v>
      </c>
      <c r="T609" s="7">
        <f t="shared" si="49"/>
        <v>42330.65898148148</v>
      </c>
    </row>
    <row r="610" spans="1:20" ht="43.2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ROUND((E610/D610)*100,2)</f>
        <v>0.97</v>
      </c>
      <c r="P610">
        <f t="shared" si="45"/>
        <v>292.2</v>
      </c>
      <c r="Q610" t="str">
        <f t="shared" si="46"/>
        <v>technology</v>
      </c>
      <c r="R610" t="str">
        <f t="shared" si="47"/>
        <v>web</v>
      </c>
      <c r="S610" s="6">
        <f t="shared" si="48"/>
        <v>42140.712731481479</v>
      </c>
      <c r="T610" s="7">
        <f t="shared" si="49"/>
        <v>42170.712731481479</v>
      </c>
    </row>
    <row r="611" spans="1:20" ht="43.2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ROUND((E611/D611)*100,2)</f>
        <v>0.64</v>
      </c>
      <c r="P611">
        <f t="shared" si="45"/>
        <v>5</v>
      </c>
      <c r="Q611" t="str">
        <f t="shared" si="46"/>
        <v>technology</v>
      </c>
      <c r="R611" t="str">
        <f t="shared" si="47"/>
        <v>web</v>
      </c>
      <c r="S611" s="6">
        <f t="shared" si="48"/>
        <v>42306.825740740744</v>
      </c>
      <c r="T611" s="7">
        <f t="shared" si="49"/>
        <v>42336.867407407401</v>
      </c>
    </row>
    <row r="612" spans="1:20" ht="43.2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ROUND((E612/D612)*100,2)</f>
        <v>0</v>
      </c>
      <c r="P612">
        <f t="shared" si="45"/>
        <v>0</v>
      </c>
      <c r="Q612" t="str">
        <f t="shared" si="46"/>
        <v>technology</v>
      </c>
      <c r="R612" t="str">
        <f t="shared" si="47"/>
        <v>web</v>
      </c>
      <c r="S612" s="6">
        <f t="shared" si="48"/>
        <v>42086.622523148144</v>
      </c>
      <c r="T612" s="7">
        <f t="shared" si="49"/>
        <v>42116.622523148144</v>
      </c>
    </row>
    <row r="613" spans="1:20" ht="43.2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ROUND((E613/D613)*100,2)</f>
        <v>0</v>
      </c>
      <c r="P613">
        <f t="shared" si="45"/>
        <v>0</v>
      </c>
      <c r="Q613" t="str">
        <f t="shared" si="46"/>
        <v>technology</v>
      </c>
      <c r="R613" t="str">
        <f t="shared" si="47"/>
        <v>web</v>
      </c>
      <c r="S613" s="6">
        <f t="shared" si="48"/>
        <v>42328.352280092593</v>
      </c>
      <c r="T613" s="7">
        <f t="shared" si="49"/>
        <v>42388.352280092593</v>
      </c>
    </row>
    <row r="614" spans="1:20" ht="28.8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ROUND((E614/D614)*100,2)</f>
        <v>0</v>
      </c>
      <c r="P614">
        <f t="shared" si="45"/>
        <v>0</v>
      </c>
      <c r="Q614" t="str">
        <f t="shared" si="46"/>
        <v>technology</v>
      </c>
      <c r="R614" t="str">
        <f t="shared" si="47"/>
        <v>web</v>
      </c>
      <c r="S614" s="6">
        <f t="shared" si="48"/>
        <v>42584.823449074072</v>
      </c>
      <c r="T614" s="7">
        <f t="shared" si="49"/>
        <v>42614.823449074072</v>
      </c>
    </row>
    <row r="615" spans="1:20" ht="43.2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ROUND((E615/D615)*100,2)</f>
        <v>21.36</v>
      </c>
      <c r="P615">
        <f t="shared" si="45"/>
        <v>105.93388429752066</v>
      </c>
      <c r="Q615" t="str">
        <f t="shared" si="46"/>
        <v>technology</v>
      </c>
      <c r="R615" t="str">
        <f t="shared" si="47"/>
        <v>web</v>
      </c>
      <c r="S615" s="6">
        <f t="shared" si="48"/>
        <v>42247.288425925923</v>
      </c>
      <c r="T615" s="7">
        <f t="shared" si="49"/>
        <v>42277.999305555553</v>
      </c>
    </row>
    <row r="616" spans="1:20" ht="43.2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ROUND((E616/D616)*100,2)</f>
        <v>0</v>
      </c>
      <c r="P616">
        <f t="shared" si="45"/>
        <v>0</v>
      </c>
      <c r="Q616" t="str">
        <f t="shared" si="46"/>
        <v>technology</v>
      </c>
      <c r="R616" t="str">
        <f t="shared" si="47"/>
        <v>web</v>
      </c>
      <c r="S616" s="6">
        <f t="shared" si="48"/>
        <v>42514.853472222218</v>
      </c>
      <c r="T616" s="7">
        <f t="shared" si="49"/>
        <v>42544.853472222218</v>
      </c>
    </row>
    <row r="617" spans="1:20" ht="43.2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ROUND((E617/D617)*100,2)</f>
        <v>0</v>
      </c>
      <c r="P617">
        <f t="shared" si="45"/>
        <v>0</v>
      </c>
      <c r="Q617" t="str">
        <f t="shared" si="46"/>
        <v>technology</v>
      </c>
      <c r="R617" t="str">
        <f t="shared" si="47"/>
        <v>web</v>
      </c>
      <c r="S617" s="6">
        <f t="shared" si="48"/>
        <v>42241.913877314808</v>
      </c>
      <c r="T617" s="7">
        <f t="shared" si="49"/>
        <v>42271.913877314808</v>
      </c>
    </row>
    <row r="618" spans="1:20" ht="43.2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ROUND((E618/D618)*100,2)</f>
        <v>0</v>
      </c>
      <c r="P618">
        <f t="shared" si="45"/>
        <v>0</v>
      </c>
      <c r="Q618" t="str">
        <f t="shared" si="46"/>
        <v>technology</v>
      </c>
      <c r="R618" t="str">
        <f t="shared" si="47"/>
        <v>web</v>
      </c>
      <c r="S618" s="6">
        <f t="shared" si="48"/>
        <v>42761.167905092589</v>
      </c>
      <c r="T618" s="7">
        <f t="shared" si="49"/>
        <v>42791.167905092589</v>
      </c>
    </row>
    <row r="619" spans="1:20" ht="57.6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ROUND((E619/D619)*100,2)</f>
        <v>3</v>
      </c>
      <c r="P619">
        <f t="shared" si="45"/>
        <v>20</v>
      </c>
      <c r="Q619" t="str">
        <f t="shared" si="46"/>
        <v>technology</v>
      </c>
      <c r="R619" t="str">
        <f t="shared" si="47"/>
        <v>web</v>
      </c>
      <c r="S619" s="6">
        <f t="shared" si="48"/>
        <v>42087.134756944441</v>
      </c>
      <c r="T619" s="7">
        <f t="shared" si="49"/>
        <v>42132.134756944441</v>
      </c>
    </row>
    <row r="620" spans="1:20" ht="43.2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ROUND((E620/D620)*100,2)</f>
        <v>0</v>
      </c>
      <c r="P620">
        <f t="shared" si="45"/>
        <v>0</v>
      </c>
      <c r="Q620" t="str">
        <f t="shared" si="46"/>
        <v>technology</v>
      </c>
      <c r="R620" t="str">
        <f t="shared" si="47"/>
        <v>web</v>
      </c>
      <c r="S620" s="6">
        <f t="shared" si="48"/>
        <v>42317.60188657407</v>
      </c>
      <c r="T620" s="7">
        <f t="shared" si="49"/>
        <v>42347.60188657407</v>
      </c>
    </row>
    <row r="621" spans="1:20" ht="28.8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ROUND((E621/D621)*100,2)</f>
        <v>0</v>
      </c>
      <c r="P621">
        <f t="shared" si="45"/>
        <v>1</v>
      </c>
      <c r="Q621" t="str">
        <f t="shared" si="46"/>
        <v>technology</v>
      </c>
      <c r="R621" t="str">
        <f t="shared" si="47"/>
        <v>web</v>
      </c>
      <c r="S621" s="6">
        <f t="shared" si="48"/>
        <v>41908.442013888889</v>
      </c>
      <c r="T621" s="7">
        <f t="shared" si="49"/>
        <v>41968.483680555553</v>
      </c>
    </row>
    <row r="622" spans="1:20" ht="43.2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ROUND((E622/D622)*100,2)</f>
        <v>1</v>
      </c>
      <c r="P622">
        <f t="shared" si="45"/>
        <v>300</v>
      </c>
      <c r="Q622" t="str">
        <f t="shared" si="46"/>
        <v>technology</v>
      </c>
      <c r="R622" t="str">
        <f t="shared" si="47"/>
        <v>web</v>
      </c>
      <c r="S622" s="6">
        <f t="shared" si="48"/>
        <v>41831.508541666662</v>
      </c>
      <c r="T622" s="7">
        <f t="shared" si="49"/>
        <v>41876.508541666662</v>
      </c>
    </row>
    <row r="623" spans="1:20" ht="43.2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ROUND((E623/D623)*100,2)</f>
        <v>1.04</v>
      </c>
      <c r="P623">
        <f t="shared" si="45"/>
        <v>87</v>
      </c>
      <c r="Q623" t="str">
        <f t="shared" si="46"/>
        <v>technology</v>
      </c>
      <c r="R623" t="str">
        <f t="shared" si="47"/>
        <v>web</v>
      </c>
      <c r="S623" s="6">
        <f t="shared" si="48"/>
        <v>42528.779363425921</v>
      </c>
      <c r="T623" s="7">
        <f t="shared" si="49"/>
        <v>42558.779363425921</v>
      </c>
    </row>
    <row r="624" spans="1:20" ht="43.2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ROUND((E624/D624)*100,2)</f>
        <v>5.68</v>
      </c>
      <c r="P624">
        <f t="shared" si="45"/>
        <v>37.888888888888886</v>
      </c>
      <c r="Q624" t="str">
        <f t="shared" si="46"/>
        <v>technology</v>
      </c>
      <c r="R624" t="str">
        <f t="shared" si="47"/>
        <v>web</v>
      </c>
      <c r="S624" s="6">
        <f t="shared" si="48"/>
        <v>42532.566412037035</v>
      </c>
      <c r="T624" s="7">
        <f t="shared" si="49"/>
        <v>42552.566412037035</v>
      </c>
    </row>
    <row r="625" spans="1:20" ht="57.6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ROUND((E625/D625)*100,2)</f>
        <v>0</v>
      </c>
      <c r="P625">
        <f t="shared" si="45"/>
        <v>0</v>
      </c>
      <c r="Q625" t="str">
        <f t="shared" si="46"/>
        <v>technology</v>
      </c>
      <c r="R625" t="str">
        <f t="shared" si="47"/>
        <v>web</v>
      </c>
      <c r="S625" s="6">
        <f t="shared" si="48"/>
        <v>42121.800891203697</v>
      </c>
      <c r="T625" s="7">
        <f t="shared" si="49"/>
        <v>42151.800891203697</v>
      </c>
    </row>
    <row r="626" spans="1:20" ht="43.2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ROUND((E626/D626)*100,2)</f>
        <v>0</v>
      </c>
      <c r="P626">
        <f t="shared" si="45"/>
        <v>0</v>
      </c>
      <c r="Q626" t="str">
        <f t="shared" si="46"/>
        <v>technology</v>
      </c>
      <c r="R626" t="str">
        <f t="shared" si="47"/>
        <v>web</v>
      </c>
      <c r="S626" s="6">
        <f t="shared" si="48"/>
        <v>42108.78056712963</v>
      </c>
      <c r="T626" s="7">
        <f t="shared" si="49"/>
        <v>42138.78056712963</v>
      </c>
    </row>
    <row r="627" spans="1:20" ht="43.2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ROUND((E627/D627)*100,2)</f>
        <v>0</v>
      </c>
      <c r="P627">
        <f t="shared" si="45"/>
        <v>0</v>
      </c>
      <c r="Q627" t="str">
        <f t="shared" si="46"/>
        <v>technology</v>
      </c>
      <c r="R627" t="str">
        <f t="shared" si="47"/>
        <v>web</v>
      </c>
      <c r="S627" s="6">
        <f t="shared" si="48"/>
        <v>42790.687233796292</v>
      </c>
      <c r="T627" s="7">
        <f t="shared" si="49"/>
        <v>42820.645567129628</v>
      </c>
    </row>
    <row r="628" spans="1:20" ht="43.2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ROUND((E628/D628)*100,2)</f>
        <v>17.38</v>
      </c>
      <c r="P628">
        <f t="shared" si="45"/>
        <v>111.41025641025641</v>
      </c>
      <c r="Q628" t="str">
        <f t="shared" si="46"/>
        <v>technology</v>
      </c>
      <c r="R628" t="str">
        <f t="shared" si="47"/>
        <v>web</v>
      </c>
      <c r="S628" s="6">
        <f t="shared" si="48"/>
        <v>42198.351145833331</v>
      </c>
      <c r="T628" s="7">
        <f t="shared" si="49"/>
        <v>42231.348611111105</v>
      </c>
    </row>
    <row r="629" spans="1:20" ht="43.2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ROUND((E629/D629)*100,2)</f>
        <v>0.02</v>
      </c>
      <c r="P629">
        <f t="shared" si="45"/>
        <v>90</v>
      </c>
      <c r="Q629" t="str">
        <f t="shared" si="46"/>
        <v>technology</v>
      </c>
      <c r="R629" t="str">
        <f t="shared" si="47"/>
        <v>web</v>
      </c>
      <c r="S629" s="6">
        <f t="shared" si="48"/>
        <v>42384.098506944443</v>
      </c>
      <c r="T629" s="7">
        <f t="shared" si="49"/>
        <v>42443.749999999993</v>
      </c>
    </row>
    <row r="630" spans="1:20" ht="43.2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ROUND((E630/D630)*100,2)</f>
        <v>0</v>
      </c>
      <c r="P630">
        <f t="shared" si="45"/>
        <v>0</v>
      </c>
      <c r="Q630" t="str">
        <f t="shared" si="46"/>
        <v>technology</v>
      </c>
      <c r="R630" t="str">
        <f t="shared" si="47"/>
        <v>web</v>
      </c>
      <c r="S630" s="6">
        <f t="shared" si="48"/>
        <v>41803.484456018516</v>
      </c>
      <c r="T630" s="7">
        <f t="shared" si="49"/>
        <v>41833.484456018516</v>
      </c>
    </row>
    <row r="631" spans="1:20" ht="43.2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ROUND((E631/D631)*100,2)</f>
        <v>0.18</v>
      </c>
      <c r="P631">
        <f t="shared" si="45"/>
        <v>116.66666666666667</v>
      </c>
      <c r="Q631" t="str">
        <f t="shared" si="46"/>
        <v>technology</v>
      </c>
      <c r="R631" t="str">
        <f t="shared" si="47"/>
        <v>web</v>
      </c>
      <c r="S631" s="6">
        <f t="shared" si="48"/>
        <v>42474.429490740738</v>
      </c>
      <c r="T631" s="7">
        <f t="shared" si="49"/>
        <v>42504.429490740738</v>
      </c>
    </row>
    <row r="632" spans="1:20" ht="57.6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ROUND((E632/D632)*100,2)</f>
        <v>0.08</v>
      </c>
      <c r="P632">
        <f t="shared" si="45"/>
        <v>10</v>
      </c>
      <c r="Q632" t="str">
        <f t="shared" si="46"/>
        <v>technology</v>
      </c>
      <c r="R632" t="str">
        <f t="shared" si="47"/>
        <v>web</v>
      </c>
      <c r="S632" s="6">
        <f t="shared" si="48"/>
        <v>42223.411122685182</v>
      </c>
      <c r="T632" s="7">
        <f t="shared" si="49"/>
        <v>42253.006944444445</v>
      </c>
    </row>
    <row r="633" spans="1:20" ht="28.8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ROUND((E633/D633)*100,2)</f>
        <v>1.38</v>
      </c>
      <c r="P633">
        <f t="shared" si="45"/>
        <v>76.666666666666671</v>
      </c>
      <c r="Q633" t="str">
        <f t="shared" si="46"/>
        <v>technology</v>
      </c>
      <c r="R633" t="str">
        <f t="shared" si="47"/>
        <v>web</v>
      </c>
      <c r="S633" s="6">
        <f t="shared" si="48"/>
        <v>42489.563993055555</v>
      </c>
      <c r="T633" s="7">
        <f t="shared" si="49"/>
        <v>42518.563993055555</v>
      </c>
    </row>
    <row r="634" spans="1:20" ht="28.8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ROUND((E634/D634)*100,2)</f>
        <v>0</v>
      </c>
      <c r="P634">
        <f t="shared" si="45"/>
        <v>0</v>
      </c>
      <c r="Q634" t="str">
        <f t="shared" si="46"/>
        <v>technology</v>
      </c>
      <c r="R634" t="str">
        <f t="shared" si="47"/>
        <v>web</v>
      </c>
      <c r="S634" s="6">
        <f t="shared" si="48"/>
        <v>42303.450983796291</v>
      </c>
      <c r="T634" s="7">
        <f t="shared" si="49"/>
        <v>42333.492650462962</v>
      </c>
    </row>
    <row r="635" spans="1:20" ht="43.2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ROUND((E635/D635)*100,2)</f>
        <v>12.45</v>
      </c>
      <c r="P635">
        <f t="shared" si="45"/>
        <v>49.8</v>
      </c>
      <c r="Q635" t="str">
        <f t="shared" si="46"/>
        <v>technology</v>
      </c>
      <c r="R635" t="str">
        <f t="shared" si="47"/>
        <v>web</v>
      </c>
      <c r="S635" s="6">
        <f t="shared" si="48"/>
        <v>42507.090995370367</v>
      </c>
      <c r="T635" s="7">
        <f t="shared" si="49"/>
        <v>42538.749999999993</v>
      </c>
    </row>
    <row r="636" spans="1:20" ht="28.8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ROUND((E636/D636)*100,2)</f>
        <v>0.02</v>
      </c>
      <c r="P636">
        <f t="shared" si="45"/>
        <v>1</v>
      </c>
      <c r="Q636" t="str">
        <f t="shared" si="46"/>
        <v>technology</v>
      </c>
      <c r="R636" t="str">
        <f t="shared" si="47"/>
        <v>web</v>
      </c>
      <c r="S636" s="6">
        <f t="shared" si="48"/>
        <v>42031.720243055555</v>
      </c>
      <c r="T636" s="7">
        <f t="shared" si="49"/>
        <v>42061.720243055555</v>
      </c>
    </row>
    <row r="637" spans="1:20" ht="28.8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ROUND((E637/D637)*100,2)</f>
        <v>0.01</v>
      </c>
      <c r="P637">
        <f t="shared" si="45"/>
        <v>2</v>
      </c>
      <c r="Q637" t="str">
        <f t="shared" si="46"/>
        <v>technology</v>
      </c>
      <c r="R637" t="str">
        <f t="shared" si="47"/>
        <v>web</v>
      </c>
      <c r="S637" s="6">
        <f t="shared" si="48"/>
        <v>42075.883819444447</v>
      </c>
      <c r="T637" s="7">
        <f t="shared" si="49"/>
        <v>42105.883819444447</v>
      </c>
    </row>
    <row r="638" spans="1:20" ht="43.2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ROUND((E638/D638)*100,2)</f>
        <v>0.2</v>
      </c>
      <c r="P638">
        <f t="shared" si="45"/>
        <v>4</v>
      </c>
      <c r="Q638" t="str">
        <f t="shared" si="46"/>
        <v>technology</v>
      </c>
      <c r="R638" t="str">
        <f t="shared" si="47"/>
        <v>web</v>
      </c>
      <c r="S638" s="6">
        <f t="shared" si="48"/>
        <v>42131.247106481482</v>
      </c>
      <c r="T638" s="7">
        <f t="shared" si="49"/>
        <v>42161.240972222215</v>
      </c>
    </row>
    <row r="639" spans="1:20" ht="43.2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ROUND((E639/D639)*100,2)</f>
        <v>0</v>
      </c>
      <c r="P639">
        <f t="shared" si="45"/>
        <v>0</v>
      </c>
      <c r="Q639" t="str">
        <f t="shared" si="46"/>
        <v>technology</v>
      </c>
      <c r="R639" t="str">
        <f t="shared" si="47"/>
        <v>web</v>
      </c>
      <c r="S639" s="6">
        <f t="shared" si="48"/>
        <v>42762.75368055555</v>
      </c>
      <c r="T639" s="7">
        <f t="shared" si="49"/>
        <v>42791.75277777778</v>
      </c>
    </row>
    <row r="640" spans="1:20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ROUND((E640/D640)*100,2)</f>
        <v>0.01</v>
      </c>
      <c r="P640">
        <f t="shared" si="45"/>
        <v>3</v>
      </c>
      <c r="Q640" t="str">
        <f t="shared" si="46"/>
        <v>technology</v>
      </c>
      <c r="R640" t="str">
        <f t="shared" si="47"/>
        <v>web</v>
      </c>
      <c r="S640" s="6">
        <f t="shared" si="48"/>
        <v>42759.384976851848</v>
      </c>
      <c r="T640" s="7">
        <f t="shared" si="49"/>
        <v>42819.343310185184</v>
      </c>
    </row>
    <row r="641" spans="1:20" ht="28.8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ROUND((E641/D641)*100,2)</f>
        <v>0</v>
      </c>
      <c r="P641">
        <f t="shared" si="45"/>
        <v>1</v>
      </c>
      <c r="Q641" t="str">
        <f t="shared" si="46"/>
        <v>technology</v>
      </c>
      <c r="R641" t="str">
        <f t="shared" si="47"/>
        <v>web</v>
      </c>
      <c r="S641" s="6">
        <f t="shared" si="48"/>
        <v>41865.374942129631</v>
      </c>
      <c r="T641" s="7">
        <f t="shared" si="49"/>
        <v>41925.374942129631</v>
      </c>
    </row>
    <row r="642" spans="1:20" ht="43.2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ROUND((E642/D642)*100,2)</f>
        <v>144.29</v>
      </c>
      <c r="P642">
        <f t="shared" si="45"/>
        <v>50.5</v>
      </c>
      <c r="Q642" t="str">
        <f t="shared" si="46"/>
        <v>technology</v>
      </c>
      <c r="R642" t="str">
        <f t="shared" si="47"/>
        <v>wearables</v>
      </c>
      <c r="S642" s="6">
        <f t="shared" si="48"/>
        <v>42683.211979166663</v>
      </c>
      <c r="T642" s="7">
        <f t="shared" si="49"/>
        <v>42698.749999999993</v>
      </c>
    </row>
    <row r="643" spans="1:20" ht="43.2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ROUND((E643/D643)*100,2)</f>
        <v>119.16</v>
      </c>
      <c r="P643">
        <f t="shared" ref="P643:P706" si="50">IF(L643=0,0,+E643/L643)</f>
        <v>151.31746031746033</v>
      </c>
      <c r="Q643" t="str">
        <f t="shared" ref="Q643:Q706" si="51">LEFT(N643, SEARCH("/",N643)-1)</f>
        <v>technology</v>
      </c>
      <c r="R643" t="str">
        <f t="shared" ref="R643:R706" si="52">RIGHT(N643,LEN(N643)-SEARCH("/",N643))</f>
        <v>wearables</v>
      </c>
      <c r="S643" s="6">
        <f t="shared" ref="S643:S706" si="53">(J643/86400)+25569+(-5/24)</f>
        <v>42199.361666666664</v>
      </c>
      <c r="T643" s="7">
        <f t="shared" ref="T643:T706" si="54">(I643/86400)+25569+(-5/24)</f>
        <v>42229.361666666664</v>
      </c>
    </row>
    <row r="644" spans="1:20" ht="43.2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ROUND((E644/D644)*100,2)</f>
        <v>1460.49</v>
      </c>
      <c r="P644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6">
        <f t="shared" si="53"/>
        <v>42199.442986111106</v>
      </c>
      <c r="T644" s="7">
        <f t="shared" si="54"/>
        <v>42235.442986111106</v>
      </c>
    </row>
    <row r="645" spans="1:20" ht="43.2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ROUND((E645/D645)*100,2)</f>
        <v>105.81</v>
      </c>
      <c r="P645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6">
        <f t="shared" si="53"/>
        <v>42100.43373842592</v>
      </c>
      <c r="T645" s="7">
        <f t="shared" si="54"/>
        <v>42155.43373842592</v>
      </c>
    </row>
    <row r="646" spans="1:20" ht="43.2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ROUND((E646/D646)*100,2)</f>
        <v>300.12</v>
      </c>
      <c r="P646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6">
        <f t="shared" si="53"/>
        <v>41898.457627314812</v>
      </c>
      <c r="T646" s="7">
        <f t="shared" si="54"/>
        <v>41940.833333333328</v>
      </c>
    </row>
    <row r="647" spans="1:20" ht="28.8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ROUND((E647/D647)*100,2)</f>
        <v>278.7</v>
      </c>
      <c r="P647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6">
        <f t="shared" si="53"/>
        <v>42563.817986111106</v>
      </c>
      <c r="T647" s="7">
        <f t="shared" si="54"/>
        <v>42593.817986111106</v>
      </c>
    </row>
    <row r="648" spans="1:20" ht="43.2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ROUND((E648/D648)*100,2)</f>
        <v>131.88</v>
      </c>
      <c r="P648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6">
        <f t="shared" si="53"/>
        <v>41832.644293981481</v>
      </c>
      <c r="T648" s="7">
        <f t="shared" si="54"/>
        <v>41862.644293981481</v>
      </c>
    </row>
    <row r="649" spans="1:20" ht="43.2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ROUND((E649/D649)*100,2)</f>
        <v>107.05</v>
      </c>
      <c r="P649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6">
        <f t="shared" si="53"/>
        <v>42416.559594907405</v>
      </c>
      <c r="T649" s="7">
        <f t="shared" si="54"/>
        <v>42446.517928240741</v>
      </c>
    </row>
    <row r="650" spans="1:20" ht="28.8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ROUND((E650/D650)*100,2)</f>
        <v>126.82</v>
      </c>
      <c r="P650">
        <f t="shared" si="50"/>
        <v>1644</v>
      </c>
      <c r="Q650" t="str">
        <f t="shared" si="51"/>
        <v>technology</v>
      </c>
      <c r="R650" t="str">
        <f t="shared" si="52"/>
        <v>wearables</v>
      </c>
      <c r="S650" s="6">
        <f t="shared" si="53"/>
        <v>41891.485046296293</v>
      </c>
      <c r="T650" s="7">
        <f t="shared" si="54"/>
        <v>41926.485046296293</v>
      </c>
    </row>
    <row r="651" spans="1:20" ht="43.2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ROUND((E651/D651)*100,2)</f>
        <v>139.96</v>
      </c>
      <c r="P651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6">
        <f t="shared" si="53"/>
        <v>41877.703854166662</v>
      </c>
      <c r="T651" s="7">
        <f t="shared" si="54"/>
        <v>41898.703854166662</v>
      </c>
    </row>
    <row r="652" spans="1:20" ht="43.2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ROUND((E652/D652)*100,2)</f>
        <v>112.4</v>
      </c>
      <c r="P652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6">
        <f t="shared" si="53"/>
        <v>41931.828518518516</v>
      </c>
      <c r="T652" s="7">
        <f t="shared" si="54"/>
        <v>41991.870185185187</v>
      </c>
    </row>
    <row r="653" spans="1:20" ht="43.2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ROUND((E653/D653)*100,2)</f>
        <v>100.53</v>
      </c>
      <c r="P653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6">
        <f t="shared" si="53"/>
        <v>41955.809155092589</v>
      </c>
      <c r="T653" s="7">
        <f t="shared" si="54"/>
        <v>41985.809155092589</v>
      </c>
    </row>
    <row r="654" spans="1:20" ht="57.6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ROUND((E654/D654)*100,2)</f>
        <v>100.47</v>
      </c>
      <c r="P654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6">
        <f t="shared" si="53"/>
        <v>42675.482060185182</v>
      </c>
      <c r="T654" s="7">
        <f t="shared" si="54"/>
        <v>42705.523726851847</v>
      </c>
    </row>
    <row r="655" spans="1:20" ht="57.6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ROUND((E655/D655)*100,2)</f>
        <v>141.44999999999999</v>
      </c>
      <c r="P655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6">
        <f t="shared" si="53"/>
        <v>42199.410185185181</v>
      </c>
      <c r="T655" s="7">
        <f t="shared" si="54"/>
        <v>42236.410185185181</v>
      </c>
    </row>
    <row r="656" spans="1:20" ht="43.2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ROUND((E656/D656)*100,2)</f>
        <v>267.29000000000002</v>
      </c>
      <c r="P656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6">
        <f t="shared" si="53"/>
        <v>42163.748993055553</v>
      </c>
      <c r="T656" s="7">
        <f t="shared" si="54"/>
        <v>42193.748993055553</v>
      </c>
    </row>
    <row r="657" spans="1:20" ht="43.2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ROUND((E657/D657)*100,2)</f>
        <v>146.88999999999999</v>
      </c>
      <c r="P657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6">
        <f t="shared" si="53"/>
        <v>42045.748981481483</v>
      </c>
      <c r="T657" s="7">
        <f t="shared" si="54"/>
        <v>42075.707314814812</v>
      </c>
    </row>
    <row r="658" spans="1:20" ht="43.2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ROUND((E658/D658)*100,2)</f>
        <v>213.56</v>
      </c>
      <c r="P658">
        <f t="shared" si="50"/>
        <v>122.73563218390805</v>
      </c>
      <c r="Q658" t="str">
        <f t="shared" si="51"/>
        <v>technology</v>
      </c>
      <c r="R658" t="str">
        <f t="shared" si="52"/>
        <v>wearables</v>
      </c>
      <c r="S658" s="6">
        <f t="shared" si="53"/>
        <v>42417.596284722218</v>
      </c>
      <c r="T658" s="7">
        <f t="shared" si="54"/>
        <v>42477.554618055554</v>
      </c>
    </row>
    <row r="659" spans="1:20" ht="43.2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ROUND((E659/D659)*100,2)</f>
        <v>125.7</v>
      </c>
      <c r="P659">
        <f t="shared" si="50"/>
        <v>190.45454545454547</v>
      </c>
      <c r="Q659" t="str">
        <f t="shared" si="51"/>
        <v>technology</v>
      </c>
      <c r="R659" t="str">
        <f t="shared" si="52"/>
        <v>wearables</v>
      </c>
      <c r="S659" s="6">
        <f t="shared" si="53"/>
        <v>42331.637407407405</v>
      </c>
      <c r="T659" s="7">
        <f t="shared" si="54"/>
        <v>42361.637407407405</v>
      </c>
    </row>
    <row r="660" spans="1:20" ht="43.2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ROUND((E660/D660)*100,2)</f>
        <v>104.46</v>
      </c>
      <c r="P660">
        <f t="shared" si="50"/>
        <v>109.33695652173913</v>
      </c>
      <c r="Q660" t="str">
        <f t="shared" si="51"/>
        <v>technology</v>
      </c>
      <c r="R660" t="str">
        <f t="shared" si="52"/>
        <v>wearables</v>
      </c>
      <c r="S660" s="6">
        <f t="shared" si="53"/>
        <v>42178.952418981477</v>
      </c>
      <c r="T660" s="7">
        <f t="shared" si="54"/>
        <v>42211.541666666664</v>
      </c>
    </row>
    <row r="661" spans="1:20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ROUND((E661/D661)*100,2)</f>
        <v>100.57</v>
      </c>
      <c r="P661">
        <f t="shared" si="50"/>
        <v>143.66666666666666</v>
      </c>
      <c r="Q661" t="str">
        <f t="shared" si="51"/>
        <v>technology</v>
      </c>
      <c r="R661" t="str">
        <f t="shared" si="52"/>
        <v>wearables</v>
      </c>
      <c r="S661" s="6">
        <f t="shared" si="53"/>
        <v>42209.385358796295</v>
      </c>
      <c r="T661" s="7">
        <f t="shared" si="54"/>
        <v>42239.385358796295</v>
      </c>
    </row>
    <row r="662" spans="1:20" ht="43.2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ROUND((E662/D662)*100,2)</f>
        <v>3.06</v>
      </c>
      <c r="P662">
        <f t="shared" si="50"/>
        <v>84.944444444444443</v>
      </c>
      <c r="Q662" t="str">
        <f t="shared" si="51"/>
        <v>technology</v>
      </c>
      <c r="R662" t="str">
        <f t="shared" si="52"/>
        <v>wearables</v>
      </c>
      <c r="S662" s="6">
        <f t="shared" si="53"/>
        <v>41922.533321759256</v>
      </c>
      <c r="T662" s="7">
        <f t="shared" si="54"/>
        <v>41952.57498842592</v>
      </c>
    </row>
    <row r="663" spans="1:20" ht="43.2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ROUND((E663/D663)*100,2)</f>
        <v>0.95</v>
      </c>
      <c r="P663">
        <f t="shared" si="50"/>
        <v>10.555555555555555</v>
      </c>
      <c r="Q663" t="str">
        <f t="shared" si="51"/>
        <v>technology</v>
      </c>
      <c r="R663" t="str">
        <f t="shared" si="52"/>
        <v>wearables</v>
      </c>
      <c r="S663" s="6">
        <f t="shared" si="53"/>
        <v>42636.437025462961</v>
      </c>
      <c r="T663" s="7">
        <f t="shared" si="54"/>
        <v>42666.437025462961</v>
      </c>
    </row>
    <row r="664" spans="1:20" ht="43.2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ROUND((E664/D664)*100,2)</f>
        <v>0.4</v>
      </c>
      <c r="P664">
        <f t="shared" si="50"/>
        <v>39</v>
      </c>
      <c r="Q664" t="str">
        <f t="shared" si="51"/>
        <v>technology</v>
      </c>
      <c r="R664" t="str">
        <f t="shared" si="52"/>
        <v>wearables</v>
      </c>
      <c r="S664" s="6">
        <f t="shared" si="53"/>
        <v>41990.229710648149</v>
      </c>
      <c r="T664" s="7">
        <f t="shared" si="54"/>
        <v>42020.229710648149</v>
      </c>
    </row>
    <row r="665" spans="1:20" ht="43.2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ROUND((E665/D665)*100,2)</f>
        <v>0.35</v>
      </c>
      <c r="P665">
        <f t="shared" si="50"/>
        <v>100</v>
      </c>
      <c r="Q665" t="str">
        <f t="shared" si="51"/>
        <v>technology</v>
      </c>
      <c r="R665" t="str">
        <f t="shared" si="52"/>
        <v>wearables</v>
      </c>
      <c r="S665" s="6">
        <f t="shared" si="53"/>
        <v>42173.634907407402</v>
      </c>
      <c r="T665" s="7">
        <f t="shared" si="54"/>
        <v>42203.634907407402</v>
      </c>
    </row>
    <row r="666" spans="1:20" ht="43.2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ROUND((E666/D666)*100,2)</f>
        <v>7.53</v>
      </c>
      <c r="P666">
        <f t="shared" si="50"/>
        <v>31.172413793103448</v>
      </c>
      <c r="Q666" t="str">
        <f t="shared" si="51"/>
        <v>technology</v>
      </c>
      <c r="R666" t="str">
        <f t="shared" si="52"/>
        <v>wearables</v>
      </c>
      <c r="S666" s="6">
        <f t="shared" si="53"/>
        <v>42077.458043981482</v>
      </c>
      <c r="T666" s="7">
        <f t="shared" si="54"/>
        <v>42107.458043981482</v>
      </c>
    </row>
    <row r="667" spans="1:20" ht="43.2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ROUND((E667/D667)*100,2)</f>
        <v>18.64</v>
      </c>
      <c r="P667">
        <f t="shared" si="50"/>
        <v>155.33333333333334</v>
      </c>
      <c r="Q667" t="str">
        <f t="shared" si="51"/>
        <v>technology</v>
      </c>
      <c r="R667" t="str">
        <f t="shared" si="52"/>
        <v>wearables</v>
      </c>
      <c r="S667" s="6">
        <f t="shared" si="53"/>
        <v>42688.503020833326</v>
      </c>
      <c r="T667" s="7">
        <f t="shared" si="54"/>
        <v>42748.503020833326</v>
      </c>
    </row>
    <row r="668" spans="1:20" ht="43.2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ROUND((E668/D668)*100,2)</f>
        <v>0</v>
      </c>
      <c r="P668">
        <f t="shared" si="50"/>
        <v>2</v>
      </c>
      <c r="Q668" t="str">
        <f t="shared" si="51"/>
        <v>technology</v>
      </c>
      <c r="R668" t="str">
        <f t="shared" si="52"/>
        <v>wearables</v>
      </c>
      <c r="S668" s="6">
        <f t="shared" si="53"/>
        <v>41838.623819444438</v>
      </c>
      <c r="T668" s="7">
        <f t="shared" si="54"/>
        <v>41868.623819444438</v>
      </c>
    </row>
    <row r="669" spans="1:20" ht="43.2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ROUND((E669/D669)*100,2)</f>
        <v>10.02</v>
      </c>
      <c r="P669">
        <f t="shared" si="50"/>
        <v>178.92857142857142</v>
      </c>
      <c r="Q669" t="str">
        <f t="shared" si="51"/>
        <v>technology</v>
      </c>
      <c r="R669" t="str">
        <f t="shared" si="52"/>
        <v>wearables</v>
      </c>
      <c r="S669" s="6">
        <f t="shared" si="53"/>
        <v>42632.165081018517</v>
      </c>
      <c r="T669" s="7">
        <f t="shared" si="54"/>
        <v>42672.165081018517</v>
      </c>
    </row>
    <row r="670" spans="1:20" ht="43.2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ROUND((E670/D670)*100,2)</f>
        <v>4.5599999999999996</v>
      </c>
      <c r="P670">
        <f t="shared" si="50"/>
        <v>27.36</v>
      </c>
      <c r="Q670" t="str">
        <f t="shared" si="51"/>
        <v>technology</v>
      </c>
      <c r="R670" t="str">
        <f t="shared" si="52"/>
        <v>wearables</v>
      </c>
      <c r="S670" s="6">
        <f t="shared" si="53"/>
        <v>42090.622939814813</v>
      </c>
      <c r="T670" s="7">
        <f t="shared" si="54"/>
        <v>42135.622939814813</v>
      </c>
    </row>
    <row r="671" spans="1:20" ht="57.6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ROUND((E671/D671)*100,2)</f>
        <v>21.51</v>
      </c>
      <c r="P671">
        <f t="shared" si="50"/>
        <v>1536.25</v>
      </c>
      <c r="Q671" t="str">
        <f t="shared" si="51"/>
        <v>technology</v>
      </c>
      <c r="R671" t="str">
        <f t="shared" si="52"/>
        <v>wearables</v>
      </c>
      <c r="S671" s="6">
        <f t="shared" si="53"/>
        <v>42527.417337962957</v>
      </c>
      <c r="T671" s="7">
        <f t="shared" si="54"/>
        <v>42557.417337962957</v>
      </c>
    </row>
    <row r="672" spans="1:20" ht="57.6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ROUND((E672/D672)*100,2)</f>
        <v>29.28</v>
      </c>
      <c r="P672">
        <f t="shared" si="50"/>
        <v>84.99677419354839</v>
      </c>
      <c r="Q672" t="str">
        <f t="shared" si="51"/>
        <v>technology</v>
      </c>
      <c r="R672" t="str">
        <f t="shared" si="52"/>
        <v>wearables</v>
      </c>
      <c r="S672" s="6">
        <f t="shared" si="53"/>
        <v>42506.501388888886</v>
      </c>
      <c r="T672" s="7">
        <f t="shared" si="54"/>
        <v>42540.131944444445</v>
      </c>
    </row>
    <row r="673" spans="1:20" ht="57.6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ROUND((E673/D673)*100,2)</f>
        <v>39.43</v>
      </c>
      <c r="P673">
        <f t="shared" si="50"/>
        <v>788.5333333333333</v>
      </c>
      <c r="Q673" t="str">
        <f t="shared" si="51"/>
        <v>technology</v>
      </c>
      <c r="R673" t="str">
        <f t="shared" si="52"/>
        <v>wearables</v>
      </c>
      <c r="S673" s="6">
        <f t="shared" si="53"/>
        <v>41984.484398148146</v>
      </c>
      <c r="T673" s="7">
        <f t="shared" si="54"/>
        <v>42017.958333333336</v>
      </c>
    </row>
    <row r="674" spans="1:20" ht="43.2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ROUND((E674/D674)*100,2)</f>
        <v>21.63</v>
      </c>
      <c r="P674">
        <f t="shared" si="50"/>
        <v>50.29767441860465</v>
      </c>
      <c r="Q674" t="str">
        <f t="shared" si="51"/>
        <v>technology</v>
      </c>
      <c r="R674" t="str">
        <f t="shared" si="52"/>
        <v>wearables</v>
      </c>
      <c r="S674" s="6">
        <f t="shared" si="53"/>
        <v>41974.011157407404</v>
      </c>
      <c r="T674" s="7">
        <f t="shared" si="54"/>
        <v>42004.999305555553</v>
      </c>
    </row>
    <row r="675" spans="1:20" ht="57.6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ROUND((E675/D675)*100,2)</f>
        <v>0.21</v>
      </c>
      <c r="P675">
        <f t="shared" si="50"/>
        <v>68.333333333333329</v>
      </c>
      <c r="Q675" t="str">
        <f t="shared" si="51"/>
        <v>technology</v>
      </c>
      <c r="R675" t="str">
        <f t="shared" si="52"/>
        <v>wearables</v>
      </c>
      <c r="S675" s="6">
        <f t="shared" si="53"/>
        <v>41838.6321412037</v>
      </c>
      <c r="T675" s="7">
        <f t="shared" si="54"/>
        <v>41883.6321412037</v>
      </c>
    </row>
    <row r="676" spans="1:20" ht="28.8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ROUND((E676/D676)*100,2)</f>
        <v>0.03</v>
      </c>
      <c r="P676">
        <f t="shared" si="50"/>
        <v>7.5</v>
      </c>
      <c r="Q676" t="str">
        <f t="shared" si="51"/>
        <v>technology</v>
      </c>
      <c r="R676" t="str">
        <f t="shared" si="52"/>
        <v>wearables</v>
      </c>
      <c r="S676" s="6">
        <f t="shared" si="53"/>
        <v>41802.907719907402</v>
      </c>
      <c r="T676" s="7">
        <f t="shared" si="54"/>
        <v>41862.907719907402</v>
      </c>
    </row>
    <row r="677" spans="1:20" ht="43.2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ROUND((E677/D677)*100,2)</f>
        <v>14.85</v>
      </c>
      <c r="P677">
        <f t="shared" si="50"/>
        <v>34.269230769230766</v>
      </c>
      <c r="Q677" t="str">
        <f t="shared" si="51"/>
        <v>technology</v>
      </c>
      <c r="R677" t="str">
        <f t="shared" si="52"/>
        <v>wearables</v>
      </c>
      <c r="S677" s="6">
        <f t="shared" si="53"/>
        <v>41975.722268518519</v>
      </c>
      <c r="T677" s="7">
        <f t="shared" si="54"/>
        <v>42005.082638888889</v>
      </c>
    </row>
    <row r="678" spans="1:20" ht="57.6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ROUND((E678/D678)*100,2)</f>
        <v>1.47</v>
      </c>
      <c r="P678">
        <f t="shared" si="50"/>
        <v>61.291666666666664</v>
      </c>
      <c r="Q678" t="str">
        <f t="shared" si="51"/>
        <v>technology</v>
      </c>
      <c r="R678" t="str">
        <f t="shared" si="52"/>
        <v>wearables</v>
      </c>
      <c r="S678" s="6">
        <f t="shared" si="53"/>
        <v>42012.559965277775</v>
      </c>
      <c r="T678" s="7">
        <f t="shared" si="54"/>
        <v>42042.559965277775</v>
      </c>
    </row>
    <row r="679" spans="1:20" ht="57.6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ROUND((E679/D679)*100,2)</f>
        <v>25.58</v>
      </c>
      <c r="P679">
        <f t="shared" si="50"/>
        <v>133.25</v>
      </c>
      <c r="Q679" t="str">
        <f t="shared" si="51"/>
        <v>technology</v>
      </c>
      <c r="R679" t="str">
        <f t="shared" si="52"/>
        <v>wearables</v>
      </c>
      <c r="S679" s="6">
        <f t="shared" si="53"/>
        <v>42504.195543981477</v>
      </c>
      <c r="T679" s="7">
        <f t="shared" si="54"/>
        <v>42549.195543981477</v>
      </c>
    </row>
    <row r="680" spans="1:20" ht="43.2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ROUND((E680/D680)*100,2)</f>
        <v>3.82</v>
      </c>
      <c r="P680">
        <f t="shared" si="50"/>
        <v>65.17647058823529</v>
      </c>
      <c r="Q680" t="str">
        <f t="shared" si="51"/>
        <v>technology</v>
      </c>
      <c r="R680" t="str">
        <f t="shared" si="52"/>
        <v>wearables</v>
      </c>
      <c r="S680" s="6">
        <f t="shared" si="53"/>
        <v>42481.168263888881</v>
      </c>
      <c r="T680" s="7">
        <f t="shared" si="54"/>
        <v>42511.168263888881</v>
      </c>
    </row>
    <row r="681" spans="1:20" ht="43.2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ROUND((E681/D681)*100,2)</f>
        <v>15.49</v>
      </c>
      <c r="P681">
        <f t="shared" si="50"/>
        <v>93.90425531914893</v>
      </c>
      <c r="Q681" t="str">
        <f t="shared" si="51"/>
        <v>technology</v>
      </c>
      <c r="R681" t="str">
        <f t="shared" si="52"/>
        <v>wearables</v>
      </c>
      <c r="S681" s="6">
        <f t="shared" si="53"/>
        <v>42556.487372685187</v>
      </c>
      <c r="T681" s="7">
        <f t="shared" si="54"/>
        <v>42616.487372685187</v>
      </c>
    </row>
    <row r="682" spans="1:20" ht="43.2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ROUND((E682/D682)*100,2)</f>
        <v>25.91</v>
      </c>
      <c r="P682">
        <f t="shared" si="50"/>
        <v>150.65116279069767</v>
      </c>
      <c r="Q682" t="str">
        <f t="shared" si="51"/>
        <v>technology</v>
      </c>
      <c r="R682" t="str">
        <f t="shared" si="52"/>
        <v>wearables</v>
      </c>
      <c r="S682" s="6">
        <f t="shared" si="53"/>
        <v>41864.293182870366</v>
      </c>
      <c r="T682" s="7">
        <f t="shared" si="54"/>
        <v>41899.293182870366</v>
      </c>
    </row>
    <row r="683" spans="1:20" ht="43.2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ROUND((E683/D683)*100,2)</f>
        <v>0.04</v>
      </c>
      <c r="P683">
        <f t="shared" si="50"/>
        <v>1</v>
      </c>
      <c r="Q683" t="str">
        <f t="shared" si="51"/>
        <v>technology</v>
      </c>
      <c r="R683" t="str">
        <f t="shared" si="52"/>
        <v>wearables</v>
      </c>
      <c r="S683" s="6">
        <f t="shared" si="53"/>
        <v>42639.597268518519</v>
      </c>
      <c r="T683" s="7">
        <f t="shared" si="54"/>
        <v>42669.597268518519</v>
      </c>
    </row>
    <row r="684" spans="1:20" ht="43.2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ROUND((E684/D684)*100,2)</f>
        <v>0.11</v>
      </c>
      <c r="P684">
        <f t="shared" si="50"/>
        <v>13.25</v>
      </c>
      <c r="Q684" t="str">
        <f t="shared" si="51"/>
        <v>technology</v>
      </c>
      <c r="R684" t="str">
        <f t="shared" si="52"/>
        <v>wearables</v>
      </c>
      <c r="S684" s="6">
        <f t="shared" si="53"/>
        <v>42778.556967592587</v>
      </c>
      <c r="T684" s="7">
        <f t="shared" si="54"/>
        <v>42808.515300925923</v>
      </c>
    </row>
    <row r="685" spans="1:20" ht="43.2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ROUND((E685/D685)*100,2)</f>
        <v>0.85</v>
      </c>
      <c r="P685">
        <f t="shared" si="50"/>
        <v>99.333333333333329</v>
      </c>
      <c r="Q685" t="str">
        <f t="shared" si="51"/>
        <v>technology</v>
      </c>
      <c r="R685" t="str">
        <f t="shared" si="52"/>
        <v>wearables</v>
      </c>
      <c r="S685" s="6">
        <f t="shared" si="53"/>
        <v>42634.691712962966</v>
      </c>
      <c r="T685" s="7">
        <f t="shared" si="54"/>
        <v>42674.691712962966</v>
      </c>
    </row>
    <row r="686" spans="1:20" ht="28.8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ROUND((E686/D686)*100,2)</f>
        <v>7.48</v>
      </c>
      <c r="P686">
        <f t="shared" si="50"/>
        <v>177.39259259259259</v>
      </c>
      <c r="Q686" t="str">
        <f t="shared" si="51"/>
        <v>technology</v>
      </c>
      <c r="R686" t="str">
        <f t="shared" si="52"/>
        <v>wearables</v>
      </c>
      <c r="S686" s="6">
        <f t="shared" si="53"/>
        <v>41809.26494212963</v>
      </c>
      <c r="T686" s="7">
        <f t="shared" si="54"/>
        <v>41844.916666666664</v>
      </c>
    </row>
    <row r="687" spans="1:20" ht="43.2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ROUND((E687/D687)*100,2)</f>
        <v>27.65</v>
      </c>
      <c r="P687">
        <f t="shared" si="50"/>
        <v>55.3</v>
      </c>
      <c r="Q687" t="str">
        <f t="shared" si="51"/>
        <v>technology</v>
      </c>
      <c r="R687" t="str">
        <f t="shared" si="52"/>
        <v>wearables</v>
      </c>
      <c r="S687" s="6">
        <f t="shared" si="53"/>
        <v>41971.658240740733</v>
      </c>
      <c r="T687" s="7">
        <f t="shared" si="54"/>
        <v>42016.658240740733</v>
      </c>
    </row>
    <row r="688" spans="1:20" ht="57.6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ROUND((E688/D688)*100,2)</f>
        <v>0</v>
      </c>
      <c r="P688">
        <f t="shared" si="50"/>
        <v>0</v>
      </c>
      <c r="Q688" t="str">
        <f t="shared" si="51"/>
        <v>technology</v>
      </c>
      <c r="R688" t="str">
        <f t="shared" si="52"/>
        <v>wearables</v>
      </c>
      <c r="S688" s="6">
        <f t="shared" si="53"/>
        <v>42189.464930555558</v>
      </c>
      <c r="T688" s="7">
        <f t="shared" si="54"/>
        <v>42219.464930555558</v>
      </c>
    </row>
    <row r="689" spans="1:20" ht="43.2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ROUND((E689/D689)*100,2)</f>
        <v>3.55</v>
      </c>
      <c r="P689">
        <f t="shared" si="50"/>
        <v>591.66666666666663</v>
      </c>
      <c r="Q689" t="str">
        <f t="shared" si="51"/>
        <v>technology</v>
      </c>
      <c r="R689" t="str">
        <f t="shared" si="52"/>
        <v>wearables</v>
      </c>
      <c r="S689" s="6">
        <f t="shared" si="53"/>
        <v>42711.542280092595</v>
      </c>
      <c r="T689" s="7">
        <f t="shared" si="54"/>
        <v>42771.542280092595</v>
      </c>
    </row>
    <row r="690" spans="1:20" ht="43.2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ROUND((E690/D690)*100,2)</f>
        <v>72.989999999999995</v>
      </c>
      <c r="P690">
        <f t="shared" si="50"/>
        <v>405.5</v>
      </c>
      <c r="Q690" t="str">
        <f t="shared" si="51"/>
        <v>technology</v>
      </c>
      <c r="R690" t="str">
        <f t="shared" si="52"/>
        <v>wearables</v>
      </c>
      <c r="S690" s="6">
        <f t="shared" si="53"/>
        <v>42261.896446759252</v>
      </c>
      <c r="T690" s="7">
        <f t="shared" si="54"/>
        <v>42291.896446759252</v>
      </c>
    </row>
    <row r="691" spans="1:20" ht="43.2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ROUND((E691/D691)*100,2)</f>
        <v>57.65</v>
      </c>
      <c r="P691">
        <f t="shared" si="50"/>
        <v>343.14732142857144</v>
      </c>
      <c r="Q691" t="str">
        <f t="shared" si="51"/>
        <v>technology</v>
      </c>
      <c r="R691" t="str">
        <f t="shared" si="52"/>
        <v>wearables</v>
      </c>
      <c r="S691" s="6">
        <f t="shared" si="53"/>
        <v>42675.459456018514</v>
      </c>
      <c r="T691" s="7">
        <f t="shared" si="54"/>
        <v>42711.999305555553</v>
      </c>
    </row>
    <row r="692" spans="1:20" ht="28.8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ROUND((E692/D692)*100,2)</f>
        <v>12.34</v>
      </c>
      <c r="P692">
        <f t="shared" si="50"/>
        <v>72.588235294117652</v>
      </c>
      <c r="Q692" t="str">
        <f t="shared" si="51"/>
        <v>technology</v>
      </c>
      <c r="R692" t="str">
        <f t="shared" si="52"/>
        <v>wearables</v>
      </c>
      <c r="S692" s="6">
        <f t="shared" si="53"/>
        <v>42579.426400462959</v>
      </c>
      <c r="T692" s="7">
        <f t="shared" si="54"/>
        <v>42622.041666666664</v>
      </c>
    </row>
    <row r="693" spans="1:20" ht="43.2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ROUND((E693/D693)*100,2)</f>
        <v>0.52</v>
      </c>
      <c r="P693">
        <f t="shared" si="50"/>
        <v>26</v>
      </c>
      <c r="Q693" t="str">
        <f t="shared" si="51"/>
        <v>technology</v>
      </c>
      <c r="R693" t="str">
        <f t="shared" si="52"/>
        <v>wearables</v>
      </c>
      <c r="S693" s="6">
        <f t="shared" si="53"/>
        <v>42157.819976851846</v>
      </c>
      <c r="T693" s="7">
        <f t="shared" si="54"/>
        <v>42185.819976851846</v>
      </c>
    </row>
    <row r="694" spans="1:20" ht="43.2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ROUND((E694/D694)*100,2)</f>
        <v>6.53</v>
      </c>
      <c r="P694">
        <f t="shared" si="50"/>
        <v>6.4975124378109452</v>
      </c>
      <c r="Q694" t="str">
        <f t="shared" si="51"/>
        <v>technology</v>
      </c>
      <c r="R694" t="str">
        <f t="shared" si="52"/>
        <v>wearables</v>
      </c>
      <c r="S694" s="6">
        <f t="shared" si="53"/>
        <v>42696.167395833334</v>
      </c>
      <c r="T694" s="7">
        <f t="shared" si="54"/>
        <v>42726.167395833334</v>
      </c>
    </row>
    <row r="695" spans="1:20" ht="43.2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ROUND((E695/D695)*100,2)</f>
        <v>35.340000000000003</v>
      </c>
      <c r="P695">
        <f t="shared" si="50"/>
        <v>119.38513513513513</v>
      </c>
      <c r="Q695" t="str">
        <f t="shared" si="51"/>
        <v>technology</v>
      </c>
      <c r="R695" t="str">
        <f t="shared" si="52"/>
        <v>wearables</v>
      </c>
      <c r="S695" s="6">
        <f t="shared" si="53"/>
        <v>42094.599849537037</v>
      </c>
      <c r="T695" s="7">
        <f t="shared" si="54"/>
        <v>42124.599849537037</v>
      </c>
    </row>
    <row r="696" spans="1:20" ht="43.2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ROUND((E696/D696)*100,2)</f>
        <v>0.39</v>
      </c>
      <c r="P696">
        <f t="shared" si="50"/>
        <v>84.285714285714292</v>
      </c>
      <c r="Q696" t="str">
        <f t="shared" si="51"/>
        <v>technology</v>
      </c>
      <c r="R696" t="str">
        <f t="shared" si="52"/>
        <v>wearables</v>
      </c>
      <c r="S696" s="6">
        <f t="shared" si="53"/>
        <v>42737.455543981479</v>
      </c>
      <c r="T696" s="7">
        <f t="shared" si="54"/>
        <v>42767.455543981479</v>
      </c>
    </row>
    <row r="697" spans="1:20" ht="57.6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ROUND((E697/D697)*100,2)</f>
        <v>1.06</v>
      </c>
      <c r="P697">
        <f t="shared" si="50"/>
        <v>90.857142857142861</v>
      </c>
      <c r="Q697" t="str">
        <f t="shared" si="51"/>
        <v>technology</v>
      </c>
      <c r="R697" t="str">
        <f t="shared" si="52"/>
        <v>wearables</v>
      </c>
      <c r="S697" s="6">
        <f t="shared" si="53"/>
        <v>41913.312731481477</v>
      </c>
      <c r="T697" s="7">
        <f t="shared" si="54"/>
        <v>41943.312731481477</v>
      </c>
    </row>
    <row r="698" spans="1:20" ht="28.8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ROUND((E698/D698)*100,2)</f>
        <v>0</v>
      </c>
      <c r="P698">
        <f t="shared" si="50"/>
        <v>1</v>
      </c>
      <c r="Q698" t="str">
        <f t="shared" si="51"/>
        <v>technology</v>
      </c>
      <c r="R698" t="str">
        <f t="shared" si="52"/>
        <v>wearables</v>
      </c>
      <c r="S698" s="6">
        <f t="shared" si="53"/>
        <v>41815.718773148146</v>
      </c>
      <c r="T698" s="7">
        <f t="shared" si="54"/>
        <v>41845.718773148146</v>
      </c>
    </row>
    <row r="699" spans="1:20" ht="43.2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ROUND((E699/D699)*100,2)</f>
        <v>46.38</v>
      </c>
      <c r="P699">
        <f t="shared" si="50"/>
        <v>20.342105263157894</v>
      </c>
      <c r="Q699" t="str">
        <f t="shared" si="51"/>
        <v>technology</v>
      </c>
      <c r="R699" t="str">
        <f t="shared" si="52"/>
        <v>wearables</v>
      </c>
      <c r="S699" s="6">
        <f t="shared" si="53"/>
        <v>42388.314687500002</v>
      </c>
      <c r="T699" s="7">
        <f t="shared" si="54"/>
        <v>42403.314687500002</v>
      </c>
    </row>
    <row r="700" spans="1:20" ht="43.2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ROUND((E700/D700)*100,2)</f>
        <v>15.39</v>
      </c>
      <c r="P700">
        <f t="shared" si="50"/>
        <v>530.68965517241384</v>
      </c>
      <c r="Q700" t="str">
        <f t="shared" si="51"/>
        <v>technology</v>
      </c>
      <c r="R700" t="str">
        <f t="shared" si="52"/>
        <v>wearables</v>
      </c>
      <c r="S700" s="6">
        <f t="shared" si="53"/>
        <v>41866.722743055558</v>
      </c>
      <c r="T700" s="7">
        <f t="shared" si="54"/>
        <v>41899.875</v>
      </c>
    </row>
    <row r="701" spans="1:20" ht="43.2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ROUND((E701/D701)*100,2)</f>
        <v>82.42</v>
      </c>
      <c r="P701">
        <f t="shared" si="50"/>
        <v>120.39184269662923</v>
      </c>
      <c r="Q701" t="str">
        <f t="shared" si="51"/>
        <v>technology</v>
      </c>
      <c r="R701" t="str">
        <f t="shared" si="52"/>
        <v>wearables</v>
      </c>
      <c r="S701" s="6">
        <f t="shared" si="53"/>
        <v>41563.277175925927</v>
      </c>
      <c r="T701" s="7">
        <f t="shared" si="54"/>
        <v>41600.458333333328</v>
      </c>
    </row>
    <row r="702" spans="1:20" ht="43.2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ROUND((E702/D702)*100,2)</f>
        <v>2.69</v>
      </c>
      <c r="P702">
        <f t="shared" si="50"/>
        <v>13</v>
      </c>
      <c r="Q702" t="str">
        <f t="shared" si="51"/>
        <v>technology</v>
      </c>
      <c r="R702" t="str">
        <f t="shared" si="52"/>
        <v>wearables</v>
      </c>
      <c r="S702" s="6">
        <f t="shared" si="53"/>
        <v>42715.480104166665</v>
      </c>
      <c r="T702" s="7">
        <f t="shared" si="54"/>
        <v>42745.480104166665</v>
      </c>
    </row>
    <row r="703" spans="1:20" ht="43.2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ROUND((E703/D703)*100,2)</f>
        <v>26.6</v>
      </c>
      <c r="P703">
        <f t="shared" si="50"/>
        <v>291.33333333333331</v>
      </c>
      <c r="Q703" t="str">
        <f t="shared" si="51"/>
        <v>technology</v>
      </c>
      <c r="R703" t="str">
        <f t="shared" si="52"/>
        <v>wearables</v>
      </c>
      <c r="S703" s="6">
        <f t="shared" si="53"/>
        <v>41813.454629629625</v>
      </c>
      <c r="T703" s="7">
        <f t="shared" si="54"/>
        <v>41843.454629629625</v>
      </c>
    </row>
    <row r="704" spans="1:20" ht="43.2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ROUND((E704/D704)*100,2)</f>
        <v>30.81</v>
      </c>
      <c r="P704">
        <f t="shared" si="50"/>
        <v>124.9191891891892</v>
      </c>
      <c r="Q704" t="str">
        <f t="shared" si="51"/>
        <v>technology</v>
      </c>
      <c r="R704" t="str">
        <f t="shared" si="52"/>
        <v>wearables</v>
      </c>
      <c r="S704" s="6">
        <f t="shared" si="53"/>
        <v>42668.518368055556</v>
      </c>
      <c r="T704" s="7">
        <f t="shared" si="54"/>
        <v>42698.560034722221</v>
      </c>
    </row>
    <row r="705" spans="1:20" ht="43.2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ROUND((E705/D705)*100,2)</f>
        <v>5.58</v>
      </c>
      <c r="P705">
        <f t="shared" si="50"/>
        <v>119.57142857142857</v>
      </c>
      <c r="Q705" t="str">
        <f t="shared" si="51"/>
        <v>technology</v>
      </c>
      <c r="R705" t="str">
        <f t="shared" si="52"/>
        <v>wearables</v>
      </c>
      <c r="S705" s="6">
        <f t="shared" si="53"/>
        <v>42711.742465277777</v>
      </c>
      <c r="T705" s="7">
        <f t="shared" si="54"/>
        <v>42766.772222222215</v>
      </c>
    </row>
    <row r="706" spans="1:20" ht="43.2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ROUND((E706/D706)*100,2)</f>
        <v>0.87</v>
      </c>
      <c r="P706">
        <f t="shared" si="50"/>
        <v>120.25</v>
      </c>
      <c r="Q706" t="str">
        <f t="shared" si="51"/>
        <v>technology</v>
      </c>
      <c r="R706" t="str">
        <f t="shared" si="52"/>
        <v>wearables</v>
      </c>
      <c r="S706" s="6">
        <f t="shared" si="53"/>
        <v>42725.984583333331</v>
      </c>
      <c r="T706" s="7">
        <f t="shared" si="54"/>
        <v>42785.984583333331</v>
      </c>
    </row>
    <row r="707" spans="1:20" ht="28.8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ROUND((E707/D707)*100,2)</f>
        <v>0.98</v>
      </c>
      <c r="P707">
        <f t="shared" ref="P707:P770" si="55">IF(L707=0,0,+E707/L707)</f>
        <v>195.4</v>
      </c>
      <c r="Q707" t="str">
        <f t="shared" ref="Q707:Q770" si="56">LEFT(N707, SEARCH("/",N707)-1)</f>
        <v>technology</v>
      </c>
      <c r="R707" t="str">
        <f t="shared" ref="R707:R770" si="57">RIGHT(N707,LEN(N707)-SEARCH("/",N707))</f>
        <v>wearables</v>
      </c>
      <c r="S707" s="6">
        <f t="shared" ref="S707:S770" si="58">(J707/86400)+25569+(-5/24)</f>
        <v>42726.283310185179</v>
      </c>
      <c r="T707" s="7">
        <f t="shared" ref="T707:T770" si="59">(I707/86400)+25569+(-5/24)</f>
        <v>42756.283310185179</v>
      </c>
    </row>
    <row r="708" spans="1:20" ht="43.2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ROUND((E708/D708)*100,2)</f>
        <v>0</v>
      </c>
      <c r="P708">
        <f t="shared" si="55"/>
        <v>0</v>
      </c>
      <c r="Q708" t="str">
        <f t="shared" si="56"/>
        <v>technology</v>
      </c>
      <c r="R708" t="str">
        <f t="shared" si="57"/>
        <v>wearables</v>
      </c>
      <c r="S708" s="6">
        <f t="shared" si="58"/>
        <v>42676.786840277775</v>
      </c>
      <c r="T708" s="7">
        <f t="shared" si="59"/>
        <v>42718.568749999999</v>
      </c>
    </row>
    <row r="709" spans="1:20" ht="43.2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ROUND((E709/D709)*100,2)</f>
        <v>78.930000000000007</v>
      </c>
      <c r="P709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6">
        <f t="shared" si="58"/>
        <v>42696.45517361111</v>
      </c>
      <c r="T709" s="7">
        <f t="shared" si="59"/>
        <v>42736.45517361111</v>
      </c>
    </row>
    <row r="710" spans="1:20" ht="43.2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ROUND((E710/D710)*100,2)</f>
        <v>22.09</v>
      </c>
      <c r="P710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6">
        <f t="shared" si="58"/>
        <v>41835.372685185182</v>
      </c>
      <c r="T710" s="7">
        <f t="shared" si="59"/>
        <v>41895.372685185182</v>
      </c>
    </row>
    <row r="711" spans="1:20" ht="28.8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ROUND((E711/D711)*100,2)</f>
        <v>0.41</v>
      </c>
      <c r="P711">
        <f t="shared" si="55"/>
        <v>30.5</v>
      </c>
      <c r="Q711" t="str">
        <f t="shared" si="56"/>
        <v>technology</v>
      </c>
      <c r="R711" t="str">
        <f t="shared" si="57"/>
        <v>wearables</v>
      </c>
      <c r="S711" s="6">
        <f t="shared" si="58"/>
        <v>41947.832858796297</v>
      </c>
      <c r="T711" s="7">
        <f t="shared" si="59"/>
        <v>41977.832858796297</v>
      </c>
    </row>
    <row r="712" spans="1:20" ht="28.8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ROUND((E712/D712)*100,2)</f>
        <v>0</v>
      </c>
      <c r="P712">
        <f t="shared" si="55"/>
        <v>0</v>
      </c>
      <c r="Q712" t="str">
        <f t="shared" si="56"/>
        <v>technology</v>
      </c>
      <c r="R712" t="str">
        <f t="shared" si="57"/>
        <v>wearables</v>
      </c>
      <c r="S712" s="6">
        <f t="shared" si="58"/>
        <v>41837.776643518519</v>
      </c>
      <c r="T712" s="7">
        <f t="shared" si="59"/>
        <v>41870.822222222218</v>
      </c>
    </row>
    <row r="713" spans="1:20" ht="57.6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ROUND((E713/D713)*100,2)</f>
        <v>33.79</v>
      </c>
      <c r="P713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6">
        <f t="shared" si="58"/>
        <v>42678.250787037039</v>
      </c>
      <c r="T713" s="7">
        <f t="shared" si="59"/>
        <v>42718.292453703696</v>
      </c>
    </row>
    <row r="714" spans="1:20" ht="57.6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ROUND((E714/D714)*100,2)</f>
        <v>0.22</v>
      </c>
      <c r="P714">
        <f t="shared" si="55"/>
        <v>26.25</v>
      </c>
      <c r="Q714" t="str">
        <f t="shared" si="56"/>
        <v>technology</v>
      </c>
      <c r="R714" t="str">
        <f t="shared" si="57"/>
        <v>wearables</v>
      </c>
      <c r="S714" s="6">
        <f t="shared" si="58"/>
        <v>42384.472592592589</v>
      </c>
      <c r="T714" s="7">
        <f t="shared" si="59"/>
        <v>42414.472592592589</v>
      </c>
    </row>
    <row r="715" spans="1:20" ht="43.2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ROUND((E715/D715)*100,2)</f>
        <v>0.8</v>
      </c>
      <c r="P715">
        <f t="shared" si="55"/>
        <v>199</v>
      </c>
      <c r="Q715" t="str">
        <f t="shared" si="56"/>
        <v>technology</v>
      </c>
      <c r="R715" t="str">
        <f t="shared" si="57"/>
        <v>wearables</v>
      </c>
      <c r="S715" s="6">
        <f t="shared" si="58"/>
        <v>42496.320972222216</v>
      </c>
      <c r="T715" s="7">
        <f t="shared" si="59"/>
        <v>42526.320972222216</v>
      </c>
    </row>
    <row r="716" spans="1:20" ht="43.2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ROUND((E716/D716)*100,2)</f>
        <v>14.99</v>
      </c>
      <c r="P716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6">
        <f t="shared" si="58"/>
        <v>42734.579652777778</v>
      </c>
      <c r="T716" s="7">
        <f t="shared" si="59"/>
        <v>42794.579652777778</v>
      </c>
    </row>
    <row r="717" spans="1:20" ht="57.6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ROUND((E717/D717)*100,2)</f>
        <v>5.05</v>
      </c>
      <c r="P717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6">
        <f t="shared" si="58"/>
        <v>42272.8824074074</v>
      </c>
      <c r="T717" s="7">
        <f t="shared" si="59"/>
        <v>42312.924074074072</v>
      </c>
    </row>
    <row r="718" spans="1:20" ht="43.2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ROUND((E718/D718)*100,2)</f>
        <v>10.210000000000001</v>
      </c>
      <c r="P718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6">
        <f t="shared" si="58"/>
        <v>41940.450312499997</v>
      </c>
      <c r="T718" s="7">
        <f t="shared" si="59"/>
        <v>41973.791666666664</v>
      </c>
    </row>
    <row r="719" spans="1:20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ROUND((E719/D719)*100,2)</f>
        <v>0.31</v>
      </c>
      <c r="P719">
        <f t="shared" si="55"/>
        <v>76.25</v>
      </c>
      <c r="Q719" t="str">
        <f t="shared" si="56"/>
        <v>technology</v>
      </c>
      <c r="R719" t="str">
        <f t="shared" si="57"/>
        <v>wearables</v>
      </c>
      <c r="S719" s="6">
        <f t="shared" si="58"/>
        <v>41857.645856481475</v>
      </c>
      <c r="T719" s="7">
        <f t="shared" si="59"/>
        <v>41887.645856481475</v>
      </c>
    </row>
    <row r="720" spans="1:20" ht="43.2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ROUND((E720/D720)*100,2)</f>
        <v>0.75</v>
      </c>
      <c r="P720">
        <f t="shared" si="55"/>
        <v>22.5</v>
      </c>
      <c r="Q720" t="str">
        <f t="shared" si="56"/>
        <v>technology</v>
      </c>
      <c r="R720" t="str">
        <f t="shared" si="57"/>
        <v>wearables</v>
      </c>
      <c r="S720" s="6">
        <f t="shared" si="58"/>
        <v>42752.637118055551</v>
      </c>
      <c r="T720" s="7">
        <f t="shared" si="59"/>
        <v>42784.040972222218</v>
      </c>
    </row>
    <row r="721" spans="1:20" ht="43.2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ROUND((E721/D721)*100,2)</f>
        <v>1.29</v>
      </c>
      <c r="P721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6">
        <f t="shared" si="58"/>
        <v>42408.83189814815</v>
      </c>
      <c r="T721" s="7">
        <f t="shared" si="59"/>
        <v>42422.83189814815</v>
      </c>
    </row>
    <row r="722" spans="1:20" ht="43.2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ROUND((E722/D722)*100,2)</f>
        <v>143.94999999999999</v>
      </c>
      <c r="P722">
        <f t="shared" si="55"/>
        <v>66.707317073170728</v>
      </c>
      <c r="Q722" t="str">
        <f t="shared" si="56"/>
        <v>publishing</v>
      </c>
      <c r="R722" t="str">
        <f t="shared" si="57"/>
        <v>nonfiction</v>
      </c>
      <c r="S722" s="6">
        <f t="shared" si="58"/>
        <v>40909.440868055557</v>
      </c>
      <c r="T722" s="7">
        <f t="shared" si="59"/>
        <v>40937.440868055557</v>
      </c>
    </row>
    <row r="723" spans="1:20" ht="57.6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ROUND((E723/D723)*100,2)</f>
        <v>122.11</v>
      </c>
      <c r="P723">
        <f t="shared" si="55"/>
        <v>84.142857142857139</v>
      </c>
      <c r="Q723" t="str">
        <f t="shared" si="56"/>
        <v>publishing</v>
      </c>
      <c r="R723" t="str">
        <f t="shared" si="57"/>
        <v>nonfiction</v>
      </c>
      <c r="S723" s="6">
        <f t="shared" si="58"/>
        <v>41807.363506944443</v>
      </c>
      <c r="T723" s="7">
        <f t="shared" si="59"/>
        <v>41852.363506944443</v>
      </c>
    </row>
    <row r="724" spans="1:20" ht="43.2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ROUND((E724/D724)*100,2)</f>
        <v>132.02000000000001</v>
      </c>
      <c r="P724">
        <f t="shared" si="55"/>
        <v>215.72549019607843</v>
      </c>
      <c r="Q724" t="str">
        <f t="shared" si="56"/>
        <v>publishing</v>
      </c>
      <c r="R724" t="str">
        <f t="shared" si="57"/>
        <v>nonfiction</v>
      </c>
      <c r="S724" s="6">
        <f t="shared" si="58"/>
        <v>40977.596967592588</v>
      </c>
      <c r="T724" s="7">
        <f t="shared" si="59"/>
        <v>41007.555300925924</v>
      </c>
    </row>
    <row r="725" spans="1:20" ht="28.8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ROUND((E725/D725)*100,2)</f>
        <v>109.38</v>
      </c>
      <c r="P725">
        <f t="shared" si="55"/>
        <v>54.69</v>
      </c>
      <c r="Q725" t="str">
        <f t="shared" si="56"/>
        <v>publishing</v>
      </c>
      <c r="R725" t="str">
        <f t="shared" si="57"/>
        <v>nonfiction</v>
      </c>
      <c r="S725" s="6">
        <f t="shared" si="58"/>
        <v>42184.608206018514</v>
      </c>
      <c r="T725" s="7">
        <f t="shared" si="59"/>
        <v>42214.957638888889</v>
      </c>
    </row>
    <row r="726" spans="1:20" ht="43.2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ROUND((E726/D726)*100,2)</f>
        <v>105.47</v>
      </c>
      <c r="P726">
        <f t="shared" si="55"/>
        <v>51.62944055944056</v>
      </c>
      <c r="Q726" t="str">
        <f t="shared" si="56"/>
        <v>publishing</v>
      </c>
      <c r="R726" t="str">
        <f t="shared" si="57"/>
        <v>nonfiction</v>
      </c>
      <c r="S726" s="6">
        <f t="shared" si="58"/>
        <v>40694.430127314808</v>
      </c>
      <c r="T726" s="7">
        <f t="shared" si="59"/>
        <v>40724.430127314808</v>
      </c>
    </row>
    <row r="727" spans="1:20" ht="43.2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ROUND((E727/D727)*100,2)</f>
        <v>100.35</v>
      </c>
      <c r="P727">
        <f t="shared" si="55"/>
        <v>143.35714285714286</v>
      </c>
      <c r="Q727" t="str">
        <f t="shared" si="56"/>
        <v>publishing</v>
      </c>
      <c r="R727" t="str">
        <f t="shared" si="57"/>
        <v>nonfiction</v>
      </c>
      <c r="S727" s="6">
        <f t="shared" si="58"/>
        <v>42321.417962962958</v>
      </c>
      <c r="T727" s="7">
        <f t="shared" si="59"/>
        <v>42351.417962962958</v>
      </c>
    </row>
    <row r="728" spans="1:20" ht="43.2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ROUND((E728/D728)*100,2)</f>
        <v>101.4</v>
      </c>
      <c r="P728">
        <f t="shared" si="55"/>
        <v>72.428571428571431</v>
      </c>
      <c r="Q728" t="str">
        <f t="shared" si="56"/>
        <v>publishing</v>
      </c>
      <c r="R728" t="str">
        <f t="shared" si="57"/>
        <v>nonfiction</v>
      </c>
      <c r="S728" s="6">
        <f t="shared" si="58"/>
        <v>41345.834340277775</v>
      </c>
      <c r="T728" s="7">
        <f t="shared" si="59"/>
        <v>41375.834340277775</v>
      </c>
    </row>
    <row r="729" spans="1:20" ht="57.6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ROUND((E729/D729)*100,2)</f>
        <v>155.51</v>
      </c>
      <c r="P729">
        <f t="shared" si="55"/>
        <v>36.530201342281877</v>
      </c>
      <c r="Q729" t="str">
        <f t="shared" si="56"/>
        <v>publishing</v>
      </c>
      <c r="R729" t="str">
        <f t="shared" si="57"/>
        <v>nonfiction</v>
      </c>
      <c r="S729" s="6">
        <f t="shared" si="58"/>
        <v>41246.811909722222</v>
      </c>
      <c r="T729" s="7">
        <f t="shared" si="59"/>
        <v>41288.680555555555</v>
      </c>
    </row>
    <row r="730" spans="1:20" ht="43.2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ROUND((E730/D730)*100,2)</f>
        <v>105.57</v>
      </c>
      <c r="P730">
        <f t="shared" si="55"/>
        <v>60.903461538461535</v>
      </c>
      <c r="Q730" t="str">
        <f t="shared" si="56"/>
        <v>publishing</v>
      </c>
      <c r="R730" t="str">
        <f t="shared" si="57"/>
        <v>nonfiction</v>
      </c>
      <c r="S730" s="6">
        <f t="shared" si="58"/>
        <v>40731.629131944443</v>
      </c>
      <c r="T730" s="7">
        <f t="shared" si="59"/>
        <v>40776.629131944443</v>
      </c>
    </row>
    <row r="731" spans="1:20" ht="43.2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ROUND((E731/D731)*100,2)</f>
        <v>130.65</v>
      </c>
      <c r="P731">
        <f t="shared" si="55"/>
        <v>43.55</v>
      </c>
      <c r="Q731" t="str">
        <f t="shared" si="56"/>
        <v>publishing</v>
      </c>
      <c r="R731" t="str">
        <f t="shared" si="57"/>
        <v>nonfiction</v>
      </c>
      <c r="S731" s="6">
        <f t="shared" si="58"/>
        <v>41110.97755787037</v>
      </c>
      <c r="T731" s="7">
        <f t="shared" si="59"/>
        <v>41170.97755787037</v>
      </c>
    </row>
    <row r="732" spans="1:20" ht="28.8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ROUND((E732/D732)*100,2)</f>
        <v>132.19</v>
      </c>
      <c r="P732">
        <f t="shared" si="55"/>
        <v>99.766037735849054</v>
      </c>
      <c r="Q732" t="str">
        <f t="shared" si="56"/>
        <v>publishing</v>
      </c>
      <c r="R732" t="str">
        <f t="shared" si="57"/>
        <v>nonfiction</v>
      </c>
      <c r="S732" s="6">
        <f t="shared" si="58"/>
        <v>40854.536932870367</v>
      </c>
      <c r="T732" s="7">
        <f t="shared" si="59"/>
        <v>40884.536932870367</v>
      </c>
    </row>
    <row r="733" spans="1:20" ht="43.2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ROUND((E733/D733)*100,2)</f>
        <v>126</v>
      </c>
      <c r="P733">
        <f t="shared" si="55"/>
        <v>88.732394366197184</v>
      </c>
      <c r="Q733" t="str">
        <f t="shared" si="56"/>
        <v>publishing</v>
      </c>
      <c r="R733" t="str">
        <f t="shared" si="57"/>
        <v>nonfiction</v>
      </c>
      <c r="S733" s="6">
        <f t="shared" si="58"/>
        <v>40879.587349537032</v>
      </c>
      <c r="T733" s="7">
        <f t="shared" si="59"/>
        <v>40930.041666666664</v>
      </c>
    </row>
    <row r="734" spans="1:20" ht="43.2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ROUND((E734/D734)*100,2)</f>
        <v>160</v>
      </c>
      <c r="P734">
        <f t="shared" si="55"/>
        <v>4.9230769230769234</v>
      </c>
      <c r="Q734" t="str">
        <f t="shared" si="56"/>
        <v>publishing</v>
      </c>
      <c r="R734" t="str">
        <f t="shared" si="57"/>
        <v>nonfiction</v>
      </c>
      <c r="S734" s="6">
        <f t="shared" si="58"/>
        <v>41486.21598379629</v>
      </c>
      <c r="T734" s="7">
        <f t="shared" si="59"/>
        <v>41546.21598379629</v>
      </c>
    </row>
    <row r="735" spans="1:20" ht="57.6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ROUND((E735/D735)*100,2)</f>
        <v>120.48</v>
      </c>
      <c r="P735">
        <f t="shared" si="55"/>
        <v>17.822485207100591</v>
      </c>
      <c r="Q735" t="str">
        <f t="shared" si="56"/>
        <v>publishing</v>
      </c>
      <c r="R735" t="str">
        <f t="shared" si="57"/>
        <v>nonfiction</v>
      </c>
      <c r="S735" s="6">
        <f t="shared" si="58"/>
        <v>41598.211712962962</v>
      </c>
      <c r="T735" s="7">
        <f t="shared" si="59"/>
        <v>41628.211712962962</v>
      </c>
    </row>
    <row r="736" spans="1:20" ht="43.2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ROUND((E736/D736)*100,2)</f>
        <v>125.53</v>
      </c>
      <c r="P736">
        <f t="shared" si="55"/>
        <v>187.19298245614036</v>
      </c>
      <c r="Q736" t="str">
        <f t="shared" si="56"/>
        <v>publishing</v>
      </c>
      <c r="R736" t="str">
        <f t="shared" si="57"/>
        <v>nonfiction</v>
      </c>
      <c r="S736" s="6">
        <f t="shared" si="58"/>
        <v>42101.956249999996</v>
      </c>
      <c r="T736" s="7">
        <f t="shared" si="59"/>
        <v>42132.999999999993</v>
      </c>
    </row>
    <row r="737" spans="1:20" ht="43.2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ROUND((E737/D737)*100,2)</f>
        <v>114.41</v>
      </c>
      <c r="P737">
        <f t="shared" si="55"/>
        <v>234.80786026200875</v>
      </c>
      <c r="Q737" t="str">
        <f t="shared" si="56"/>
        <v>publishing</v>
      </c>
      <c r="R737" t="str">
        <f t="shared" si="57"/>
        <v>nonfiction</v>
      </c>
      <c r="S737" s="6">
        <f t="shared" si="58"/>
        <v>41945.821134259255</v>
      </c>
      <c r="T737" s="7">
        <f t="shared" si="59"/>
        <v>41976.818749999999</v>
      </c>
    </row>
    <row r="738" spans="1:20" ht="43.2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ROUND((E738/D738)*100,2)</f>
        <v>315.14</v>
      </c>
      <c r="P738">
        <f t="shared" si="55"/>
        <v>105.04629629629629</v>
      </c>
      <c r="Q738" t="str">
        <f t="shared" si="56"/>
        <v>publishing</v>
      </c>
      <c r="R738" t="str">
        <f t="shared" si="57"/>
        <v>nonfiction</v>
      </c>
      <c r="S738" s="6">
        <f t="shared" si="58"/>
        <v>41579.525925925926</v>
      </c>
      <c r="T738" s="7">
        <f t="shared" si="59"/>
        <v>41598.999305555553</v>
      </c>
    </row>
    <row r="739" spans="1:20" ht="43.2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ROUND((E739/D739)*100,2)</f>
        <v>122.4</v>
      </c>
      <c r="P739">
        <f t="shared" si="55"/>
        <v>56.666666666666664</v>
      </c>
      <c r="Q739" t="str">
        <f t="shared" si="56"/>
        <v>publishing</v>
      </c>
      <c r="R739" t="str">
        <f t="shared" si="57"/>
        <v>nonfiction</v>
      </c>
      <c r="S739" s="6">
        <f t="shared" si="58"/>
        <v>41667.066979166666</v>
      </c>
      <c r="T739" s="7">
        <f t="shared" si="59"/>
        <v>41684.625</v>
      </c>
    </row>
    <row r="740" spans="1:20" ht="28.8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ROUND((E740/D740)*100,2)</f>
        <v>106.73</v>
      </c>
      <c r="P740">
        <f t="shared" si="55"/>
        <v>39.048780487804876</v>
      </c>
      <c r="Q740" t="str">
        <f t="shared" si="56"/>
        <v>publishing</v>
      </c>
      <c r="R740" t="str">
        <f t="shared" si="57"/>
        <v>nonfiction</v>
      </c>
      <c r="S740" s="6">
        <f t="shared" si="58"/>
        <v>41943.39576388889</v>
      </c>
      <c r="T740" s="7">
        <f t="shared" si="59"/>
        <v>41973.999305555553</v>
      </c>
    </row>
    <row r="741" spans="1:20" ht="43.2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ROUND((E741/D741)*100,2)</f>
        <v>158.33000000000001</v>
      </c>
      <c r="P741">
        <f t="shared" si="55"/>
        <v>68.345323741007192</v>
      </c>
      <c r="Q741" t="str">
        <f t="shared" si="56"/>
        <v>publishing</v>
      </c>
      <c r="R741" t="str">
        <f t="shared" si="57"/>
        <v>nonfiction</v>
      </c>
      <c r="S741" s="6">
        <f t="shared" si="58"/>
        <v>41829.294317129628</v>
      </c>
      <c r="T741" s="7">
        <f t="shared" si="59"/>
        <v>41862.294317129628</v>
      </c>
    </row>
    <row r="742" spans="1:20" ht="57.6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ROUND((E742/D742)*100,2)</f>
        <v>107.4</v>
      </c>
      <c r="P742">
        <f t="shared" si="55"/>
        <v>169.57894736842104</v>
      </c>
      <c r="Q742" t="str">
        <f t="shared" si="56"/>
        <v>publishing</v>
      </c>
      <c r="R742" t="str">
        <f t="shared" si="57"/>
        <v>nonfiction</v>
      </c>
      <c r="S742" s="6">
        <f t="shared" si="58"/>
        <v>42161.93844907407</v>
      </c>
      <c r="T742" s="7">
        <f t="shared" si="59"/>
        <v>42175.93844907407</v>
      </c>
    </row>
    <row r="743" spans="1:20" ht="28.8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ROUND((E743/D743)*100,2)</f>
        <v>102.26</v>
      </c>
      <c r="P743">
        <f t="shared" si="55"/>
        <v>141.42340425531913</v>
      </c>
      <c r="Q743" t="str">
        <f t="shared" si="56"/>
        <v>publishing</v>
      </c>
      <c r="R743" t="str">
        <f t="shared" si="57"/>
        <v>nonfiction</v>
      </c>
      <c r="S743" s="6">
        <f t="shared" si="58"/>
        <v>41401.439884259256</v>
      </c>
      <c r="T743" s="7">
        <f t="shared" si="59"/>
        <v>41436.439884259256</v>
      </c>
    </row>
    <row r="744" spans="1:20" ht="57.6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ROUND((E744/D744)*100,2)</f>
        <v>110.71</v>
      </c>
      <c r="P744">
        <f t="shared" si="55"/>
        <v>67.391304347826093</v>
      </c>
      <c r="Q744" t="str">
        <f t="shared" si="56"/>
        <v>publishing</v>
      </c>
      <c r="R744" t="str">
        <f t="shared" si="57"/>
        <v>nonfiction</v>
      </c>
      <c r="S744" s="6">
        <f t="shared" si="58"/>
        <v>41689.709629629629</v>
      </c>
      <c r="T744" s="7">
        <f t="shared" si="59"/>
        <v>41719.667962962958</v>
      </c>
    </row>
    <row r="745" spans="1:20" ht="43.2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ROUND((E745/D745)*100,2)</f>
        <v>148</v>
      </c>
      <c r="P745">
        <f t="shared" si="55"/>
        <v>54.266666666666666</v>
      </c>
      <c r="Q745" t="str">
        <f t="shared" si="56"/>
        <v>publishing</v>
      </c>
      <c r="R745" t="str">
        <f t="shared" si="57"/>
        <v>nonfiction</v>
      </c>
      <c r="S745" s="6">
        <f t="shared" si="58"/>
        <v>40990.500983796293</v>
      </c>
      <c r="T745" s="7">
        <f t="shared" si="59"/>
        <v>41015.666666666664</v>
      </c>
    </row>
    <row r="746" spans="1:20" ht="43.2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ROUND((E746/D746)*100,2)</f>
        <v>102.32</v>
      </c>
      <c r="P746">
        <f t="shared" si="55"/>
        <v>82.516129032258064</v>
      </c>
      <c r="Q746" t="str">
        <f t="shared" si="56"/>
        <v>publishing</v>
      </c>
      <c r="R746" t="str">
        <f t="shared" si="57"/>
        <v>nonfiction</v>
      </c>
      <c r="S746" s="6">
        <f t="shared" si="58"/>
        <v>41226.748877314814</v>
      </c>
      <c r="T746" s="7">
        <f t="shared" si="59"/>
        <v>41256.748877314814</v>
      </c>
    </row>
    <row r="747" spans="1:20" ht="43.2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ROUND((E747/D747)*100,2)</f>
        <v>179.1</v>
      </c>
      <c r="P747">
        <f t="shared" si="55"/>
        <v>53.729729729729726</v>
      </c>
      <c r="Q747" t="str">
        <f t="shared" si="56"/>
        <v>publishing</v>
      </c>
      <c r="R747" t="str">
        <f t="shared" si="57"/>
        <v>nonfiction</v>
      </c>
      <c r="S747" s="6">
        <f t="shared" si="58"/>
        <v>41367.363946759258</v>
      </c>
      <c r="T747" s="7">
        <f t="shared" si="59"/>
        <v>41397.363946759258</v>
      </c>
    </row>
    <row r="748" spans="1:20" ht="28.8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ROUND((E748/D748)*100,2)</f>
        <v>111.08</v>
      </c>
      <c r="P748">
        <f t="shared" si="55"/>
        <v>34.206185567010309</v>
      </c>
      <c r="Q748" t="str">
        <f t="shared" si="56"/>
        <v>publishing</v>
      </c>
      <c r="R748" t="str">
        <f t="shared" si="57"/>
        <v>nonfiction</v>
      </c>
      <c r="S748" s="6">
        <f t="shared" si="58"/>
        <v>41156.834594907406</v>
      </c>
      <c r="T748" s="7">
        <f t="shared" si="59"/>
        <v>41174.957638888889</v>
      </c>
    </row>
    <row r="749" spans="1:20" ht="43.2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ROUND((E749/D749)*100,2)</f>
        <v>100.04</v>
      </c>
      <c r="P749">
        <f t="shared" si="55"/>
        <v>127.32727272727273</v>
      </c>
      <c r="Q749" t="str">
        <f t="shared" si="56"/>
        <v>publishing</v>
      </c>
      <c r="R749" t="str">
        <f t="shared" si="57"/>
        <v>nonfiction</v>
      </c>
      <c r="S749" s="6">
        <f t="shared" si="58"/>
        <v>41988.340497685182</v>
      </c>
      <c r="T749" s="7">
        <f t="shared" si="59"/>
        <v>42019.245833333327</v>
      </c>
    </row>
    <row r="750" spans="1:20" ht="43.2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ROUND((E750/D750)*100,2)</f>
        <v>100.25</v>
      </c>
      <c r="P750">
        <f t="shared" si="55"/>
        <v>45.56818181818182</v>
      </c>
      <c r="Q750" t="str">
        <f t="shared" si="56"/>
        <v>publishing</v>
      </c>
      <c r="R750" t="str">
        <f t="shared" si="57"/>
        <v>nonfiction</v>
      </c>
      <c r="S750" s="6">
        <f t="shared" si="58"/>
        <v>41831.638495370367</v>
      </c>
      <c r="T750" s="7">
        <f t="shared" si="59"/>
        <v>41861.638495370367</v>
      </c>
    </row>
    <row r="751" spans="1:20" ht="43.2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ROUND((E751/D751)*100,2)</f>
        <v>105.56</v>
      </c>
      <c r="P751">
        <f t="shared" si="55"/>
        <v>95.963636363636368</v>
      </c>
      <c r="Q751" t="str">
        <f t="shared" si="56"/>
        <v>publishing</v>
      </c>
      <c r="R751" t="str">
        <f t="shared" si="57"/>
        <v>nonfiction</v>
      </c>
      <c r="S751" s="6">
        <f t="shared" si="58"/>
        <v>42733.732986111114</v>
      </c>
      <c r="T751" s="7">
        <f t="shared" si="59"/>
        <v>42763.732986111114</v>
      </c>
    </row>
    <row r="752" spans="1:20" ht="43.2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ROUND((E752/D752)*100,2)</f>
        <v>102.59</v>
      </c>
      <c r="P752">
        <f t="shared" si="55"/>
        <v>77.271186440677965</v>
      </c>
      <c r="Q752" t="str">
        <f t="shared" si="56"/>
        <v>publishing</v>
      </c>
      <c r="R752" t="str">
        <f t="shared" si="57"/>
        <v>nonfiction</v>
      </c>
      <c r="S752" s="6">
        <f t="shared" si="58"/>
        <v>41299.669814814813</v>
      </c>
      <c r="T752" s="7">
        <f t="shared" si="59"/>
        <v>41329.669814814813</v>
      </c>
    </row>
    <row r="753" spans="1:20" ht="43.2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ROUND((E753/D753)*100,2)</f>
        <v>118.5</v>
      </c>
      <c r="P753">
        <f t="shared" si="55"/>
        <v>57.338709677419352</v>
      </c>
      <c r="Q753" t="str">
        <f t="shared" si="56"/>
        <v>publishing</v>
      </c>
      <c r="R753" t="str">
        <f t="shared" si="57"/>
        <v>nonfiction</v>
      </c>
      <c r="S753" s="6">
        <f t="shared" si="58"/>
        <v>40713.422164351847</v>
      </c>
      <c r="T753" s="7">
        <f t="shared" si="59"/>
        <v>40759.422164351847</v>
      </c>
    </row>
    <row r="754" spans="1:20" ht="57.6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ROUND((E754/D754)*100,2)</f>
        <v>111.7</v>
      </c>
      <c r="P754">
        <f t="shared" si="55"/>
        <v>53.19047619047619</v>
      </c>
      <c r="Q754" t="str">
        <f t="shared" si="56"/>
        <v>publishing</v>
      </c>
      <c r="R754" t="str">
        <f t="shared" si="57"/>
        <v>nonfiction</v>
      </c>
      <c r="S754" s="6">
        <f t="shared" si="58"/>
        <v>42639.213159722225</v>
      </c>
      <c r="T754" s="7">
        <f t="shared" si="59"/>
        <v>42659.249999999993</v>
      </c>
    </row>
    <row r="755" spans="1:20" ht="43.2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ROUND((E755/D755)*100,2)</f>
        <v>128</v>
      </c>
      <c r="P755">
        <f t="shared" si="55"/>
        <v>492.30769230769232</v>
      </c>
      <c r="Q755" t="str">
        <f t="shared" si="56"/>
        <v>publishing</v>
      </c>
      <c r="R755" t="str">
        <f t="shared" si="57"/>
        <v>nonfiction</v>
      </c>
      <c r="S755" s="6">
        <f t="shared" si="58"/>
        <v>42019.381840277776</v>
      </c>
      <c r="T755" s="7">
        <f t="shared" si="59"/>
        <v>42049.381840277776</v>
      </c>
    </row>
    <row r="756" spans="1:20" ht="43.2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ROUND((E756/D756)*100,2)</f>
        <v>103.75</v>
      </c>
      <c r="P756">
        <f t="shared" si="55"/>
        <v>42.346938775510203</v>
      </c>
      <c r="Q756" t="str">
        <f t="shared" si="56"/>
        <v>publishing</v>
      </c>
      <c r="R756" t="str">
        <f t="shared" si="57"/>
        <v>nonfiction</v>
      </c>
      <c r="S756" s="6">
        <f t="shared" si="58"/>
        <v>41249.54075231481</v>
      </c>
      <c r="T756" s="7">
        <f t="shared" si="59"/>
        <v>41279.54075231481</v>
      </c>
    </row>
    <row r="757" spans="1:20" ht="43.2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ROUND((E757/D757)*100,2)</f>
        <v>101.91</v>
      </c>
      <c r="P757">
        <f t="shared" si="55"/>
        <v>37.466029411764708</v>
      </c>
      <c r="Q757" t="str">
        <f t="shared" si="56"/>
        <v>publishing</v>
      </c>
      <c r="R757" t="str">
        <f t="shared" si="57"/>
        <v>nonfiction</v>
      </c>
      <c r="S757" s="6">
        <f t="shared" si="58"/>
        <v>41383.396724537037</v>
      </c>
      <c r="T757" s="7">
        <f t="shared" si="59"/>
        <v>41413.820138888885</v>
      </c>
    </row>
    <row r="758" spans="1:20" ht="43.2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ROUND((E758/D758)*100,2)</f>
        <v>117.71</v>
      </c>
      <c r="P758">
        <f t="shared" si="55"/>
        <v>37.454545454545453</v>
      </c>
      <c r="Q758" t="str">
        <f t="shared" si="56"/>
        <v>publishing</v>
      </c>
      <c r="R758" t="str">
        <f t="shared" si="57"/>
        <v>nonfiction</v>
      </c>
      <c r="S758" s="6">
        <f t="shared" si="58"/>
        <v>40590.558553240735</v>
      </c>
      <c r="T758" s="7">
        <f t="shared" si="59"/>
        <v>40651.516886574071</v>
      </c>
    </row>
    <row r="759" spans="1:20" ht="43.2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ROUND((E759/D759)*100,2)</f>
        <v>238</v>
      </c>
      <c r="P759">
        <f t="shared" si="55"/>
        <v>33.055555555555557</v>
      </c>
      <c r="Q759" t="str">
        <f t="shared" si="56"/>
        <v>publishing</v>
      </c>
      <c r="R759" t="str">
        <f t="shared" si="57"/>
        <v>nonfiction</v>
      </c>
      <c r="S759" s="6">
        <f t="shared" si="58"/>
        <v>41234.846226851849</v>
      </c>
      <c r="T759" s="7">
        <f t="shared" si="59"/>
        <v>41248.846226851849</v>
      </c>
    </row>
    <row r="760" spans="1:20" ht="28.8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ROUND((E760/D760)*100,2)</f>
        <v>102</v>
      </c>
      <c r="P760">
        <f t="shared" si="55"/>
        <v>134.21052631578948</v>
      </c>
      <c r="Q760" t="str">
        <f t="shared" si="56"/>
        <v>publishing</v>
      </c>
      <c r="R760" t="str">
        <f t="shared" si="57"/>
        <v>nonfiction</v>
      </c>
      <c r="S760" s="6">
        <f t="shared" si="58"/>
        <v>40429.628101851849</v>
      </c>
      <c r="T760" s="7">
        <f t="shared" si="59"/>
        <v>40459.628101851849</v>
      </c>
    </row>
    <row r="761" spans="1:20" ht="43.2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ROUND((E761/D761)*100,2)</f>
        <v>101.92</v>
      </c>
      <c r="P761">
        <f t="shared" si="55"/>
        <v>51.474747474747474</v>
      </c>
      <c r="Q761" t="str">
        <f t="shared" si="56"/>
        <v>publishing</v>
      </c>
      <c r="R761" t="str">
        <f t="shared" si="57"/>
        <v>nonfiction</v>
      </c>
      <c r="S761" s="6">
        <f t="shared" si="58"/>
        <v>41789.121979166666</v>
      </c>
      <c r="T761" s="7">
        <f t="shared" si="59"/>
        <v>41829.121979166666</v>
      </c>
    </row>
    <row r="762" spans="1:20" ht="43.2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ROUND((E762/D762)*100,2)</f>
        <v>0</v>
      </c>
      <c r="P762">
        <f t="shared" si="55"/>
        <v>0</v>
      </c>
      <c r="Q762" t="str">
        <f t="shared" si="56"/>
        <v>publishing</v>
      </c>
      <c r="R762" t="str">
        <f t="shared" si="57"/>
        <v>fiction</v>
      </c>
      <c r="S762" s="6">
        <f t="shared" si="58"/>
        <v>42670.555706018517</v>
      </c>
      <c r="T762" s="7">
        <f t="shared" si="59"/>
        <v>42700.597372685188</v>
      </c>
    </row>
    <row r="763" spans="1:20" ht="43.2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ROUND((E763/D763)*100,2)</f>
        <v>4.7</v>
      </c>
      <c r="P763">
        <f t="shared" si="55"/>
        <v>39.166666666666664</v>
      </c>
      <c r="Q763" t="str">
        <f t="shared" si="56"/>
        <v>publishing</v>
      </c>
      <c r="R763" t="str">
        <f t="shared" si="57"/>
        <v>fiction</v>
      </c>
      <c r="S763" s="6">
        <f t="shared" si="58"/>
        <v>41642.543124999997</v>
      </c>
      <c r="T763" s="7">
        <f t="shared" si="59"/>
        <v>41672.543124999997</v>
      </c>
    </row>
    <row r="764" spans="1:20" ht="43.2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ROUND((E764/D764)*100,2)</f>
        <v>0</v>
      </c>
      <c r="P764">
        <f t="shared" si="55"/>
        <v>0</v>
      </c>
      <c r="Q764" t="str">
        <f t="shared" si="56"/>
        <v>publishing</v>
      </c>
      <c r="R764" t="str">
        <f t="shared" si="57"/>
        <v>fiction</v>
      </c>
      <c r="S764" s="6">
        <f t="shared" si="58"/>
        <v>42690.65011574074</v>
      </c>
      <c r="T764" s="7">
        <f t="shared" si="59"/>
        <v>42708.041666666664</v>
      </c>
    </row>
    <row r="765" spans="1:20" ht="43.2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ROUND((E765/D765)*100,2)</f>
        <v>0.12</v>
      </c>
      <c r="P765">
        <f t="shared" si="55"/>
        <v>5</v>
      </c>
      <c r="Q765" t="str">
        <f t="shared" si="56"/>
        <v>publishing</v>
      </c>
      <c r="R765" t="str">
        <f t="shared" si="57"/>
        <v>fiction</v>
      </c>
      <c r="S765" s="6">
        <f t="shared" si="58"/>
        <v>41471.238518518519</v>
      </c>
      <c r="T765" s="7">
        <f t="shared" si="59"/>
        <v>41501.238518518519</v>
      </c>
    </row>
    <row r="766" spans="1:20" ht="43.2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ROUND((E766/D766)*100,2)</f>
        <v>0</v>
      </c>
      <c r="P766">
        <f t="shared" si="55"/>
        <v>0</v>
      </c>
      <c r="Q766" t="str">
        <f t="shared" si="56"/>
        <v>publishing</v>
      </c>
      <c r="R766" t="str">
        <f t="shared" si="57"/>
        <v>fiction</v>
      </c>
      <c r="S766" s="6">
        <f t="shared" si="58"/>
        <v>42226.964826388888</v>
      </c>
      <c r="T766" s="7">
        <f t="shared" si="59"/>
        <v>42256.964826388888</v>
      </c>
    </row>
    <row r="767" spans="1:20" ht="43.2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ROUND((E767/D767)*100,2)</f>
        <v>36.01</v>
      </c>
      <c r="P767">
        <f t="shared" si="55"/>
        <v>57.295454545454547</v>
      </c>
      <c r="Q767" t="str">
        <f t="shared" si="56"/>
        <v>publishing</v>
      </c>
      <c r="R767" t="str">
        <f t="shared" si="57"/>
        <v>fiction</v>
      </c>
      <c r="S767" s="6">
        <f t="shared" si="58"/>
        <v>41901.334305555552</v>
      </c>
      <c r="T767" s="7">
        <f t="shared" si="59"/>
        <v>41931.334305555552</v>
      </c>
    </row>
    <row r="768" spans="1:20" ht="43.2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ROUND((E768/D768)*100,2)</f>
        <v>0</v>
      </c>
      <c r="P768">
        <f t="shared" si="55"/>
        <v>0</v>
      </c>
      <c r="Q768" t="str">
        <f t="shared" si="56"/>
        <v>publishing</v>
      </c>
      <c r="R768" t="str">
        <f t="shared" si="57"/>
        <v>fiction</v>
      </c>
      <c r="S768" s="6">
        <f t="shared" si="58"/>
        <v>42021.57503472222</v>
      </c>
      <c r="T768" s="7">
        <f t="shared" si="59"/>
        <v>42051.57503472222</v>
      </c>
    </row>
    <row r="769" spans="1:20" ht="57.6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ROUND((E769/D769)*100,2)</f>
        <v>3.54</v>
      </c>
      <c r="P769">
        <f t="shared" si="55"/>
        <v>59</v>
      </c>
      <c r="Q769" t="str">
        <f t="shared" si="56"/>
        <v>publishing</v>
      </c>
      <c r="R769" t="str">
        <f t="shared" si="57"/>
        <v>fiction</v>
      </c>
      <c r="S769" s="6">
        <f t="shared" si="58"/>
        <v>42114.935300925928</v>
      </c>
      <c r="T769" s="7">
        <f t="shared" si="59"/>
        <v>42144.935300925928</v>
      </c>
    </row>
    <row r="770" spans="1:20" ht="43.2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ROUND((E770/D770)*100,2)</f>
        <v>0</v>
      </c>
      <c r="P770">
        <f t="shared" si="55"/>
        <v>0</v>
      </c>
      <c r="Q770" t="str">
        <f t="shared" si="56"/>
        <v>publishing</v>
      </c>
      <c r="R770" t="str">
        <f t="shared" si="57"/>
        <v>fiction</v>
      </c>
      <c r="S770" s="6">
        <f t="shared" si="58"/>
        <v>41593.998726851853</v>
      </c>
      <c r="T770" s="7">
        <f t="shared" si="59"/>
        <v>41623.998726851853</v>
      </c>
    </row>
    <row r="771" spans="1:20" ht="57.6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ROUND((E771/D771)*100,2)</f>
        <v>41.4</v>
      </c>
      <c r="P771">
        <f t="shared" ref="P771:P834" si="60">IF(L771=0,0,+E771/L771)</f>
        <v>31.846153846153847</v>
      </c>
      <c r="Q771" t="str">
        <f t="shared" ref="Q771:Q834" si="61">LEFT(N771, SEARCH("/",N771)-1)</f>
        <v>publishing</v>
      </c>
      <c r="R771" t="str">
        <f t="shared" ref="R771:R834" si="62">RIGHT(N771,LEN(N771)-SEARCH("/",N771))</f>
        <v>fiction</v>
      </c>
      <c r="S771" s="6">
        <f t="shared" ref="S771:S834" si="63">(J771/86400)+25569+(-5/24)</f>
        <v>41604.788124999999</v>
      </c>
      <c r="T771" s="7">
        <f t="shared" ref="T771:T834" si="64">(I771/86400)+25569+(-5/24)</f>
        <v>41634.788124999999</v>
      </c>
    </row>
    <row r="772" spans="1:20" ht="43.2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ROUND((E772/D772)*100,2)</f>
        <v>0</v>
      </c>
      <c r="P772">
        <f t="shared" si="60"/>
        <v>0</v>
      </c>
      <c r="Q772" t="str">
        <f t="shared" si="61"/>
        <v>publishing</v>
      </c>
      <c r="R772" t="str">
        <f t="shared" si="62"/>
        <v>fiction</v>
      </c>
      <c r="S772" s="6">
        <f t="shared" si="63"/>
        <v>41289.791307870364</v>
      </c>
      <c r="T772" s="7">
        <f t="shared" si="64"/>
        <v>41329.791307870364</v>
      </c>
    </row>
    <row r="773" spans="1:20" ht="43.2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ROUND((E773/D773)*100,2)</f>
        <v>0.03</v>
      </c>
      <c r="P773">
        <f t="shared" si="60"/>
        <v>10</v>
      </c>
      <c r="Q773" t="str">
        <f t="shared" si="61"/>
        <v>publishing</v>
      </c>
      <c r="R773" t="str">
        <f t="shared" si="62"/>
        <v>fiction</v>
      </c>
      <c r="S773" s="6">
        <f t="shared" si="63"/>
        <v>42349.615763888891</v>
      </c>
      <c r="T773" s="7">
        <f t="shared" si="64"/>
        <v>42399.615763888891</v>
      </c>
    </row>
    <row r="774" spans="1:20" ht="57.6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ROUND((E774/D774)*100,2)</f>
        <v>3.33</v>
      </c>
      <c r="P774">
        <f t="shared" si="60"/>
        <v>50</v>
      </c>
      <c r="Q774" t="str">
        <f t="shared" si="61"/>
        <v>publishing</v>
      </c>
      <c r="R774" t="str">
        <f t="shared" si="62"/>
        <v>fiction</v>
      </c>
      <c r="S774" s="6">
        <f t="shared" si="63"/>
        <v>40067.848599537036</v>
      </c>
      <c r="T774" s="7">
        <f t="shared" si="64"/>
        <v>40117.957638888889</v>
      </c>
    </row>
    <row r="775" spans="1:20" ht="43.2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ROUND((E775/D775)*100,2)</f>
        <v>0.85</v>
      </c>
      <c r="P775">
        <f t="shared" si="60"/>
        <v>16</v>
      </c>
      <c r="Q775" t="str">
        <f t="shared" si="61"/>
        <v>publishing</v>
      </c>
      <c r="R775" t="str">
        <f t="shared" si="62"/>
        <v>fiction</v>
      </c>
      <c r="S775" s="6">
        <f t="shared" si="63"/>
        <v>42100.527604166666</v>
      </c>
      <c r="T775" s="7">
        <f t="shared" si="64"/>
        <v>42134.750694444439</v>
      </c>
    </row>
    <row r="776" spans="1:20" ht="43.2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ROUND((E776/D776)*100,2)</f>
        <v>70.2</v>
      </c>
      <c r="P776">
        <f t="shared" si="60"/>
        <v>39</v>
      </c>
      <c r="Q776" t="str">
        <f t="shared" si="61"/>
        <v>publishing</v>
      </c>
      <c r="R776" t="str">
        <f t="shared" si="62"/>
        <v>fiction</v>
      </c>
      <c r="S776" s="6">
        <f t="shared" si="63"/>
        <v>41663.571967592587</v>
      </c>
      <c r="T776" s="7">
        <f t="shared" si="64"/>
        <v>41693.571967592587</v>
      </c>
    </row>
    <row r="777" spans="1:20" ht="43.2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ROUND((E777/D777)*100,2)</f>
        <v>1.7</v>
      </c>
      <c r="P777">
        <f t="shared" si="60"/>
        <v>34</v>
      </c>
      <c r="Q777" t="str">
        <f t="shared" si="61"/>
        <v>publishing</v>
      </c>
      <c r="R777" t="str">
        <f t="shared" si="62"/>
        <v>fiction</v>
      </c>
      <c r="S777" s="6">
        <f t="shared" si="63"/>
        <v>40862.851793981477</v>
      </c>
      <c r="T777" s="7">
        <f t="shared" si="64"/>
        <v>40892.851793981477</v>
      </c>
    </row>
    <row r="778" spans="1:20" ht="43.2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ROUND((E778/D778)*100,2)</f>
        <v>51.4</v>
      </c>
      <c r="P778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6">
        <f t="shared" si="63"/>
        <v>42250.477372685178</v>
      </c>
      <c r="T778" s="7">
        <f t="shared" si="64"/>
        <v>42287.999999999993</v>
      </c>
    </row>
    <row r="779" spans="1:20" ht="43.2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ROUND((E779/D779)*100,2)</f>
        <v>0.7</v>
      </c>
      <c r="P779">
        <f t="shared" si="60"/>
        <v>7</v>
      </c>
      <c r="Q779" t="str">
        <f t="shared" si="61"/>
        <v>publishing</v>
      </c>
      <c r="R779" t="str">
        <f t="shared" si="62"/>
        <v>fiction</v>
      </c>
      <c r="S779" s="6">
        <f t="shared" si="63"/>
        <v>41456.772881944438</v>
      </c>
      <c r="T779" s="7">
        <f t="shared" si="64"/>
        <v>41486.772881944438</v>
      </c>
    </row>
    <row r="780" spans="1:20" ht="43.2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ROUND((E780/D780)*100,2)</f>
        <v>0.4</v>
      </c>
      <c r="P780">
        <f t="shared" si="60"/>
        <v>2</v>
      </c>
      <c r="Q780" t="str">
        <f t="shared" si="61"/>
        <v>publishing</v>
      </c>
      <c r="R780" t="str">
        <f t="shared" si="62"/>
        <v>fiction</v>
      </c>
      <c r="S780" s="6">
        <f t="shared" si="63"/>
        <v>41729.493981481479</v>
      </c>
      <c r="T780" s="7">
        <f t="shared" si="64"/>
        <v>41759.493981481479</v>
      </c>
    </row>
    <row r="781" spans="1:20" ht="57.6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ROUND((E781/D781)*100,2)</f>
        <v>2.67</v>
      </c>
      <c r="P781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6">
        <f t="shared" si="63"/>
        <v>40436.475752314815</v>
      </c>
      <c r="T781" s="7">
        <f t="shared" si="64"/>
        <v>40465.958333333328</v>
      </c>
    </row>
    <row r="782" spans="1:20" ht="43.2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ROUND((E782/D782)*100,2)</f>
        <v>104</v>
      </c>
      <c r="P782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6">
        <f t="shared" si="63"/>
        <v>40636.465567129628</v>
      </c>
      <c r="T782" s="7">
        <f t="shared" si="64"/>
        <v>40666.465567129628</v>
      </c>
    </row>
    <row r="783" spans="1:20" ht="43.2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ROUND((E783/D783)*100,2)</f>
        <v>133.15</v>
      </c>
      <c r="P783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6">
        <f t="shared" si="63"/>
        <v>41402.792523148142</v>
      </c>
      <c r="T783" s="7">
        <f t="shared" si="64"/>
        <v>41432.792523148142</v>
      </c>
    </row>
    <row r="784" spans="1:20" ht="43.2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ROUND((E784/D784)*100,2)</f>
        <v>100</v>
      </c>
      <c r="P784">
        <f t="shared" si="60"/>
        <v>50</v>
      </c>
      <c r="Q784" t="str">
        <f t="shared" si="61"/>
        <v>music</v>
      </c>
      <c r="R784" t="str">
        <f t="shared" si="62"/>
        <v>rock</v>
      </c>
      <c r="S784" s="6">
        <f t="shared" si="63"/>
        <v>41116.549791666665</v>
      </c>
      <c r="T784" s="7">
        <f t="shared" si="64"/>
        <v>41146.549791666665</v>
      </c>
    </row>
    <row r="785" spans="1:20" ht="43.2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ROUND((E785/D785)*100,2)</f>
        <v>148.13</v>
      </c>
      <c r="P785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6">
        <f t="shared" si="63"/>
        <v>40987.565381944441</v>
      </c>
      <c r="T785" s="7">
        <f t="shared" si="64"/>
        <v>41026.708333333328</v>
      </c>
    </row>
    <row r="786" spans="1:20" ht="43.2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ROUND((E786/D786)*100,2)</f>
        <v>102.5</v>
      </c>
      <c r="P786">
        <f t="shared" si="60"/>
        <v>102.5</v>
      </c>
      <c r="Q786" t="str">
        <f t="shared" si="61"/>
        <v>music</v>
      </c>
      <c r="R786" t="str">
        <f t="shared" si="62"/>
        <v>rock</v>
      </c>
      <c r="S786" s="6">
        <f t="shared" si="63"/>
        <v>41674.941192129627</v>
      </c>
      <c r="T786" s="7">
        <f t="shared" si="64"/>
        <v>41714.899525462963</v>
      </c>
    </row>
    <row r="787" spans="1:20" ht="43.2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ROUND((E787/D787)*100,2)</f>
        <v>180.63</v>
      </c>
      <c r="P787">
        <f t="shared" si="60"/>
        <v>31.142758620689655</v>
      </c>
      <c r="Q787" t="str">
        <f t="shared" si="61"/>
        <v>music</v>
      </c>
      <c r="R787" t="str">
        <f t="shared" si="62"/>
        <v>rock</v>
      </c>
      <c r="S787" s="6">
        <f t="shared" si="63"/>
        <v>41303.38559027778</v>
      </c>
      <c r="T787" s="7">
        <f t="shared" si="64"/>
        <v>41333.38559027778</v>
      </c>
    </row>
    <row r="788" spans="1:20" ht="43.2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ROUND((E788/D788)*100,2)</f>
        <v>142.80000000000001</v>
      </c>
      <c r="P788">
        <f t="shared" si="60"/>
        <v>162.27272727272728</v>
      </c>
      <c r="Q788" t="str">
        <f t="shared" si="61"/>
        <v>music</v>
      </c>
      <c r="R788" t="str">
        <f t="shared" si="62"/>
        <v>rock</v>
      </c>
      <c r="S788" s="6">
        <f t="shared" si="63"/>
        <v>40982.847615740735</v>
      </c>
      <c r="T788" s="7">
        <f t="shared" si="64"/>
        <v>41040.449305555558</v>
      </c>
    </row>
    <row r="789" spans="1:20" ht="43.2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ROUND((E789/D789)*100,2)</f>
        <v>114.17</v>
      </c>
      <c r="P789">
        <f t="shared" si="60"/>
        <v>80.588235294117652</v>
      </c>
      <c r="Q789" t="str">
        <f t="shared" si="61"/>
        <v>music</v>
      </c>
      <c r="R789" t="str">
        <f t="shared" si="62"/>
        <v>rock</v>
      </c>
      <c r="S789" s="6">
        <f t="shared" si="63"/>
        <v>41549.419282407405</v>
      </c>
      <c r="T789" s="7">
        <f t="shared" si="64"/>
        <v>41579.419282407405</v>
      </c>
    </row>
    <row r="790" spans="1:20" ht="43.2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ROUND((E790/D790)*100,2)</f>
        <v>203.51</v>
      </c>
      <c r="P790">
        <f t="shared" si="60"/>
        <v>59.85441176470588</v>
      </c>
      <c r="Q790" t="str">
        <f t="shared" si="61"/>
        <v>music</v>
      </c>
      <c r="R790" t="str">
        <f t="shared" si="62"/>
        <v>rock</v>
      </c>
      <c r="S790" s="6">
        <f t="shared" si="63"/>
        <v>41058.798472222217</v>
      </c>
      <c r="T790" s="7">
        <f t="shared" si="64"/>
        <v>41096.957638888889</v>
      </c>
    </row>
    <row r="791" spans="1:20" ht="43.2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ROUND((E791/D791)*100,2)</f>
        <v>109.41</v>
      </c>
      <c r="P791">
        <f t="shared" si="60"/>
        <v>132.85714285714286</v>
      </c>
      <c r="Q791" t="str">
        <f t="shared" si="61"/>
        <v>music</v>
      </c>
      <c r="R791" t="str">
        <f t="shared" si="62"/>
        <v>rock</v>
      </c>
      <c r="S791" s="6">
        <f t="shared" si="63"/>
        <v>41276.977777777771</v>
      </c>
      <c r="T791" s="7">
        <f t="shared" si="64"/>
        <v>41295.124305555553</v>
      </c>
    </row>
    <row r="792" spans="1:20" ht="43.2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ROUND((E792/D792)*100,2)</f>
        <v>144.37</v>
      </c>
      <c r="P792">
        <f t="shared" si="60"/>
        <v>92.547820512820508</v>
      </c>
      <c r="Q792" t="str">
        <f t="shared" si="61"/>
        <v>music</v>
      </c>
      <c r="R792" t="str">
        <f t="shared" si="62"/>
        <v>rock</v>
      </c>
      <c r="S792" s="6">
        <f t="shared" si="63"/>
        <v>41275.839571759258</v>
      </c>
      <c r="T792" s="7">
        <f t="shared" si="64"/>
        <v>41305.839571759258</v>
      </c>
    </row>
    <row r="793" spans="1:20" ht="43.2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ROUND((E793/D793)*100,2)</f>
        <v>103.87</v>
      </c>
      <c r="P793">
        <f t="shared" si="60"/>
        <v>60.859375</v>
      </c>
      <c r="Q793" t="str">
        <f t="shared" si="61"/>
        <v>music</v>
      </c>
      <c r="R793" t="str">
        <f t="shared" si="62"/>
        <v>rock</v>
      </c>
      <c r="S793" s="6">
        <f t="shared" si="63"/>
        <v>41557.572291666664</v>
      </c>
      <c r="T793" s="7">
        <f t="shared" si="64"/>
        <v>41591.040972222218</v>
      </c>
    </row>
    <row r="794" spans="1:20" ht="28.8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ROUND((E794/D794)*100,2)</f>
        <v>100.44</v>
      </c>
      <c r="P794">
        <f t="shared" si="60"/>
        <v>41.851833333333339</v>
      </c>
      <c r="Q794" t="str">
        <f t="shared" si="61"/>
        <v>music</v>
      </c>
      <c r="R794" t="str">
        <f t="shared" si="62"/>
        <v>rock</v>
      </c>
      <c r="S794" s="6">
        <f t="shared" si="63"/>
        <v>41555.665312499994</v>
      </c>
      <c r="T794" s="7">
        <f t="shared" si="64"/>
        <v>41585.706979166665</v>
      </c>
    </row>
    <row r="795" spans="1:20" ht="43.2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ROUND((E795/D795)*100,2)</f>
        <v>102.78</v>
      </c>
      <c r="P795">
        <f t="shared" si="60"/>
        <v>88.325937499999995</v>
      </c>
      <c r="Q795" t="str">
        <f t="shared" si="61"/>
        <v>music</v>
      </c>
      <c r="R795" t="str">
        <f t="shared" si="62"/>
        <v>rock</v>
      </c>
      <c r="S795" s="6">
        <f t="shared" si="63"/>
        <v>41442.532916666663</v>
      </c>
      <c r="T795" s="7">
        <f t="shared" si="64"/>
        <v>41457.999305555553</v>
      </c>
    </row>
    <row r="796" spans="1:20" ht="43.2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ROUND((E796/D796)*100,2)</f>
        <v>105.31</v>
      </c>
      <c r="P796">
        <f t="shared" si="60"/>
        <v>158.96226415094338</v>
      </c>
      <c r="Q796" t="str">
        <f t="shared" si="61"/>
        <v>music</v>
      </c>
      <c r="R796" t="str">
        <f t="shared" si="62"/>
        <v>rock</v>
      </c>
      <c r="S796" s="6">
        <f t="shared" si="63"/>
        <v>40735.906678240739</v>
      </c>
      <c r="T796" s="7">
        <f t="shared" si="64"/>
        <v>40791.504166666666</v>
      </c>
    </row>
    <row r="797" spans="1:20" ht="43.2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ROUND((E797/D797)*100,2)</f>
        <v>111.79</v>
      </c>
      <c r="P797">
        <f t="shared" si="60"/>
        <v>85.054347826086953</v>
      </c>
      <c r="Q797" t="str">
        <f t="shared" si="61"/>
        <v>music</v>
      </c>
      <c r="R797" t="str">
        <f t="shared" si="62"/>
        <v>rock</v>
      </c>
      <c r="S797" s="6">
        <f t="shared" si="63"/>
        <v>40963.404699074068</v>
      </c>
      <c r="T797" s="7">
        <f t="shared" si="64"/>
        <v>41005.999305555553</v>
      </c>
    </row>
    <row r="798" spans="1:20" ht="57.6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ROUND((E798/D798)*100,2)</f>
        <v>101.35</v>
      </c>
      <c r="P798">
        <f t="shared" si="60"/>
        <v>112.61111111111111</v>
      </c>
      <c r="Q798" t="str">
        <f t="shared" si="61"/>
        <v>music</v>
      </c>
      <c r="R798" t="str">
        <f t="shared" si="62"/>
        <v>rock</v>
      </c>
      <c r="S798" s="6">
        <f t="shared" si="63"/>
        <v>41502.674594907403</v>
      </c>
      <c r="T798" s="7">
        <f t="shared" si="64"/>
        <v>41532.673611111109</v>
      </c>
    </row>
    <row r="799" spans="1:20" ht="43.2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ROUND((E799/D799)*100,2)</f>
        <v>107.53</v>
      </c>
      <c r="P799">
        <f t="shared" si="60"/>
        <v>45.436619718309856</v>
      </c>
      <c r="Q799" t="str">
        <f t="shared" si="61"/>
        <v>music</v>
      </c>
      <c r="R799" t="str">
        <f t="shared" si="62"/>
        <v>rock</v>
      </c>
      <c r="S799" s="6">
        <f t="shared" si="63"/>
        <v>40996.785740740735</v>
      </c>
      <c r="T799" s="7">
        <f t="shared" si="64"/>
        <v>41027.958333333328</v>
      </c>
    </row>
    <row r="800" spans="1:20" ht="43.2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ROUND((E800/D800)*100,2)</f>
        <v>114.89</v>
      </c>
      <c r="P800">
        <f t="shared" si="60"/>
        <v>46.218390804597703</v>
      </c>
      <c r="Q800" t="str">
        <f t="shared" si="61"/>
        <v>music</v>
      </c>
      <c r="R800" t="str">
        <f t="shared" si="62"/>
        <v>rock</v>
      </c>
      <c r="S800" s="6">
        <f t="shared" si="63"/>
        <v>41882.381793981483</v>
      </c>
      <c r="T800" s="7">
        <f t="shared" si="64"/>
        <v>41912.381793981483</v>
      </c>
    </row>
    <row r="801" spans="1:20" ht="43.2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ROUND((E801/D801)*100,2)</f>
        <v>100.02</v>
      </c>
      <c r="P801">
        <f t="shared" si="60"/>
        <v>178.60714285714286</v>
      </c>
      <c r="Q801" t="str">
        <f t="shared" si="61"/>
        <v>music</v>
      </c>
      <c r="R801" t="str">
        <f t="shared" si="62"/>
        <v>rock</v>
      </c>
      <c r="S801" s="6">
        <f t="shared" si="63"/>
        <v>40996.458865740737</v>
      </c>
      <c r="T801" s="7">
        <f t="shared" si="64"/>
        <v>41026.458865740737</v>
      </c>
    </row>
    <row r="802" spans="1:20" ht="43.2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ROUND((E802/D802)*100,2)</f>
        <v>152.13</v>
      </c>
      <c r="P802">
        <f t="shared" si="60"/>
        <v>40.75</v>
      </c>
      <c r="Q802" t="str">
        <f t="shared" si="61"/>
        <v>music</v>
      </c>
      <c r="R802" t="str">
        <f t="shared" si="62"/>
        <v>rock</v>
      </c>
      <c r="S802" s="6">
        <f t="shared" si="63"/>
        <v>41863.225162037037</v>
      </c>
      <c r="T802" s="7">
        <f t="shared" si="64"/>
        <v>41893.225162037037</v>
      </c>
    </row>
    <row r="803" spans="1:20" ht="43.2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ROUND((E803/D803)*100,2)</f>
        <v>111.52</v>
      </c>
      <c r="P803">
        <f t="shared" si="60"/>
        <v>43.733921568627444</v>
      </c>
      <c r="Q803" t="str">
        <f t="shared" si="61"/>
        <v>music</v>
      </c>
      <c r="R803" t="str">
        <f t="shared" si="62"/>
        <v>rock</v>
      </c>
      <c r="S803" s="6">
        <f t="shared" si="63"/>
        <v>40695.587037037032</v>
      </c>
      <c r="T803" s="7">
        <f t="shared" si="64"/>
        <v>40725.587037037032</v>
      </c>
    </row>
    <row r="804" spans="1:20" ht="57.6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ROUND((E804/D804)*100,2)</f>
        <v>101.33</v>
      </c>
      <c r="P804">
        <f t="shared" si="60"/>
        <v>81.066666666666663</v>
      </c>
      <c r="Q804" t="str">
        <f t="shared" si="61"/>
        <v>music</v>
      </c>
      <c r="R804" t="str">
        <f t="shared" si="62"/>
        <v>rock</v>
      </c>
      <c r="S804" s="6">
        <f t="shared" si="63"/>
        <v>41122.813935185179</v>
      </c>
      <c r="T804" s="7">
        <f t="shared" si="64"/>
        <v>41168.961805555555</v>
      </c>
    </row>
    <row r="805" spans="1:20" ht="43.2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ROUND((E805/D805)*100,2)</f>
        <v>123.26</v>
      </c>
      <c r="P805">
        <f t="shared" si="60"/>
        <v>74.60526315789474</v>
      </c>
      <c r="Q805" t="str">
        <f t="shared" si="61"/>
        <v>music</v>
      </c>
      <c r="R805" t="str">
        <f t="shared" si="62"/>
        <v>rock</v>
      </c>
      <c r="S805" s="6">
        <f t="shared" si="63"/>
        <v>40665.741643518515</v>
      </c>
      <c r="T805" s="7">
        <f t="shared" si="64"/>
        <v>40691.833333333328</v>
      </c>
    </row>
    <row r="806" spans="1:20" ht="43.2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ROUND((E806/D806)*100,2)</f>
        <v>100</v>
      </c>
      <c r="P806">
        <f t="shared" si="60"/>
        <v>305.55555555555554</v>
      </c>
      <c r="Q806" t="str">
        <f t="shared" si="61"/>
        <v>music</v>
      </c>
      <c r="R806" t="str">
        <f t="shared" si="62"/>
        <v>rock</v>
      </c>
      <c r="S806" s="6">
        <f t="shared" si="63"/>
        <v>40729.897291666661</v>
      </c>
      <c r="T806" s="7">
        <f t="shared" si="64"/>
        <v>40746.957638888889</v>
      </c>
    </row>
    <row r="807" spans="1:20" ht="43.2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ROUND((E807/D807)*100,2)</f>
        <v>105</v>
      </c>
      <c r="P807">
        <f t="shared" si="60"/>
        <v>58.333333333333336</v>
      </c>
      <c r="Q807" t="str">
        <f t="shared" si="61"/>
        <v>music</v>
      </c>
      <c r="R807" t="str">
        <f t="shared" si="62"/>
        <v>rock</v>
      </c>
      <c r="S807" s="6">
        <f t="shared" si="63"/>
        <v>40690.614722222221</v>
      </c>
      <c r="T807" s="7">
        <f t="shared" si="64"/>
        <v>40740.75</v>
      </c>
    </row>
    <row r="808" spans="1:20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ROUND((E808/D808)*100,2)</f>
        <v>104.44</v>
      </c>
      <c r="P808">
        <f t="shared" si="60"/>
        <v>117.67605633802818</v>
      </c>
      <c r="Q808" t="str">
        <f t="shared" si="61"/>
        <v>music</v>
      </c>
      <c r="R808" t="str">
        <f t="shared" si="62"/>
        <v>rock</v>
      </c>
      <c r="S808" s="6">
        <f t="shared" si="63"/>
        <v>40763.483090277776</v>
      </c>
      <c r="T808" s="7">
        <f t="shared" si="64"/>
        <v>40793.483090277776</v>
      </c>
    </row>
    <row r="809" spans="1:20" ht="28.8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ROUND((E809/D809)*100,2)</f>
        <v>105.13</v>
      </c>
      <c r="P809">
        <f t="shared" si="60"/>
        <v>73.771929824561397</v>
      </c>
      <c r="Q809" t="str">
        <f t="shared" si="61"/>
        <v>music</v>
      </c>
      <c r="R809" t="str">
        <f t="shared" si="62"/>
        <v>rock</v>
      </c>
      <c r="S809" s="6">
        <f t="shared" si="63"/>
        <v>42759.420266203706</v>
      </c>
      <c r="T809" s="7">
        <f t="shared" si="64"/>
        <v>42794.874999999993</v>
      </c>
    </row>
    <row r="810" spans="1:20" ht="43.2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ROUND((E810/D810)*100,2)</f>
        <v>100</v>
      </c>
      <c r="P810">
        <f t="shared" si="60"/>
        <v>104.65116279069767</v>
      </c>
      <c r="Q810" t="str">
        <f t="shared" si="61"/>
        <v>music</v>
      </c>
      <c r="R810" t="str">
        <f t="shared" si="62"/>
        <v>rock</v>
      </c>
      <c r="S810" s="6">
        <f t="shared" si="63"/>
        <v>41961.892199074071</v>
      </c>
      <c r="T810" s="7">
        <f t="shared" si="64"/>
        <v>41994.999305555553</v>
      </c>
    </row>
    <row r="811" spans="1:20" ht="43.2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ROUND((E811/D811)*100,2)</f>
        <v>103.78</v>
      </c>
      <c r="P811">
        <f t="shared" si="60"/>
        <v>79.82692307692308</v>
      </c>
      <c r="Q811" t="str">
        <f t="shared" si="61"/>
        <v>music</v>
      </c>
      <c r="R811" t="str">
        <f t="shared" si="62"/>
        <v>rock</v>
      </c>
      <c r="S811" s="6">
        <f t="shared" si="63"/>
        <v>41628.625347222223</v>
      </c>
      <c r="T811" s="7">
        <f t="shared" si="64"/>
        <v>41658.625347222223</v>
      </c>
    </row>
    <row r="812" spans="1:20" ht="43.2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ROUND((E812/D812)*100,2)</f>
        <v>105</v>
      </c>
      <c r="P812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6">
        <f t="shared" si="63"/>
        <v>41122.847939814812</v>
      </c>
      <c r="T812" s="7">
        <f t="shared" si="64"/>
        <v>41152.847939814812</v>
      </c>
    </row>
    <row r="813" spans="1:20" ht="28.8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ROUND((E813/D813)*100,2)</f>
        <v>104</v>
      </c>
      <c r="P813">
        <f t="shared" si="60"/>
        <v>86.666666666666671</v>
      </c>
      <c r="Q813" t="str">
        <f t="shared" si="61"/>
        <v>music</v>
      </c>
      <c r="R813" t="str">
        <f t="shared" si="62"/>
        <v>rock</v>
      </c>
      <c r="S813" s="6">
        <f t="shared" si="63"/>
        <v>41443.435208333329</v>
      </c>
      <c r="T813" s="7">
        <f t="shared" si="64"/>
        <v>41465.494444444441</v>
      </c>
    </row>
    <row r="814" spans="1:20" ht="43.2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ROUND((E814/D814)*100,2)</f>
        <v>151.83000000000001</v>
      </c>
      <c r="P814">
        <f t="shared" si="60"/>
        <v>27.606060606060606</v>
      </c>
      <c r="Q814" t="str">
        <f t="shared" si="61"/>
        <v>music</v>
      </c>
      <c r="R814" t="str">
        <f t="shared" si="62"/>
        <v>rock</v>
      </c>
      <c r="S814" s="6">
        <f t="shared" si="63"/>
        <v>41281.809629629628</v>
      </c>
      <c r="T814" s="7">
        <f t="shared" si="64"/>
        <v>41334.373611111107</v>
      </c>
    </row>
    <row r="815" spans="1:20" ht="28.8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ROUND((E815/D815)*100,2)</f>
        <v>160</v>
      </c>
      <c r="P815">
        <f t="shared" si="60"/>
        <v>24.999375000000001</v>
      </c>
      <c r="Q815" t="str">
        <f t="shared" si="61"/>
        <v>music</v>
      </c>
      <c r="R815" t="str">
        <f t="shared" si="62"/>
        <v>rock</v>
      </c>
      <c r="S815" s="6">
        <f t="shared" si="63"/>
        <v>41080.751909722218</v>
      </c>
      <c r="T815" s="7">
        <f t="shared" si="64"/>
        <v>41110.751909722218</v>
      </c>
    </row>
    <row r="816" spans="1:20" ht="43.2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ROUND((E816/D816)*100,2)</f>
        <v>127.3</v>
      </c>
      <c r="P816">
        <f t="shared" si="60"/>
        <v>45.464285714285715</v>
      </c>
      <c r="Q816" t="str">
        <f t="shared" si="61"/>
        <v>music</v>
      </c>
      <c r="R816" t="str">
        <f t="shared" si="62"/>
        <v>rock</v>
      </c>
      <c r="S816" s="6">
        <f t="shared" si="63"/>
        <v>40679.534733796296</v>
      </c>
      <c r="T816" s="7">
        <f t="shared" si="64"/>
        <v>40694.544444444444</v>
      </c>
    </row>
    <row r="817" spans="1:20" ht="28.8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ROUND((E817/D817)*100,2)</f>
        <v>107</v>
      </c>
      <c r="P817">
        <f t="shared" si="60"/>
        <v>99.534883720930239</v>
      </c>
      <c r="Q817" t="str">
        <f t="shared" si="61"/>
        <v>music</v>
      </c>
      <c r="R817" t="str">
        <f t="shared" si="62"/>
        <v>rock</v>
      </c>
      <c r="S817" s="6">
        <f t="shared" si="63"/>
        <v>41914.70952546296</v>
      </c>
      <c r="T817" s="7">
        <f t="shared" si="64"/>
        <v>41944.70952546296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ROUND((E818/D818)*100,2)</f>
        <v>115.12</v>
      </c>
      <c r="P818">
        <f t="shared" si="60"/>
        <v>39.31</v>
      </c>
      <c r="Q818" t="str">
        <f t="shared" si="61"/>
        <v>music</v>
      </c>
      <c r="R818" t="str">
        <f t="shared" si="62"/>
        <v>rock</v>
      </c>
      <c r="S818" s="6">
        <f t="shared" si="63"/>
        <v>41341.662534722222</v>
      </c>
      <c r="T818" s="7">
        <f t="shared" si="64"/>
        <v>41373.0625</v>
      </c>
    </row>
    <row r="819" spans="1:20" ht="43.2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ROUND((E819/D819)*100,2)</f>
        <v>137.11000000000001</v>
      </c>
      <c r="P819">
        <f t="shared" si="60"/>
        <v>89.419999999999987</v>
      </c>
      <c r="Q819" t="str">
        <f t="shared" si="61"/>
        <v>music</v>
      </c>
      <c r="R819" t="str">
        <f t="shared" si="62"/>
        <v>rock</v>
      </c>
      <c r="S819" s="6">
        <f t="shared" si="63"/>
        <v>40925.391331018516</v>
      </c>
      <c r="T819" s="7">
        <f t="shared" si="64"/>
        <v>40978.999305555553</v>
      </c>
    </row>
    <row r="820" spans="1:20" ht="43.2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ROUND((E820/D820)*100,2)</f>
        <v>155.71</v>
      </c>
      <c r="P820">
        <f t="shared" si="60"/>
        <v>28.684210526315791</v>
      </c>
      <c r="Q820" t="str">
        <f t="shared" si="61"/>
        <v>music</v>
      </c>
      <c r="R820" t="str">
        <f t="shared" si="62"/>
        <v>rock</v>
      </c>
      <c r="S820" s="6">
        <f t="shared" si="63"/>
        <v>41120.67454861111</v>
      </c>
      <c r="T820" s="7">
        <f t="shared" si="64"/>
        <v>41128.500694444439</v>
      </c>
    </row>
    <row r="821" spans="1:20" ht="28.8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ROUND((E821/D821)*100,2)</f>
        <v>108.75</v>
      </c>
      <c r="P821">
        <f t="shared" si="60"/>
        <v>31.071428571428573</v>
      </c>
      <c r="Q821" t="str">
        <f t="shared" si="61"/>
        <v>music</v>
      </c>
      <c r="R821" t="str">
        <f t="shared" si="62"/>
        <v>rock</v>
      </c>
      <c r="S821" s="6">
        <f t="shared" si="63"/>
        <v>41619.789976851847</v>
      </c>
      <c r="T821" s="7">
        <f t="shared" si="64"/>
        <v>41628.988888888889</v>
      </c>
    </row>
    <row r="822" spans="1:20" ht="43.2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ROUND((E822/D822)*100,2)</f>
        <v>134.05000000000001</v>
      </c>
      <c r="P822">
        <f t="shared" si="60"/>
        <v>70.55263157894737</v>
      </c>
      <c r="Q822" t="str">
        <f t="shared" si="61"/>
        <v>music</v>
      </c>
      <c r="R822" t="str">
        <f t="shared" si="62"/>
        <v>rock</v>
      </c>
      <c r="S822" s="6">
        <f t="shared" si="63"/>
        <v>41768.633587962962</v>
      </c>
      <c r="T822" s="7">
        <f t="shared" si="64"/>
        <v>41799</v>
      </c>
    </row>
    <row r="823" spans="1:20" ht="43.2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ROUND((E823/D823)*100,2)</f>
        <v>100</v>
      </c>
      <c r="P823">
        <f t="shared" si="60"/>
        <v>224.12820512820514</v>
      </c>
      <c r="Q823" t="str">
        <f t="shared" si="61"/>
        <v>music</v>
      </c>
      <c r="R823" t="str">
        <f t="shared" si="62"/>
        <v>rock</v>
      </c>
      <c r="S823" s="6">
        <f t="shared" si="63"/>
        <v>42093.71371527778</v>
      </c>
      <c r="T823" s="7">
        <f t="shared" si="64"/>
        <v>42127.959027777775</v>
      </c>
    </row>
    <row r="824" spans="1:20" ht="43.2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ROUND((E824/D824)*100,2)</f>
        <v>119.17</v>
      </c>
      <c r="P824">
        <f t="shared" si="60"/>
        <v>51.811594202898547</v>
      </c>
      <c r="Q824" t="str">
        <f t="shared" si="61"/>
        <v>music</v>
      </c>
      <c r="R824" t="str">
        <f t="shared" si="62"/>
        <v>rock</v>
      </c>
      <c r="S824" s="6">
        <f t="shared" si="63"/>
        <v>41157.739004629628</v>
      </c>
      <c r="T824" s="7">
        <f t="shared" si="64"/>
        <v>41187.739004629628</v>
      </c>
    </row>
    <row r="825" spans="1:20" ht="43.2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ROUND((E825/D825)*100,2)</f>
        <v>179.5</v>
      </c>
      <c r="P825">
        <f t="shared" si="60"/>
        <v>43.515151515151516</v>
      </c>
      <c r="Q825" t="str">
        <f t="shared" si="61"/>
        <v>music</v>
      </c>
      <c r="R825" t="str">
        <f t="shared" si="62"/>
        <v>rock</v>
      </c>
      <c r="S825" s="6">
        <f t="shared" si="63"/>
        <v>42055.764490740738</v>
      </c>
      <c r="T825" s="7">
        <f t="shared" si="64"/>
        <v>42085.722824074073</v>
      </c>
    </row>
    <row r="826" spans="1:20" ht="57.6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ROUND((E826/D826)*100,2)</f>
        <v>134.38</v>
      </c>
      <c r="P826">
        <f t="shared" si="60"/>
        <v>39.816666666666663</v>
      </c>
      <c r="Q826" t="str">
        <f t="shared" si="61"/>
        <v>music</v>
      </c>
      <c r="R826" t="str">
        <f t="shared" si="62"/>
        <v>rock</v>
      </c>
      <c r="S826" s="6">
        <f t="shared" si="63"/>
        <v>40250.033773148149</v>
      </c>
      <c r="T826" s="7">
        <f t="shared" si="64"/>
        <v>40286.082638888889</v>
      </c>
    </row>
    <row r="827" spans="1:20" ht="28.8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ROUND((E827/D827)*100,2)</f>
        <v>100.43</v>
      </c>
      <c r="P827">
        <f t="shared" si="60"/>
        <v>126.8080808080808</v>
      </c>
      <c r="Q827" t="str">
        <f t="shared" si="61"/>
        <v>music</v>
      </c>
      <c r="R827" t="str">
        <f t="shared" si="62"/>
        <v>rock</v>
      </c>
      <c r="S827" s="6">
        <f t="shared" si="63"/>
        <v>41186.098194444443</v>
      </c>
      <c r="T827" s="7">
        <f t="shared" si="64"/>
        <v>41211.098194444443</v>
      </c>
    </row>
    <row r="828" spans="1:20" ht="43.2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ROUND((E828/D828)*100,2)</f>
        <v>101.45</v>
      </c>
      <c r="P828">
        <f t="shared" si="60"/>
        <v>113.87755102040816</v>
      </c>
      <c r="Q828" t="str">
        <f t="shared" si="61"/>
        <v>music</v>
      </c>
      <c r="R828" t="str">
        <f t="shared" si="62"/>
        <v>rock</v>
      </c>
      <c r="S828" s="6">
        <f t="shared" si="63"/>
        <v>40972.830208333333</v>
      </c>
      <c r="T828" s="7">
        <f t="shared" si="64"/>
        <v>40993.788541666661</v>
      </c>
    </row>
    <row r="829" spans="1:20" ht="57.6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ROUND((E829/D829)*100,2)</f>
        <v>103.33</v>
      </c>
      <c r="P829">
        <f t="shared" si="60"/>
        <v>28.181818181818183</v>
      </c>
      <c r="Q829" t="str">
        <f t="shared" si="61"/>
        <v>music</v>
      </c>
      <c r="R829" t="str">
        <f t="shared" si="62"/>
        <v>rock</v>
      </c>
      <c r="S829" s="6">
        <f t="shared" si="63"/>
        <v>40927.265127314815</v>
      </c>
      <c r="T829" s="7">
        <f t="shared" si="64"/>
        <v>40953.617361111108</v>
      </c>
    </row>
    <row r="830" spans="1:20" ht="57.6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ROUND((E830/D830)*100,2)</f>
        <v>107</v>
      </c>
      <c r="P830">
        <f t="shared" si="60"/>
        <v>36.60526315789474</v>
      </c>
      <c r="Q830" t="str">
        <f t="shared" si="61"/>
        <v>music</v>
      </c>
      <c r="R830" t="str">
        <f t="shared" si="62"/>
        <v>rock</v>
      </c>
      <c r="S830" s="6">
        <f t="shared" si="63"/>
        <v>41072.842384259253</v>
      </c>
      <c r="T830" s="7">
        <f t="shared" si="64"/>
        <v>41085.474999999999</v>
      </c>
    </row>
    <row r="831" spans="1:20" ht="57.6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ROUND((E831/D831)*100,2)</f>
        <v>104</v>
      </c>
      <c r="P831">
        <f t="shared" si="60"/>
        <v>32.5</v>
      </c>
      <c r="Q831" t="str">
        <f t="shared" si="61"/>
        <v>music</v>
      </c>
      <c r="R831" t="str">
        <f t="shared" si="62"/>
        <v>rock</v>
      </c>
      <c r="S831" s="6">
        <f t="shared" si="63"/>
        <v>42504.593055555553</v>
      </c>
      <c r="T831" s="7">
        <f t="shared" si="64"/>
        <v>42564.593055555553</v>
      </c>
    </row>
    <row r="832" spans="1:20" ht="43.2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ROUND((E832/D832)*100,2)</f>
        <v>107.83</v>
      </c>
      <c r="P832">
        <f t="shared" si="60"/>
        <v>60.65625</v>
      </c>
      <c r="Q832" t="str">
        <f t="shared" si="61"/>
        <v>music</v>
      </c>
      <c r="R832" t="str">
        <f t="shared" si="62"/>
        <v>rock</v>
      </c>
      <c r="S832" s="6">
        <f t="shared" si="63"/>
        <v>41325.317418981482</v>
      </c>
      <c r="T832" s="7">
        <f t="shared" si="64"/>
        <v>41355.27575231481</v>
      </c>
    </row>
    <row r="833" spans="1:20" ht="28.8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ROUND((E833/D833)*100,2)</f>
        <v>233.33</v>
      </c>
      <c r="P833">
        <f t="shared" si="60"/>
        <v>175</v>
      </c>
      <c r="Q833" t="str">
        <f t="shared" si="61"/>
        <v>music</v>
      </c>
      <c r="R833" t="str">
        <f t="shared" si="62"/>
        <v>rock</v>
      </c>
      <c r="S833" s="6">
        <f t="shared" si="63"/>
        <v>40996.438587962963</v>
      </c>
      <c r="T833" s="7">
        <f t="shared" si="64"/>
        <v>41026.438587962963</v>
      </c>
    </row>
    <row r="834" spans="1:20" ht="43.2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ROUND((E834/D834)*100,2)</f>
        <v>100.61</v>
      </c>
      <c r="P834">
        <f t="shared" si="60"/>
        <v>97.993896103896105</v>
      </c>
      <c r="Q834" t="str">
        <f t="shared" si="61"/>
        <v>music</v>
      </c>
      <c r="R834" t="str">
        <f t="shared" si="62"/>
        <v>rock</v>
      </c>
      <c r="S834" s="6">
        <f t="shared" si="63"/>
        <v>40869.466840277775</v>
      </c>
      <c r="T834" s="7">
        <f t="shared" si="64"/>
        <v>40929.134027777771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ROUND((E835/D835)*100,2)</f>
        <v>101.67</v>
      </c>
      <c r="P835">
        <f t="shared" ref="P835:P898" si="65">IF(L835=0,0,+E835/L835)</f>
        <v>148.78048780487805</v>
      </c>
      <c r="Q835" t="str">
        <f t="shared" ref="Q835:Q898" si="66">LEFT(N835, SEARCH("/",N835)-1)</f>
        <v>music</v>
      </c>
      <c r="R835" t="str">
        <f t="shared" ref="R835:R898" si="67">RIGHT(N835,LEN(N835)-SEARCH("/",N835))</f>
        <v>rock</v>
      </c>
      <c r="S835" s="6">
        <f t="shared" ref="S835:S898" si="68">(J835/86400)+25569+(-5/24)</f>
        <v>41718.669849537036</v>
      </c>
      <c r="T835" s="7">
        <f t="shared" ref="T835:T898" si="69">(I835/86400)+25569+(-5/24)</f>
        <v>41748.669849537036</v>
      </c>
    </row>
    <row r="836" spans="1:20" ht="57.6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ROUND((E836/D836)*100,2)</f>
        <v>131.02000000000001</v>
      </c>
      <c r="P836">
        <f t="shared" si="65"/>
        <v>96.08</v>
      </c>
      <c r="Q836" t="str">
        <f t="shared" si="66"/>
        <v>music</v>
      </c>
      <c r="R836" t="str">
        <f t="shared" si="67"/>
        <v>rock</v>
      </c>
      <c r="S836" s="6">
        <f t="shared" si="68"/>
        <v>41422.614490740736</v>
      </c>
      <c r="T836" s="7">
        <f t="shared" si="69"/>
        <v>41455.957638888889</v>
      </c>
    </row>
    <row r="837" spans="1:20" ht="43.2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ROUND((E837/D837)*100,2)</f>
        <v>117.25</v>
      </c>
      <c r="P837">
        <f t="shared" si="65"/>
        <v>58.625</v>
      </c>
      <c r="Q837" t="str">
        <f t="shared" si="66"/>
        <v>music</v>
      </c>
      <c r="R837" t="str">
        <f t="shared" si="67"/>
        <v>rock</v>
      </c>
      <c r="S837" s="6">
        <f t="shared" si="68"/>
        <v>41005.249513888884</v>
      </c>
      <c r="T837" s="7">
        <f t="shared" si="69"/>
        <v>41047.916666666664</v>
      </c>
    </row>
    <row r="838" spans="1:20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ROUND((E838/D838)*100,2)</f>
        <v>100.93</v>
      </c>
      <c r="P838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6">
        <f t="shared" si="68"/>
        <v>41523.848587962959</v>
      </c>
      <c r="T838" s="7">
        <f t="shared" si="69"/>
        <v>41553.848587962959</v>
      </c>
    </row>
    <row r="839" spans="1:20" ht="43.2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ROUND((E839/D839)*100,2)</f>
        <v>121.8</v>
      </c>
      <c r="P839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6">
        <f t="shared" si="68"/>
        <v>41730.79006944444</v>
      </c>
      <c r="T839" s="7">
        <f t="shared" si="69"/>
        <v>41760.79006944444</v>
      </c>
    </row>
    <row r="840" spans="1:20" ht="43.2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ROUND((E840/D840)*100,2)</f>
        <v>145.4</v>
      </c>
      <c r="P840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6">
        <f t="shared" si="68"/>
        <v>40895.689641203702</v>
      </c>
      <c r="T840" s="7">
        <f t="shared" si="69"/>
        <v>40925.689641203702</v>
      </c>
    </row>
    <row r="841" spans="1:20" ht="43.2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ROUND((E841/D841)*100,2)</f>
        <v>116.62</v>
      </c>
      <c r="P841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6">
        <f t="shared" si="68"/>
        <v>41144.555046296293</v>
      </c>
      <c r="T841" s="7">
        <f t="shared" si="69"/>
        <v>41174.555046296293</v>
      </c>
    </row>
    <row r="842" spans="1:20" ht="43.2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ROUND((E842/D842)*100,2)</f>
        <v>120.42</v>
      </c>
      <c r="P842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6">
        <f t="shared" si="68"/>
        <v>42607.018368055556</v>
      </c>
      <c r="T842" s="7">
        <f t="shared" si="69"/>
        <v>42637.018368055556</v>
      </c>
    </row>
    <row r="843" spans="1:20" ht="43.2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ROUND((E843/D843)*100,2)</f>
        <v>101.32</v>
      </c>
      <c r="P843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6">
        <f t="shared" si="68"/>
        <v>41923.630358796298</v>
      </c>
      <c r="T843" s="7">
        <f t="shared" si="69"/>
        <v>41953.672025462962</v>
      </c>
    </row>
    <row r="844" spans="1:20" ht="43.2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ROUND((E844/D844)*100,2)</f>
        <v>104.32</v>
      </c>
      <c r="P844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6">
        <f t="shared" si="68"/>
        <v>41526.384062499994</v>
      </c>
      <c r="T844" s="7">
        <f t="shared" si="69"/>
        <v>41560.957638888889</v>
      </c>
    </row>
    <row r="845" spans="1:20" ht="43.2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ROUND((E845/D845)*100,2)</f>
        <v>267.13</v>
      </c>
      <c r="P845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6">
        <f t="shared" si="68"/>
        <v>42695.049537037034</v>
      </c>
      <c r="T845" s="7">
        <f t="shared" si="69"/>
        <v>42712.124999999993</v>
      </c>
    </row>
    <row r="846" spans="1:20" ht="57.6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ROUND((E846/D846)*100,2)</f>
        <v>194.13</v>
      </c>
      <c r="P846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6">
        <f t="shared" si="68"/>
        <v>41905.476296296292</v>
      </c>
      <c r="T846" s="7">
        <f t="shared" si="69"/>
        <v>41943.999305555553</v>
      </c>
    </row>
    <row r="847" spans="1:20" ht="43.2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ROUND((E847/D847)*100,2)</f>
        <v>120.38</v>
      </c>
      <c r="P847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6">
        <f t="shared" si="68"/>
        <v>42577.997638888883</v>
      </c>
      <c r="T847" s="7">
        <f t="shared" si="69"/>
        <v>42617.957638888889</v>
      </c>
    </row>
    <row r="848" spans="1:20" ht="43.2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ROUND((E848/D848)*100,2)</f>
        <v>122</v>
      </c>
      <c r="P848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6">
        <f t="shared" si="68"/>
        <v>41694.183506944442</v>
      </c>
      <c r="T848" s="7">
        <f t="shared" si="69"/>
        <v>41708.375</v>
      </c>
    </row>
    <row r="849" spans="1:20" ht="28.8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ROUND((E849/D849)*100,2)</f>
        <v>100</v>
      </c>
      <c r="P849">
        <f t="shared" si="65"/>
        <v>10</v>
      </c>
      <c r="Q849" t="str">
        <f t="shared" si="66"/>
        <v>music</v>
      </c>
      <c r="R849" t="str">
        <f t="shared" si="67"/>
        <v>metal</v>
      </c>
      <c r="S849" s="6">
        <f t="shared" si="68"/>
        <v>42165.59</v>
      </c>
      <c r="T849" s="7">
        <f t="shared" si="69"/>
        <v>42195.59</v>
      </c>
    </row>
    <row r="850" spans="1:20" ht="43.2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ROUND((E850/D850)*100,2)</f>
        <v>100</v>
      </c>
      <c r="P850">
        <f t="shared" si="65"/>
        <v>18.75</v>
      </c>
      <c r="Q850" t="str">
        <f t="shared" si="66"/>
        <v>music</v>
      </c>
      <c r="R850" t="str">
        <f t="shared" si="67"/>
        <v>metal</v>
      </c>
      <c r="S850" s="6">
        <f t="shared" si="68"/>
        <v>42078.583715277775</v>
      </c>
      <c r="T850" s="7">
        <f t="shared" si="69"/>
        <v>42108.583715277775</v>
      </c>
    </row>
    <row r="851" spans="1:20" ht="57.6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ROUND((E851/D851)*100,2)</f>
        <v>119.9</v>
      </c>
      <c r="P851">
        <f t="shared" si="65"/>
        <v>41.704347826086959</v>
      </c>
      <c r="Q851" t="str">
        <f t="shared" si="66"/>
        <v>music</v>
      </c>
      <c r="R851" t="str">
        <f t="shared" si="67"/>
        <v>metal</v>
      </c>
      <c r="S851" s="6">
        <f t="shared" si="68"/>
        <v>42050.94055555555</v>
      </c>
      <c r="T851" s="7">
        <f t="shared" si="69"/>
        <v>42078.898888888885</v>
      </c>
    </row>
    <row r="852" spans="1:20" ht="43.2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ROUND((E852/D852)*100,2)</f>
        <v>155.18</v>
      </c>
      <c r="P852">
        <f t="shared" si="65"/>
        <v>46.669172932330824</v>
      </c>
      <c r="Q852" t="str">
        <f t="shared" si="66"/>
        <v>music</v>
      </c>
      <c r="R852" t="str">
        <f t="shared" si="67"/>
        <v>metal</v>
      </c>
      <c r="S852" s="6">
        <f t="shared" si="68"/>
        <v>42452.619409722225</v>
      </c>
      <c r="T852" s="7">
        <f t="shared" si="69"/>
        <v>42484.999305555553</v>
      </c>
    </row>
    <row r="853" spans="1:20" ht="43.2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ROUND((E853/D853)*100,2)</f>
        <v>130.44999999999999</v>
      </c>
      <c r="P853">
        <f t="shared" si="65"/>
        <v>37.271428571428572</v>
      </c>
      <c r="Q853" t="str">
        <f t="shared" si="66"/>
        <v>music</v>
      </c>
      <c r="R853" t="str">
        <f t="shared" si="67"/>
        <v>metal</v>
      </c>
      <c r="S853" s="6">
        <f t="shared" si="68"/>
        <v>42522.671909722216</v>
      </c>
      <c r="T853" s="7">
        <f t="shared" si="69"/>
        <v>42582.614583333336</v>
      </c>
    </row>
    <row r="854" spans="1:20" ht="28.8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ROUND((E854/D854)*100,2)</f>
        <v>104.97</v>
      </c>
      <c r="P854">
        <f t="shared" si="65"/>
        <v>59.258064516129032</v>
      </c>
      <c r="Q854" t="str">
        <f t="shared" si="66"/>
        <v>music</v>
      </c>
      <c r="R854" t="str">
        <f t="shared" si="67"/>
        <v>metal</v>
      </c>
      <c r="S854" s="6">
        <f t="shared" si="68"/>
        <v>42656.59716435185</v>
      </c>
      <c r="T854" s="7">
        <f t="shared" si="69"/>
        <v>42667.666666666664</v>
      </c>
    </row>
    <row r="855" spans="1:20" ht="43.2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ROUND((E855/D855)*100,2)</f>
        <v>100</v>
      </c>
      <c r="P855">
        <f t="shared" si="65"/>
        <v>30</v>
      </c>
      <c r="Q855" t="str">
        <f t="shared" si="66"/>
        <v>music</v>
      </c>
      <c r="R855" t="str">
        <f t="shared" si="67"/>
        <v>metal</v>
      </c>
      <c r="S855" s="6">
        <f t="shared" si="68"/>
        <v>42021.62394675926</v>
      </c>
      <c r="T855" s="7">
        <f t="shared" si="69"/>
        <v>42051.62394675926</v>
      </c>
    </row>
    <row r="856" spans="1:20" ht="43.2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ROUND((E856/D856)*100,2)</f>
        <v>118.22</v>
      </c>
      <c r="P856">
        <f t="shared" si="65"/>
        <v>65.8623246492986</v>
      </c>
      <c r="Q856" t="str">
        <f t="shared" si="66"/>
        <v>music</v>
      </c>
      <c r="R856" t="str">
        <f t="shared" si="67"/>
        <v>metal</v>
      </c>
      <c r="S856" s="6">
        <f t="shared" si="68"/>
        <v>42702.004004629627</v>
      </c>
      <c r="T856" s="7">
        <f t="shared" si="69"/>
        <v>42732.004004629627</v>
      </c>
    </row>
    <row r="857" spans="1:20" ht="28.8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ROUND((E857/D857)*100,2)</f>
        <v>103.45</v>
      </c>
      <c r="P857">
        <f t="shared" si="65"/>
        <v>31.914893617021278</v>
      </c>
      <c r="Q857" t="str">
        <f t="shared" si="66"/>
        <v>music</v>
      </c>
      <c r="R857" t="str">
        <f t="shared" si="67"/>
        <v>metal</v>
      </c>
      <c r="S857" s="6">
        <f t="shared" si="68"/>
        <v>42544.916863425919</v>
      </c>
      <c r="T857" s="7">
        <f t="shared" si="69"/>
        <v>42574.916863425919</v>
      </c>
    </row>
    <row r="858" spans="1:20" ht="57.6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ROUND((E858/D858)*100,2)</f>
        <v>218</v>
      </c>
      <c r="P858">
        <f t="shared" si="65"/>
        <v>19.464285714285715</v>
      </c>
      <c r="Q858" t="str">
        <f t="shared" si="66"/>
        <v>music</v>
      </c>
      <c r="R858" t="str">
        <f t="shared" si="67"/>
        <v>metal</v>
      </c>
      <c r="S858" s="6">
        <f t="shared" si="68"/>
        <v>42609.103657407402</v>
      </c>
      <c r="T858" s="7">
        <f t="shared" si="69"/>
        <v>42668.583333333336</v>
      </c>
    </row>
    <row r="859" spans="1:20" ht="43.2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ROUND((E859/D859)*100,2)</f>
        <v>100</v>
      </c>
      <c r="P859">
        <f t="shared" si="65"/>
        <v>50</v>
      </c>
      <c r="Q859" t="str">
        <f t="shared" si="66"/>
        <v>music</v>
      </c>
      <c r="R859" t="str">
        <f t="shared" si="67"/>
        <v>metal</v>
      </c>
      <c r="S859" s="6">
        <f t="shared" si="68"/>
        <v>42291.373043981475</v>
      </c>
      <c r="T859" s="7">
        <f t="shared" si="69"/>
        <v>42333.414710648147</v>
      </c>
    </row>
    <row r="860" spans="1:20" ht="43.2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ROUND((E860/D860)*100,2)</f>
        <v>144.01</v>
      </c>
      <c r="P860">
        <f t="shared" si="65"/>
        <v>22.737763157894737</v>
      </c>
      <c r="Q860" t="str">
        <f t="shared" si="66"/>
        <v>music</v>
      </c>
      <c r="R860" t="str">
        <f t="shared" si="67"/>
        <v>metal</v>
      </c>
      <c r="S860" s="6">
        <f t="shared" si="68"/>
        <v>42079.537245370368</v>
      </c>
      <c r="T860" s="7">
        <f t="shared" si="69"/>
        <v>42109.749305555553</v>
      </c>
    </row>
    <row r="861" spans="1:20" ht="43.2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ROUND((E861/D861)*100,2)</f>
        <v>104.68</v>
      </c>
      <c r="P861">
        <f t="shared" si="65"/>
        <v>42.724489795918366</v>
      </c>
      <c r="Q861" t="str">
        <f t="shared" si="66"/>
        <v>music</v>
      </c>
      <c r="R861" t="str">
        <f t="shared" si="67"/>
        <v>metal</v>
      </c>
      <c r="S861" s="6">
        <f t="shared" si="68"/>
        <v>42128.611898148149</v>
      </c>
      <c r="T861" s="7">
        <f t="shared" si="69"/>
        <v>42158.791666666664</v>
      </c>
    </row>
    <row r="862" spans="1:20" ht="43.2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ROUND((E862/D862)*100,2)</f>
        <v>18.14</v>
      </c>
      <c r="P862">
        <f t="shared" si="65"/>
        <v>52.916666666666664</v>
      </c>
      <c r="Q862" t="str">
        <f t="shared" si="66"/>
        <v>music</v>
      </c>
      <c r="R862" t="str">
        <f t="shared" si="67"/>
        <v>jazz</v>
      </c>
      <c r="S862" s="6">
        <f t="shared" si="68"/>
        <v>41570.274456018517</v>
      </c>
      <c r="T862" s="7">
        <f t="shared" si="69"/>
        <v>41600.316122685181</v>
      </c>
    </row>
    <row r="863" spans="1:20" ht="43.2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ROUND((E863/D863)*100,2)</f>
        <v>2.2400000000000002</v>
      </c>
      <c r="P863">
        <f t="shared" si="65"/>
        <v>50.5</v>
      </c>
      <c r="Q863" t="str">
        <f t="shared" si="66"/>
        <v>music</v>
      </c>
      <c r="R863" t="str">
        <f t="shared" si="67"/>
        <v>jazz</v>
      </c>
      <c r="S863" s="6">
        <f t="shared" si="68"/>
        <v>42599.756990740738</v>
      </c>
      <c r="T863" s="7">
        <f t="shared" si="69"/>
        <v>42629.756990740738</v>
      </c>
    </row>
    <row r="864" spans="1:20" ht="43.2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ROUND((E864/D864)*100,2)</f>
        <v>0.34</v>
      </c>
      <c r="P864">
        <f t="shared" si="65"/>
        <v>42.5</v>
      </c>
      <c r="Q864" t="str">
        <f t="shared" si="66"/>
        <v>music</v>
      </c>
      <c r="R864" t="str">
        <f t="shared" si="67"/>
        <v>jazz</v>
      </c>
      <c r="S864" s="6">
        <f t="shared" si="68"/>
        <v>41559.346620370365</v>
      </c>
      <c r="T864" s="7">
        <f t="shared" si="69"/>
        <v>41589.388287037036</v>
      </c>
    </row>
    <row r="865" spans="1:20" ht="43.2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ROUND((E865/D865)*100,2)</f>
        <v>4.5</v>
      </c>
      <c r="P865">
        <f t="shared" si="65"/>
        <v>18</v>
      </c>
      <c r="Q865" t="str">
        <f t="shared" si="66"/>
        <v>music</v>
      </c>
      <c r="R865" t="str">
        <f t="shared" si="67"/>
        <v>jazz</v>
      </c>
      <c r="S865" s="6">
        <f t="shared" si="68"/>
        <v>40920.909328703703</v>
      </c>
      <c r="T865" s="7">
        <f t="shared" si="69"/>
        <v>40950.909328703703</v>
      </c>
    </row>
    <row r="866" spans="1:20" ht="43.2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ROUND((E866/D866)*100,2)</f>
        <v>41.54</v>
      </c>
      <c r="P866">
        <f t="shared" si="65"/>
        <v>34.177215189873415</v>
      </c>
      <c r="Q866" t="str">
        <f t="shared" si="66"/>
        <v>music</v>
      </c>
      <c r="R866" t="str">
        <f t="shared" si="67"/>
        <v>jazz</v>
      </c>
      <c r="S866" s="6">
        <f t="shared" si="68"/>
        <v>41540.898587962962</v>
      </c>
      <c r="T866" s="7">
        <f t="shared" si="69"/>
        <v>41563.207638888889</v>
      </c>
    </row>
    <row r="867" spans="1:20" ht="43.2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ROUND((E867/D867)*100,2)</f>
        <v>2.0499999999999998</v>
      </c>
      <c r="P867">
        <f t="shared" si="65"/>
        <v>22.5</v>
      </c>
      <c r="Q867" t="str">
        <f t="shared" si="66"/>
        <v>music</v>
      </c>
      <c r="R867" t="str">
        <f t="shared" si="67"/>
        <v>jazz</v>
      </c>
      <c r="S867" s="6">
        <f t="shared" si="68"/>
        <v>41230.564780092587</v>
      </c>
      <c r="T867" s="7">
        <f t="shared" si="69"/>
        <v>41290.564780092587</v>
      </c>
    </row>
    <row r="868" spans="1:20" ht="43.2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ROUND((E868/D868)*100,2)</f>
        <v>18.29</v>
      </c>
      <c r="P868">
        <f t="shared" si="65"/>
        <v>58.18181818181818</v>
      </c>
      <c r="Q868" t="str">
        <f t="shared" si="66"/>
        <v>music</v>
      </c>
      <c r="R868" t="str">
        <f t="shared" si="67"/>
        <v>jazz</v>
      </c>
      <c r="S868" s="6">
        <f t="shared" si="68"/>
        <v>42025.429606481477</v>
      </c>
      <c r="T868" s="7">
        <f t="shared" si="69"/>
        <v>42063.423611111109</v>
      </c>
    </row>
    <row r="869" spans="1:20" ht="43.2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ROUND((E869/D869)*100,2)</f>
        <v>24.02</v>
      </c>
      <c r="P869">
        <f t="shared" si="65"/>
        <v>109.18181818181819</v>
      </c>
      <c r="Q869" t="str">
        <f t="shared" si="66"/>
        <v>music</v>
      </c>
      <c r="R869" t="str">
        <f t="shared" si="67"/>
        <v>jazz</v>
      </c>
      <c r="S869" s="6">
        <f t="shared" si="68"/>
        <v>40087.897060185183</v>
      </c>
      <c r="T869" s="7">
        <f t="shared" si="69"/>
        <v>40147.999305555553</v>
      </c>
    </row>
    <row r="870" spans="1:20" ht="57.6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ROUND((E870/D870)*100,2)</f>
        <v>0.11</v>
      </c>
      <c r="P870">
        <f t="shared" si="65"/>
        <v>50</v>
      </c>
      <c r="Q870" t="str">
        <f t="shared" si="66"/>
        <v>music</v>
      </c>
      <c r="R870" t="str">
        <f t="shared" si="67"/>
        <v>jazz</v>
      </c>
      <c r="S870" s="6">
        <f t="shared" si="68"/>
        <v>41615.819421296292</v>
      </c>
      <c r="T870" s="7">
        <f t="shared" si="69"/>
        <v>41645.819421296292</v>
      </c>
    </row>
    <row r="871" spans="1:20" ht="57.6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ROUND((E871/D871)*100,2)</f>
        <v>11.82</v>
      </c>
      <c r="P871">
        <f t="shared" si="65"/>
        <v>346.66666666666669</v>
      </c>
      <c r="Q871" t="str">
        <f t="shared" si="66"/>
        <v>music</v>
      </c>
      <c r="R871" t="str">
        <f t="shared" si="67"/>
        <v>jazz</v>
      </c>
      <c r="S871" s="6">
        <f t="shared" si="68"/>
        <v>41342.637233796289</v>
      </c>
      <c r="T871" s="7">
        <f t="shared" si="69"/>
        <v>41372.595567129625</v>
      </c>
    </row>
    <row r="872" spans="1:20" ht="43.2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ROUND((E872/D872)*100,2)</f>
        <v>0.31</v>
      </c>
      <c r="P872">
        <f t="shared" si="65"/>
        <v>12.4</v>
      </c>
      <c r="Q872" t="str">
        <f t="shared" si="66"/>
        <v>music</v>
      </c>
      <c r="R872" t="str">
        <f t="shared" si="67"/>
        <v>jazz</v>
      </c>
      <c r="S872" s="6">
        <f t="shared" si="68"/>
        <v>41487.813923611109</v>
      </c>
      <c r="T872" s="7">
        <f t="shared" si="69"/>
        <v>41517.813923611109</v>
      </c>
    </row>
    <row r="873" spans="1:20" ht="43.2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ROUND((E873/D873)*100,2)</f>
        <v>5.42</v>
      </c>
      <c r="P873">
        <f t="shared" si="65"/>
        <v>27.083333333333332</v>
      </c>
      <c r="Q873" t="str">
        <f t="shared" si="66"/>
        <v>music</v>
      </c>
      <c r="R873" t="str">
        <f t="shared" si="67"/>
        <v>jazz</v>
      </c>
      <c r="S873" s="6">
        <f t="shared" si="68"/>
        <v>41577.352951388886</v>
      </c>
      <c r="T873" s="7">
        <f t="shared" si="69"/>
        <v>41607.394618055558</v>
      </c>
    </row>
    <row r="874" spans="1:20" ht="43.2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ROUND((E874/D874)*100,2)</f>
        <v>0.81</v>
      </c>
      <c r="P874">
        <f t="shared" si="65"/>
        <v>32.5</v>
      </c>
      <c r="Q874" t="str">
        <f t="shared" si="66"/>
        <v>music</v>
      </c>
      <c r="R874" t="str">
        <f t="shared" si="67"/>
        <v>jazz</v>
      </c>
      <c r="S874" s="6">
        <f t="shared" si="68"/>
        <v>40567.617210648146</v>
      </c>
      <c r="T874" s="7">
        <f t="shared" si="69"/>
        <v>40612.617210648146</v>
      </c>
    </row>
    <row r="875" spans="1:20" ht="28.8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ROUND((E875/D875)*100,2)</f>
        <v>1.29</v>
      </c>
      <c r="P875">
        <f t="shared" si="65"/>
        <v>9</v>
      </c>
      <c r="Q875" t="str">
        <f t="shared" si="66"/>
        <v>music</v>
      </c>
      <c r="R875" t="str">
        <f t="shared" si="67"/>
        <v>jazz</v>
      </c>
      <c r="S875" s="6">
        <f t="shared" si="68"/>
        <v>41183.958796296291</v>
      </c>
      <c r="T875" s="7">
        <f t="shared" si="69"/>
        <v>41224.000462962962</v>
      </c>
    </row>
    <row r="876" spans="1:20" ht="57.6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ROUND((E876/D876)*100,2)</f>
        <v>24.33</v>
      </c>
      <c r="P876">
        <f t="shared" si="65"/>
        <v>34.761904761904759</v>
      </c>
      <c r="Q876" t="str">
        <f t="shared" si="66"/>
        <v>music</v>
      </c>
      <c r="R876" t="str">
        <f t="shared" si="67"/>
        <v>jazz</v>
      </c>
      <c r="S876" s="6">
        <f t="shared" si="68"/>
        <v>41368.375393518516</v>
      </c>
      <c r="T876" s="7">
        <f t="shared" si="69"/>
        <v>41398.375393518516</v>
      </c>
    </row>
    <row r="877" spans="1:20" ht="57.6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ROUND((E877/D877)*100,2)</f>
        <v>0</v>
      </c>
      <c r="P877">
        <f t="shared" si="65"/>
        <v>0</v>
      </c>
      <c r="Q877" t="str">
        <f t="shared" si="66"/>
        <v>music</v>
      </c>
      <c r="R877" t="str">
        <f t="shared" si="67"/>
        <v>jazz</v>
      </c>
      <c r="S877" s="6">
        <f t="shared" si="68"/>
        <v>42248.515405092585</v>
      </c>
      <c r="T877" s="7">
        <f t="shared" si="69"/>
        <v>42268.515405092585</v>
      </c>
    </row>
    <row r="878" spans="1:20" ht="28.8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ROUND((E878/D878)*100,2)</f>
        <v>40.799999999999997</v>
      </c>
      <c r="P878">
        <f t="shared" si="65"/>
        <v>28.577777777777779</v>
      </c>
      <c r="Q878" t="str">
        <f t="shared" si="66"/>
        <v>music</v>
      </c>
      <c r="R878" t="str">
        <f t="shared" si="67"/>
        <v>jazz</v>
      </c>
      <c r="S878" s="6">
        <f t="shared" si="68"/>
        <v>41276.288506944438</v>
      </c>
      <c r="T878" s="7">
        <f t="shared" si="69"/>
        <v>41309.288506944438</v>
      </c>
    </row>
    <row r="879" spans="1:20" ht="43.2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ROUND((E879/D879)*100,2)</f>
        <v>67.55</v>
      </c>
      <c r="P879">
        <f t="shared" si="65"/>
        <v>46.586206896551722</v>
      </c>
      <c r="Q879" t="str">
        <f t="shared" si="66"/>
        <v>music</v>
      </c>
      <c r="R879" t="str">
        <f t="shared" si="67"/>
        <v>jazz</v>
      </c>
      <c r="S879" s="6">
        <f t="shared" si="68"/>
        <v>41597.580555555549</v>
      </c>
      <c r="T879" s="7">
        <f t="shared" si="69"/>
        <v>41627.580555555549</v>
      </c>
    </row>
    <row r="880" spans="1:20" ht="43.2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ROUND((E880/D880)*100,2)</f>
        <v>1.3</v>
      </c>
      <c r="P880">
        <f t="shared" si="65"/>
        <v>32.5</v>
      </c>
      <c r="Q880" t="str">
        <f t="shared" si="66"/>
        <v>music</v>
      </c>
      <c r="R880" t="str">
        <f t="shared" si="67"/>
        <v>jazz</v>
      </c>
      <c r="S880" s="6">
        <f t="shared" si="68"/>
        <v>40505.024583333332</v>
      </c>
      <c r="T880" s="7">
        <f t="shared" si="69"/>
        <v>40535.024583333332</v>
      </c>
    </row>
    <row r="881" spans="1:20" ht="43.2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ROUND((E881/D881)*100,2)</f>
        <v>30.67</v>
      </c>
      <c r="P881">
        <f t="shared" si="65"/>
        <v>21.466666666666665</v>
      </c>
      <c r="Q881" t="str">
        <f t="shared" si="66"/>
        <v>music</v>
      </c>
      <c r="R881" t="str">
        <f t="shared" si="67"/>
        <v>jazz</v>
      </c>
      <c r="S881" s="6">
        <f t="shared" si="68"/>
        <v>41037.621585648143</v>
      </c>
      <c r="T881" s="7">
        <f t="shared" si="69"/>
        <v>41058.621585648143</v>
      </c>
    </row>
    <row r="882" spans="1:20" ht="43.2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ROUND((E882/D882)*100,2)</f>
        <v>2.99</v>
      </c>
      <c r="P882">
        <f t="shared" si="65"/>
        <v>14.125</v>
      </c>
      <c r="Q882" t="str">
        <f t="shared" si="66"/>
        <v>music</v>
      </c>
      <c r="R882" t="str">
        <f t="shared" si="67"/>
        <v>indie rock</v>
      </c>
      <c r="S882" s="6">
        <f t="shared" si="68"/>
        <v>41179.112708333334</v>
      </c>
      <c r="T882" s="7">
        <f t="shared" si="69"/>
        <v>41212.112708333334</v>
      </c>
    </row>
    <row r="883" spans="1:20" ht="43.2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ROUND((E883/D883)*100,2)</f>
        <v>0.8</v>
      </c>
      <c r="P883">
        <f t="shared" si="65"/>
        <v>30</v>
      </c>
      <c r="Q883" t="str">
        <f t="shared" si="66"/>
        <v>music</v>
      </c>
      <c r="R883" t="str">
        <f t="shared" si="67"/>
        <v>indie rock</v>
      </c>
      <c r="S883" s="6">
        <f t="shared" si="68"/>
        <v>40877.042662037034</v>
      </c>
      <c r="T883" s="7">
        <f t="shared" si="69"/>
        <v>40922.042662037034</v>
      </c>
    </row>
    <row r="884" spans="1:20" ht="43.2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ROUND((E884/D884)*100,2)</f>
        <v>20.13</v>
      </c>
      <c r="P884">
        <f t="shared" si="65"/>
        <v>21.571428571428573</v>
      </c>
      <c r="Q884" t="str">
        <f t="shared" si="66"/>
        <v>music</v>
      </c>
      <c r="R884" t="str">
        <f t="shared" si="67"/>
        <v>indie rock</v>
      </c>
      <c r="S884" s="6">
        <f t="shared" si="68"/>
        <v>40759.652199074073</v>
      </c>
      <c r="T884" s="7">
        <f t="shared" si="69"/>
        <v>40792.652199074073</v>
      </c>
    </row>
    <row r="885" spans="1:20" ht="57.6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ROUND((E885/D885)*100,2)</f>
        <v>40.020000000000003</v>
      </c>
      <c r="P885">
        <f t="shared" si="65"/>
        <v>83.375</v>
      </c>
      <c r="Q885" t="str">
        <f t="shared" si="66"/>
        <v>music</v>
      </c>
      <c r="R885" t="str">
        <f t="shared" si="67"/>
        <v>indie rock</v>
      </c>
      <c r="S885" s="6">
        <f t="shared" si="68"/>
        <v>42371.727256944439</v>
      </c>
      <c r="T885" s="7">
        <f t="shared" si="69"/>
        <v>42431.727256944439</v>
      </c>
    </row>
    <row r="886" spans="1:20" ht="43.2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ROUND((E886/D886)*100,2)</f>
        <v>1</v>
      </c>
      <c r="P886">
        <f t="shared" si="65"/>
        <v>10</v>
      </c>
      <c r="Q886" t="str">
        <f t="shared" si="66"/>
        <v>music</v>
      </c>
      <c r="R886" t="str">
        <f t="shared" si="67"/>
        <v>indie rock</v>
      </c>
      <c r="S886" s="6">
        <f t="shared" si="68"/>
        <v>40981.594282407408</v>
      </c>
      <c r="T886" s="7">
        <f t="shared" si="69"/>
        <v>41040.896527777775</v>
      </c>
    </row>
    <row r="887" spans="1:20" ht="43.2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ROUND((E887/D887)*100,2)</f>
        <v>75</v>
      </c>
      <c r="P887">
        <f t="shared" si="65"/>
        <v>35.714285714285715</v>
      </c>
      <c r="Q887" t="str">
        <f t="shared" si="66"/>
        <v>music</v>
      </c>
      <c r="R887" t="str">
        <f t="shared" si="67"/>
        <v>indie rock</v>
      </c>
      <c r="S887" s="6">
        <f t="shared" si="68"/>
        <v>42713.732766203706</v>
      </c>
      <c r="T887" s="7">
        <f t="shared" si="69"/>
        <v>42734.732766203706</v>
      </c>
    </row>
    <row r="888" spans="1:20" ht="43.2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ROUND((E888/D888)*100,2)</f>
        <v>41</v>
      </c>
      <c r="P888">
        <f t="shared" si="65"/>
        <v>29.285714285714285</v>
      </c>
      <c r="Q888" t="str">
        <f t="shared" si="66"/>
        <v>music</v>
      </c>
      <c r="R888" t="str">
        <f t="shared" si="67"/>
        <v>indie rock</v>
      </c>
      <c r="S888" s="6">
        <f t="shared" si="68"/>
        <v>42603.662187499998</v>
      </c>
      <c r="T888" s="7">
        <f t="shared" si="69"/>
        <v>42628.662187499998</v>
      </c>
    </row>
    <row r="889" spans="1:20" ht="43.2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ROUND((E889/D889)*100,2)</f>
        <v>0</v>
      </c>
      <c r="P889">
        <f t="shared" si="65"/>
        <v>0</v>
      </c>
      <c r="Q889" t="str">
        <f t="shared" si="66"/>
        <v>music</v>
      </c>
      <c r="R889" t="str">
        <f t="shared" si="67"/>
        <v>indie rock</v>
      </c>
      <c r="S889" s="6">
        <f t="shared" si="68"/>
        <v>41026.75063657407</v>
      </c>
      <c r="T889" s="7">
        <f t="shared" si="69"/>
        <v>41056.75063657407</v>
      </c>
    </row>
    <row r="890" spans="1:20" ht="57.6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ROUND((E890/D890)*100,2)</f>
        <v>7.2</v>
      </c>
      <c r="P890">
        <f t="shared" si="65"/>
        <v>18</v>
      </c>
      <c r="Q890" t="str">
        <f t="shared" si="66"/>
        <v>music</v>
      </c>
      <c r="R890" t="str">
        <f t="shared" si="67"/>
        <v>indie rock</v>
      </c>
      <c r="S890" s="6">
        <f t="shared" si="68"/>
        <v>40751.544965277775</v>
      </c>
      <c r="T890" s="7">
        <f t="shared" si="69"/>
        <v>40787.041666666664</v>
      </c>
    </row>
    <row r="891" spans="1:20" ht="43.2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ROUND((E891/D891)*100,2)</f>
        <v>9.44</v>
      </c>
      <c r="P891">
        <f t="shared" si="65"/>
        <v>73.760000000000005</v>
      </c>
      <c r="Q891" t="str">
        <f t="shared" si="66"/>
        <v>music</v>
      </c>
      <c r="R891" t="str">
        <f t="shared" si="67"/>
        <v>indie rock</v>
      </c>
      <c r="S891" s="6">
        <f t="shared" si="68"/>
        <v>41887.575729166667</v>
      </c>
      <c r="T891" s="7">
        <f t="shared" si="69"/>
        <v>41917.575729166667</v>
      </c>
    </row>
    <row r="892" spans="1:20" ht="57.6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ROUND((E892/D892)*100,2)</f>
        <v>4.17</v>
      </c>
      <c r="P892">
        <f t="shared" si="65"/>
        <v>31.25</v>
      </c>
      <c r="Q892" t="str">
        <f t="shared" si="66"/>
        <v>music</v>
      </c>
      <c r="R892" t="str">
        <f t="shared" si="67"/>
        <v>indie rock</v>
      </c>
      <c r="S892" s="6">
        <f t="shared" si="68"/>
        <v>41569.490497685183</v>
      </c>
      <c r="T892" s="7">
        <f t="shared" si="69"/>
        <v>41599.532164351847</v>
      </c>
    </row>
    <row r="893" spans="1:20" ht="43.2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ROUND((E893/D893)*100,2)</f>
        <v>3.25</v>
      </c>
      <c r="P893">
        <f t="shared" si="65"/>
        <v>28.888888888888889</v>
      </c>
      <c r="Q893" t="str">
        <f t="shared" si="66"/>
        <v>music</v>
      </c>
      <c r="R893" t="str">
        <f t="shared" si="67"/>
        <v>indie rock</v>
      </c>
      <c r="S893" s="6">
        <f t="shared" si="68"/>
        <v>41841.823263888888</v>
      </c>
      <c r="T893" s="7">
        <f t="shared" si="69"/>
        <v>41871.823263888888</v>
      </c>
    </row>
    <row r="894" spans="1:20" ht="43.2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ROUND((E894/D894)*100,2)</f>
        <v>40.75</v>
      </c>
      <c r="P894">
        <f t="shared" si="65"/>
        <v>143.8235294117647</v>
      </c>
      <c r="Q894" t="str">
        <f t="shared" si="66"/>
        <v>music</v>
      </c>
      <c r="R894" t="str">
        <f t="shared" si="67"/>
        <v>indie rock</v>
      </c>
      <c r="S894" s="6">
        <f t="shared" si="68"/>
        <v>40303.991701388884</v>
      </c>
      <c r="T894" s="7">
        <f t="shared" si="69"/>
        <v>40390.958333333328</v>
      </c>
    </row>
    <row r="895" spans="1:20" ht="43.2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ROUND((E895/D895)*100,2)</f>
        <v>10</v>
      </c>
      <c r="P895">
        <f t="shared" si="65"/>
        <v>40</v>
      </c>
      <c r="Q895" t="str">
        <f t="shared" si="66"/>
        <v>music</v>
      </c>
      <c r="R895" t="str">
        <f t="shared" si="67"/>
        <v>indie rock</v>
      </c>
      <c r="S895" s="6">
        <f t="shared" si="68"/>
        <v>42065.689386574071</v>
      </c>
      <c r="T895" s="7">
        <f t="shared" si="69"/>
        <v>42095.647719907407</v>
      </c>
    </row>
    <row r="896" spans="1:20" ht="43.2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ROUND((E896/D896)*100,2)</f>
        <v>39.17</v>
      </c>
      <c r="P896">
        <f t="shared" si="65"/>
        <v>147.81132075471697</v>
      </c>
      <c r="Q896" t="str">
        <f t="shared" si="66"/>
        <v>music</v>
      </c>
      <c r="R896" t="str">
        <f t="shared" si="67"/>
        <v>indie rock</v>
      </c>
      <c r="S896" s="6">
        <f t="shared" si="68"/>
        <v>42496.773263888885</v>
      </c>
      <c r="T896" s="7">
        <f t="shared" si="69"/>
        <v>42526.773263888885</v>
      </c>
    </row>
    <row r="897" spans="1:20" ht="43.2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ROUND((E897/D897)*100,2)</f>
        <v>2.44</v>
      </c>
      <c r="P897">
        <f t="shared" si="65"/>
        <v>27.857142857142858</v>
      </c>
      <c r="Q897" t="str">
        <f t="shared" si="66"/>
        <v>music</v>
      </c>
      <c r="R897" t="str">
        <f t="shared" si="67"/>
        <v>indie rock</v>
      </c>
      <c r="S897" s="6">
        <f t="shared" si="68"/>
        <v>40430.919317129628</v>
      </c>
      <c r="T897" s="7">
        <f t="shared" si="69"/>
        <v>40475.919317129628</v>
      </c>
    </row>
    <row r="898" spans="1:20" ht="43.2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ROUND((E898/D898)*100,2)</f>
        <v>40</v>
      </c>
      <c r="P898">
        <f t="shared" si="65"/>
        <v>44.444444444444443</v>
      </c>
      <c r="Q898" t="str">
        <f t="shared" si="66"/>
        <v>music</v>
      </c>
      <c r="R898" t="str">
        <f t="shared" si="67"/>
        <v>indie rock</v>
      </c>
      <c r="S898" s="6">
        <f t="shared" si="68"/>
        <v>42218.66465277777</v>
      </c>
      <c r="T898" s="7">
        <f t="shared" si="69"/>
        <v>42243.958333333336</v>
      </c>
    </row>
    <row r="899" spans="1:20" ht="43.2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ROUND((E899/D899)*100,2)</f>
        <v>0</v>
      </c>
      <c r="P899">
        <f t="shared" ref="P899:P962" si="70">IF(L899=0,0,+E899/L899)</f>
        <v>0</v>
      </c>
      <c r="Q899" t="str">
        <f t="shared" ref="Q899:Q962" si="71">LEFT(N899, SEARCH("/",N899)-1)</f>
        <v>music</v>
      </c>
      <c r="R899" t="str">
        <f t="shared" ref="R899:R962" si="72">RIGHT(N899,LEN(N899)-SEARCH("/",N899))</f>
        <v>indie rock</v>
      </c>
      <c r="S899" s="6">
        <f t="shared" ref="S899:S962" si="73">(J899/86400)+25569+(-5/24)</f>
        <v>41211.480416666665</v>
      </c>
      <c r="T899" s="7">
        <f t="shared" ref="T899:T962" si="74">(I899/86400)+25569+(-5/24)</f>
        <v>41241.52208333333</v>
      </c>
    </row>
    <row r="900" spans="1:20" ht="43.2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ROUND((E900/D900)*100,2)</f>
        <v>2.8</v>
      </c>
      <c r="P900">
        <f t="shared" si="70"/>
        <v>35</v>
      </c>
      <c r="Q900" t="str">
        <f t="shared" si="71"/>
        <v>music</v>
      </c>
      <c r="R900" t="str">
        <f t="shared" si="72"/>
        <v>indie rock</v>
      </c>
      <c r="S900" s="6">
        <f t="shared" si="73"/>
        <v>40878.549884259257</v>
      </c>
      <c r="T900" s="7">
        <f t="shared" si="74"/>
        <v>40923.549884259257</v>
      </c>
    </row>
    <row r="901" spans="1:20" ht="43.2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ROUND((E901/D901)*100,2)</f>
        <v>37.33</v>
      </c>
      <c r="P901">
        <f t="shared" si="70"/>
        <v>35</v>
      </c>
      <c r="Q901" t="str">
        <f t="shared" si="71"/>
        <v>music</v>
      </c>
      <c r="R901" t="str">
        <f t="shared" si="72"/>
        <v>indie rock</v>
      </c>
      <c r="S901" s="6">
        <f t="shared" si="73"/>
        <v>40645.890763888885</v>
      </c>
      <c r="T901" s="7">
        <f t="shared" si="74"/>
        <v>40690.890763888885</v>
      </c>
    </row>
    <row r="902" spans="1:20" ht="28.8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ROUND((E902/D902)*100,2)</f>
        <v>0.42</v>
      </c>
      <c r="P902">
        <f t="shared" si="70"/>
        <v>10.5</v>
      </c>
      <c r="Q902" t="str">
        <f t="shared" si="71"/>
        <v>music</v>
      </c>
      <c r="R902" t="str">
        <f t="shared" si="72"/>
        <v>jazz</v>
      </c>
      <c r="S902" s="6">
        <f t="shared" si="73"/>
        <v>42429.641226851854</v>
      </c>
      <c r="T902" s="7">
        <f t="shared" si="74"/>
        <v>42459.599560185183</v>
      </c>
    </row>
    <row r="903" spans="1:20" ht="57.6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ROUND((E903/D903)*100,2)</f>
        <v>0</v>
      </c>
      <c r="P903">
        <f t="shared" si="70"/>
        <v>0</v>
      </c>
      <c r="Q903" t="str">
        <f t="shared" si="71"/>
        <v>music</v>
      </c>
      <c r="R903" t="str">
        <f t="shared" si="72"/>
        <v>jazz</v>
      </c>
      <c r="S903" s="6">
        <f t="shared" si="73"/>
        <v>40291.603171296294</v>
      </c>
      <c r="T903" s="7">
        <f t="shared" si="74"/>
        <v>40337.59097222222</v>
      </c>
    </row>
    <row r="904" spans="1:20" ht="57.6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ROUND((E904/D904)*100,2)</f>
        <v>0.3</v>
      </c>
      <c r="P904">
        <f t="shared" si="70"/>
        <v>30</v>
      </c>
      <c r="Q904" t="str">
        <f t="shared" si="71"/>
        <v>music</v>
      </c>
      <c r="R904" t="str">
        <f t="shared" si="72"/>
        <v>jazz</v>
      </c>
      <c r="S904" s="6">
        <f t="shared" si="73"/>
        <v>41829.757199074069</v>
      </c>
      <c r="T904" s="7">
        <f t="shared" si="74"/>
        <v>41881.4375</v>
      </c>
    </row>
    <row r="905" spans="1:20" ht="43.2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ROUND((E905/D905)*100,2)</f>
        <v>3.2</v>
      </c>
      <c r="P905">
        <f t="shared" si="70"/>
        <v>40</v>
      </c>
      <c r="Q905" t="str">
        <f t="shared" si="71"/>
        <v>music</v>
      </c>
      <c r="R905" t="str">
        <f t="shared" si="72"/>
        <v>jazz</v>
      </c>
      <c r="S905" s="6">
        <f t="shared" si="73"/>
        <v>41149.587731481479</v>
      </c>
      <c r="T905" s="7">
        <f t="shared" si="74"/>
        <v>41174.892361111109</v>
      </c>
    </row>
    <row r="906" spans="1:20" ht="43.2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ROUND((E906/D906)*100,2)</f>
        <v>0.3</v>
      </c>
      <c r="P906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6">
        <f t="shared" si="73"/>
        <v>42341.87195601852</v>
      </c>
      <c r="T906" s="7">
        <f t="shared" si="74"/>
        <v>42371.87195601852</v>
      </c>
    </row>
    <row r="907" spans="1:20" ht="43.2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ROUND((E907/D907)*100,2)</f>
        <v>3.02</v>
      </c>
      <c r="P907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6">
        <f t="shared" si="73"/>
        <v>40507.031550925924</v>
      </c>
      <c r="T907" s="7">
        <f t="shared" si="74"/>
        <v>40567.031550925924</v>
      </c>
    </row>
    <row r="908" spans="1:20" ht="28.8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ROUND((E908/D908)*100,2)</f>
        <v>0</v>
      </c>
      <c r="P908">
        <f t="shared" si="70"/>
        <v>0</v>
      </c>
      <c r="Q908" t="str">
        <f t="shared" si="71"/>
        <v>music</v>
      </c>
      <c r="R908" t="str">
        <f t="shared" si="72"/>
        <v>jazz</v>
      </c>
      <c r="S908" s="6">
        <f t="shared" si="73"/>
        <v>41680.981365740736</v>
      </c>
      <c r="T908" s="7">
        <f t="shared" si="74"/>
        <v>41710.939699074072</v>
      </c>
    </row>
    <row r="909" spans="1:20" ht="28.8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ROUND((E909/D909)*100,2)</f>
        <v>0</v>
      </c>
      <c r="P909">
        <f t="shared" si="70"/>
        <v>0</v>
      </c>
      <c r="Q909" t="str">
        <f t="shared" si="71"/>
        <v>music</v>
      </c>
      <c r="R909" t="str">
        <f t="shared" si="72"/>
        <v>jazz</v>
      </c>
      <c r="S909" s="6">
        <f t="shared" si="73"/>
        <v>40766.9840625</v>
      </c>
      <c r="T909" s="7">
        <f t="shared" si="74"/>
        <v>40796.9840625</v>
      </c>
    </row>
    <row r="910" spans="1:20" ht="43.2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ROUND((E910/D910)*100,2)</f>
        <v>0</v>
      </c>
      <c r="P910">
        <f t="shared" si="70"/>
        <v>0</v>
      </c>
      <c r="Q910" t="str">
        <f t="shared" si="71"/>
        <v>music</v>
      </c>
      <c r="R910" t="str">
        <f t="shared" si="72"/>
        <v>jazz</v>
      </c>
      <c r="S910" s="6">
        <f t="shared" si="73"/>
        <v>40340.593229166661</v>
      </c>
      <c r="T910" s="7">
        <f t="shared" si="74"/>
        <v>40385.999305555553</v>
      </c>
    </row>
    <row r="911" spans="1:20" ht="57.6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ROUND((E911/D911)*100,2)</f>
        <v>3.25</v>
      </c>
      <c r="P911">
        <f t="shared" si="70"/>
        <v>65</v>
      </c>
      <c r="Q911" t="str">
        <f t="shared" si="71"/>
        <v>music</v>
      </c>
      <c r="R911" t="str">
        <f t="shared" si="72"/>
        <v>jazz</v>
      </c>
      <c r="S911" s="6">
        <f t="shared" si="73"/>
        <v>41081.481944444444</v>
      </c>
      <c r="T911" s="7">
        <f t="shared" si="74"/>
        <v>41112.958333333328</v>
      </c>
    </row>
    <row r="912" spans="1:20" ht="43.2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ROUND((E912/D912)*100,2)</f>
        <v>22.36</v>
      </c>
      <c r="P912">
        <f t="shared" si="70"/>
        <v>24.6</v>
      </c>
      <c r="Q912" t="str">
        <f t="shared" si="71"/>
        <v>music</v>
      </c>
      <c r="R912" t="str">
        <f t="shared" si="72"/>
        <v>jazz</v>
      </c>
      <c r="S912" s="6">
        <f t="shared" si="73"/>
        <v>42737.337025462963</v>
      </c>
      <c r="T912" s="7">
        <f t="shared" si="74"/>
        <v>42797.337025462963</v>
      </c>
    </row>
    <row r="913" spans="1:20" ht="43.2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ROUND((E913/D913)*100,2)</f>
        <v>0</v>
      </c>
      <c r="P913">
        <f t="shared" si="70"/>
        <v>0</v>
      </c>
      <c r="Q913" t="str">
        <f t="shared" si="71"/>
        <v>music</v>
      </c>
      <c r="R913" t="str">
        <f t="shared" si="72"/>
        <v>jazz</v>
      </c>
      <c r="S913" s="6">
        <f t="shared" si="73"/>
        <v>41641.796817129631</v>
      </c>
      <c r="T913" s="7">
        <f t="shared" si="74"/>
        <v>41662.796817129631</v>
      </c>
    </row>
    <row r="914" spans="1:20" ht="43.2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ROUND((E914/D914)*100,2)</f>
        <v>0.86</v>
      </c>
      <c r="P914">
        <f t="shared" si="70"/>
        <v>15</v>
      </c>
      <c r="Q914" t="str">
        <f t="shared" si="71"/>
        <v>music</v>
      </c>
      <c r="R914" t="str">
        <f t="shared" si="72"/>
        <v>jazz</v>
      </c>
      <c r="S914" s="6">
        <f t="shared" si="73"/>
        <v>41193.901006944441</v>
      </c>
      <c r="T914" s="7">
        <f t="shared" si="74"/>
        <v>41253.942673611113</v>
      </c>
    </row>
    <row r="915" spans="1:20" ht="43.2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ROUND((E915/D915)*100,2)</f>
        <v>6.61</v>
      </c>
      <c r="P915">
        <f t="shared" si="70"/>
        <v>82.583333333333329</v>
      </c>
      <c r="Q915" t="str">
        <f t="shared" si="71"/>
        <v>music</v>
      </c>
      <c r="R915" t="str">
        <f t="shared" si="72"/>
        <v>jazz</v>
      </c>
      <c r="S915" s="6">
        <f t="shared" si="73"/>
        <v>41003.930775462963</v>
      </c>
      <c r="T915" s="7">
        <f t="shared" si="74"/>
        <v>41033.930775462963</v>
      </c>
    </row>
    <row r="916" spans="1:20" ht="43.2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ROUND((E916/D916)*100,2)</f>
        <v>0</v>
      </c>
      <c r="P916">
        <f t="shared" si="70"/>
        <v>0</v>
      </c>
      <c r="Q916" t="str">
        <f t="shared" si="71"/>
        <v>music</v>
      </c>
      <c r="R916" t="str">
        <f t="shared" si="72"/>
        <v>jazz</v>
      </c>
      <c r="S916" s="6">
        <f t="shared" si="73"/>
        <v>41116.554942129624</v>
      </c>
      <c r="T916" s="7">
        <f t="shared" si="74"/>
        <v>41146.554942129624</v>
      </c>
    </row>
    <row r="917" spans="1:20" ht="43.2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ROUND((E917/D917)*100,2)</f>
        <v>5.77</v>
      </c>
      <c r="P917">
        <f t="shared" si="70"/>
        <v>41.666666666666664</v>
      </c>
      <c r="Q917" t="str">
        <f t="shared" si="71"/>
        <v>music</v>
      </c>
      <c r="R917" t="str">
        <f t="shared" si="72"/>
        <v>jazz</v>
      </c>
      <c r="S917" s="6">
        <f t="shared" si="73"/>
        <v>40937.471226851849</v>
      </c>
      <c r="T917" s="7">
        <f t="shared" si="74"/>
        <v>40968.999305555553</v>
      </c>
    </row>
    <row r="918" spans="1:20" ht="43.2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ROUND((E918/D918)*100,2)</f>
        <v>0</v>
      </c>
      <c r="P918">
        <f t="shared" si="70"/>
        <v>0</v>
      </c>
      <c r="Q918" t="str">
        <f t="shared" si="71"/>
        <v>music</v>
      </c>
      <c r="R918" t="str">
        <f t="shared" si="72"/>
        <v>jazz</v>
      </c>
      <c r="S918" s="6">
        <f t="shared" si="73"/>
        <v>40434.645069444443</v>
      </c>
      <c r="T918" s="7">
        <f t="shared" si="74"/>
        <v>40473</v>
      </c>
    </row>
    <row r="919" spans="1:20" ht="43.2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ROUND((E919/D919)*100,2)</f>
        <v>0.6</v>
      </c>
      <c r="P919">
        <f t="shared" si="70"/>
        <v>30</v>
      </c>
      <c r="Q919" t="str">
        <f t="shared" si="71"/>
        <v>music</v>
      </c>
      <c r="R919" t="str">
        <f t="shared" si="72"/>
        <v>jazz</v>
      </c>
      <c r="S919" s="6">
        <f t="shared" si="73"/>
        <v>41802.735300925924</v>
      </c>
      <c r="T919" s="7">
        <f t="shared" si="74"/>
        <v>41833.895833333328</v>
      </c>
    </row>
    <row r="920" spans="1:20" ht="57.6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ROUND((E920/D920)*100,2)</f>
        <v>5.03</v>
      </c>
      <c r="P920">
        <f t="shared" si="70"/>
        <v>19.600000000000001</v>
      </c>
      <c r="Q920" t="str">
        <f t="shared" si="71"/>
        <v>music</v>
      </c>
      <c r="R920" t="str">
        <f t="shared" si="72"/>
        <v>jazz</v>
      </c>
      <c r="S920" s="6">
        <f t="shared" si="73"/>
        <v>41944.707881944443</v>
      </c>
      <c r="T920" s="7">
        <f t="shared" si="74"/>
        <v>41974.749548611107</v>
      </c>
    </row>
    <row r="921" spans="1:20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ROUND((E921/D921)*100,2)</f>
        <v>0.5</v>
      </c>
      <c r="P921">
        <f t="shared" si="70"/>
        <v>100</v>
      </c>
      <c r="Q921" t="str">
        <f t="shared" si="71"/>
        <v>music</v>
      </c>
      <c r="R921" t="str">
        <f t="shared" si="72"/>
        <v>jazz</v>
      </c>
      <c r="S921" s="6">
        <f t="shared" si="73"/>
        <v>41227.433391203704</v>
      </c>
      <c r="T921" s="7">
        <f t="shared" si="74"/>
        <v>41262.433391203704</v>
      </c>
    </row>
    <row r="922" spans="1:20" ht="43.2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ROUND((E922/D922)*100,2)</f>
        <v>0</v>
      </c>
      <c r="P922">
        <f t="shared" si="70"/>
        <v>0</v>
      </c>
      <c r="Q922" t="str">
        <f t="shared" si="71"/>
        <v>music</v>
      </c>
      <c r="R922" t="str">
        <f t="shared" si="72"/>
        <v>jazz</v>
      </c>
      <c r="S922" s="6">
        <f t="shared" si="73"/>
        <v>41562.463217592587</v>
      </c>
      <c r="T922" s="7">
        <f t="shared" si="74"/>
        <v>41592.504884259259</v>
      </c>
    </row>
    <row r="923" spans="1:20" ht="43.2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ROUND((E923/D923)*100,2)</f>
        <v>30.9</v>
      </c>
      <c r="P923">
        <f t="shared" si="70"/>
        <v>231.75</v>
      </c>
      <c r="Q923" t="str">
        <f t="shared" si="71"/>
        <v>music</v>
      </c>
      <c r="R923" t="str">
        <f t="shared" si="72"/>
        <v>jazz</v>
      </c>
      <c r="S923" s="6">
        <f t="shared" si="73"/>
        <v>40846.962685185186</v>
      </c>
      <c r="T923" s="7">
        <f t="shared" si="74"/>
        <v>40889.004351851851</v>
      </c>
    </row>
    <row r="924" spans="1:20" ht="43.2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ROUND((E924/D924)*100,2)</f>
        <v>21.04</v>
      </c>
      <c r="P924">
        <f t="shared" si="70"/>
        <v>189.33333333333334</v>
      </c>
      <c r="Q924" t="str">
        <f t="shared" si="71"/>
        <v>music</v>
      </c>
      <c r="R924" t="str">
        <f t="shared" si="72"/>
        <v>jazz</v>
      </c>
      <c r="S924" s="6">
        <f t="shared" si="73"/>
        <v>41878.32167824074</v>
      </c>
      <c r="T924" s="7">
        <f t="shared" si="74"/>
        <v>41913.32167824074</v>
      </c>
    </row>
    <row r="925" spans="1:20" ht="43.2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ROUND((E925/D925)*100,2)</f>
        <v>2.2000000000000002</v>
      </c>
      <c r="P925">
        <f t="shared" si="70"/>
        <v>55</v>
      </c>
      <c r="Q925" t="str">
        <f t="shared" si="71"/>
        <v>music</v>
      </c>
      <c r="R925" t="str">
        <f t="shared" si="72"/>
        <v>jazz</v>
      </c>
      <c r="S925" s="6">
        <f t="shared" si="73"/>
        <v>41934.751423611109</v>
      </c>
      <c r="T925" s="7">
        <f t="shared" si="74"/>
        <v>41964.793090277781</v>
      </c>
    </row>
    <row r="926" spans="1:20" ht="43.2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ROUND((E926/D926)*100,2)</f>
        <v>10.9</v>
      </c>
      <c r="P926">
        <f t="shared" si="70"/>
        <v>21.8</v>
      </c>
      <c r="Q926" t="str">
        <f t="shared" si="71"/>
        <v>music</v>
      </c>
      <c r="R926" t="str">
        <f t="shared" si="72"/>
        <v>jazz</v>
      </c>
      <c r="S926" s="6">
        <f t="shared" si="73"/>
        <v>41288.734594907401</v>
      </c>
      <c r="T926" s="7">
        <f t="shared" si="74"/>
        <v>41318.734594907401</v>
      </c>
    </row>
    <row r="927" spans="1:20" ht="43.2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ROUND((E927/D927)*100,2)</f>
        <v>2.67</v>
      </c>
      <c r="P927">
        <f t="shared" si="70"/>
        <v>32</v>
      </c>
      <c r="Q927" t="str">
        <f t="shared" si="71"/>
        <v>music</v>
      </c>
      <c r="R927" t="str">
        <f t="shared" si="72"/>
        <v>jazz</v>
      </c>
      <c r="S927" s="6">
        <f t="shared" si="73"/>
        <v>41575.672581018516</v>
      </c>
      <c r="T927" s="7">
        <f t="shared" si="74"/>
        <v>41605.71424768518</v>
      </c>
    </row>
    <row r="928" spans="1:20" ht="57.6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ROUND((E928/D928)*100,2)</f>
        <v>0</v>
      </c>
      <c r="P928">
        <f t="shared" si="70"/>
        <v>0</v>
      </c>
      <c r="Q928" t="str">
        <f t="shared" si="71"/>
        <v>music</v>
      </c>
      <c r="R928" t="str">
        <f t="shared" si="72"/>
        <v>jazz</v>
      </c>
      <c r="S928" s="6">
        <f t="shared" si="73"/>
        <v>40337.811689814815</v>
      </c>
      <c r="T928" s="7">
        <f t="shared" si="74"/>
        <v>40367.736111111109</v>
      </c>
    </row>
    <row r="929" spans="1:20" ht="28.8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ROUND((E929/D929)*100,2)</f>
        <v>0</v>
      </c>
      <c r="P929">
        <f t="shared" si="70"/>
        <v>0</v>
      </c>
      <c r="Q929" t="str">
        <f t="shared" si="71"/>
        <v>music</v>
      </c>
      <c r="R929" t="str">
        <f t="shared" si="72"/>
        <v>jazz</v>
      </c>
      <c r="S929" s="6">
        <f t="shared" si="73"/>
        <v>41013.614525462959</v>
      </c>
      <c r="T929" s="7">
        <f t="shared" si="74"/>
        <v>41043.614525462959</v>
      </c>
    </row>
    <row r="930" spans="1:20" ht="43.2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ROUND((E930/D930)*100,2)</f>
        <v>10.86</v>
      </c>
      <c r="P930">
        <f t="shared" si="70"/>
        <v>56.25</v>
      </c>
      <c r="Q930" t="str">
        <f t="shared" si="71"/>
        <v>music</v>
      </c>
      <c r="R930" t="str">
        <f t="shared" si="72"/>
        <v>jazz</v>
      </c>
      <c r="S930" s="6">
        <f t="shared" si="73"/>
        <v>41180.654085648144</v>
      </c>
      <c r="T930" s="7">
        <f t="shared" si="74"/>
        <v>41230.791666666664</v>
      </c>
    </row>
    <row r="931" spans="1:20" ht="43.2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ROUND((E931/D931)*100,2)</f>
        <v>0</v>
      </c>
      <c r="P931">
        <f t="shared" si="70"/>
        <v>0</v>
      </c>
      <c r="Q931" t="str">
        <f t="shared" si="71"/>
        <v>music</v>
      </c>
      <c r="R931" t="str">
        <f t="shared" si="72"/>
        <v>jazz</v>
      </c>
      <c r="S931" s="6">
        <f t="shared" si="73"/>
        <v>40978.029733796291</v>
      </c>
      <c r="T931" s="7">
        <f t="shared" si="74"/>
        <v>41007.988067129627</v>
      </c>
    </row>
    <row r="932" spans="1:20" ht="57.6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ROUND((E932/D932)*100,2)</f>
        <v>38.33</v>
      </c>
      <c r="P932">
        <f t="shared" si="70"/>
        <v>69</v>
      </c>
      <c r="Q932" t="str">
        <f t="shared" si="71"/>
        <v>music</v>
      </c>
      <c r="R932" t="str">
        <f t="shared" si="72"/>
        <v>jazz</v>
      </c>
      <c r="S932" s="6">
        <f t="shared" si="73"/>
        <v>40312.707245370366</v>
      </c>
      <c r="T932" s="7">
        <f t="shared" si="74"/>
        <v>40354.688888888886</v>
      </c>
    </row>
    <row r="933" spans="1:20" ht="43.2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ROUND((E933/D933)*100,2)</f>
        <v>6.55</v>
      </c>
      <c r="P933">
        <f t="shared" si="70"/>
        <v>18.714285714285715</v>
      </c>
      <c r="Q933" t="str">
        <f t="shared" si="71"/>
        <v>music</v>
      </c>
      <c r="R933" t="str">
        <f t="shared" si="72"/>
        <v>jazz</v>
      </c>
      <c r="S933" s="6">
        <f t="shared" si="73"/>
        <v>41680.151643518519</v>
      </c>
      <c r="T933" s="7">
        <f t="shared" si="74"/>
        <v>41714.708333333328</v>
      </c>
    </row>
    <row r="934" spans="1:20" ht="28.8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ROUND((E934/D934)*100,2)</f>
        <v>14.54</v>
      </c>
      <c r="P934">
        <f t="shared" si="70"/>
        <v>46.033333333333331</v>
      </c>
      <c r="Q934" t="str">
        <f t="shared" si="71"/>
        <v>music</v>
      </c>
      <c r="R934" t="str">
        <f t="shared" si="72"/>
        <v>jazz</v>
      </c>
      <c r="S934" s="6">
        <f t="shared" si="73"/>
        <v>41310.760937499996</v>
      </c>
      <c r="T934" s="7">
        <f t="shared" si="74"/>
        <v>41355.719270833331</v>
      </c>
    </row>
    <row r="935" spans="1:20" ht="43.2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ROUND((E935/D935)*100,2)</f>
        <v>6</v>
      </c>
      <c r="P935">
        <f t="shared" si="70"/>
        <v>60</v>
      </c>
      <c r="Q935" t="str">
        <f t="shared" si="71"/>
        <v>music</v>
      </c>
      <c r="R935" t="str">
        <f t="shared" si="72"/>
        <v>jazz</v>
      </c>
      <c r="S935" s="6">
        <f t="shared" si="73"/>
        <v>41710.960752314808</v>
      </c>
      <c r="T935" s="7">
        <f t="shared" si="74"/>
        <v>41770.960752314808</v>
      </c>
    </row>
    <row r="936" spans="1:20" ht="43.2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ROUND((E936/D936)*100,2)</f>
        <v>30.4</v>
      </c>
      <c r="P936">
        <f t="shared" si="70"/>
        <v>50.666666666666664</v>
      </c>
      <c r="Q936" t="str">
        <f t="shared" si="71"/>
        <v>music</v>
      </c>
      <c r="R936" t="str">
        <f t="shared" si="72"/>
        <v>jazz</v>
      </c>
      <c r="S936" s="6">
        <f t="shared" si="73"/>
        <v>41733.528749999998</v>
      </c>
      <c r="T936" s="7">
        <f t="shared" si="74"/>
        <v>41763.041666666664</v>
      </c>
    </row>
    <row r="937" spans="1:20" ht="43.2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ROUND((E937/D937)*100,2)</f>
        <v>1.43</v>
      </c>
      <c r="P937">
        <f t="shared" si="70"/>
        <v>25</v>
      </c>
      <c r="Q937" t="str">
        <f t="shared" si="71"/>
        <v>music</v>
      </c>
      <c r="R937" t="str">
        <f t="shared" si="72"/>
        <v>jazz</v>
      </c>
      <c r="S937" s="6">
        <f t="shared" si="73"/>
        <v>42368.125335648147</v>
      </c>
      <c r="T937" s="7">
        <f t="shared" si="74"/>
        <v>42398.125335648147</v>
      </c>
    </row>
    <row r="938" spans="1:20" ht="43.2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ROUND((E938/D938)*100,2)</f>
        <v>0</v>
      </c>
      <c r="P938">
        <f t="shared" si="70"/>
        <v>0</v>
      </c>
      <c r="Q938" t="str">
        <f t="shared" si="71"/>
        <v>music</v>
      </c>
      <c r="R938" t="str">
        <f t="shared" si="72"/>
        <v>jazz</v>
      </c>
      <c r="S938" s="6">
        <f t="shared" si="73"/>
        <v>40882.815844907404</v>
      </c>
      <c r="T938" s="7">
        <f t="shared" si="74"/>
        <v>40926.625</v>
      </c>
    </row>
    <row r="939" spans="1:20" ht="43.2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ROUND((E939/D939)*100,2)</f>
        <v>1.1399999999999999</v>
      </c>
      <c r="P939">
        <f t="shared" si="70"/>
        <v>20</v>
      </c>
      <c r="Q939" t="str">
        <f t="shared" si="71"/>
        <v>music</v>
      </c>
      <c r="R939" t="str">
        <f t="shared" si="72"/>
        <v>jazz</v>
      </c>
      <c r="S939" s="6">
        <f t="shared" si="73"/>
        <v>41551.589780092589</v>
      </c>
      <c r="T939" s="7">
        <f t="shared" si="74"/>
        <v>41581.631446759253</v>
      </c>
    </row>
    <row r="940" spans="1:20" ht="43.2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ROUND((E940/D940)*100,2)</f>
        <v>0.36</v>
      </c>
      <c r="P940">
        <f t="shared" si="70"/>
        <v>25</v>
      </c>
      <c r="Q940" t="str">
        <f t="shared" si="71"/>
        <v>music</v>
      </c>
      <c r="R940" t="str">
        <f t="shared" si="72"/>
        <v>jazz</v>
      </c>
      <c r="S940" s="6">
        <f t="shared" si="73"/>
        <v>41124.27138888889</v>
      </c>
      <c r="T940" s="7">
        <f t="shared" si="74"/>
        <v>41154.27138888889</v>
      </c>
    </row>
    <row r="941" spans="1:20" ht="43.2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ROUND((E941/D941)*100,2)</f>
        <v>1.45</v>
      </c>
      <c r="P941">
        <f t="shared" si="70"/>
        <v>20</v>
      </c>
      <c r="Q941" t="str">
        <f t="shared" si="71"/>
        <v>music</v>
      </c>
      <c r="R941" t="str">
        <f t="shared" si="72"/>
        <v>jazz</v>
      </c>
      <c r="S941" s="6">
        <f t="shared" si="73"/>
        <v>41416.554837962962</v>
      </c>
      <c r="T941" s="7">
        <f t="shared" si="74"/>
        <v>41455.623611111107</v>
      </c>
    </row>
    <row r="942" spans="1:20" ht="43.2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ROUND((E942/D942)*100,2)</f>
        <v>17.16</v>
      </c>
      <c r="P942">
        <f t="shared" si="70"/>
        <v>110.28571428571429</v>
      </c>
      <c r="Q942" t="str">
        <f t="shared" si="71"/>
        <v>technology</v>
      </c>
      <c r="R942" t="str">
        <f t="shared" si="72"/>
        <v>wearables</v>
      </c>
      <c r="S942" s="6">
        <f t="shared" si="73"/>
        <v>42181.800069444442</v>
      </c>
      <c r="T942" s="7">
        <f t="shared" si="74"/>
        <v>42226.800069444442</v>
      </c>
    </row>
    <row r="943" spans="1:20" ht="57.6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ROUND((E943/D943)*100,2)</f>
        <v>2.3199999999999998</v>
      </c>
      <c r="P943">
        <f t="shared" si="70"/>
        <v>37.451612903225808</v>
      </c>
      <c r="Q943" t="str">
        <f t="shared" si="71"/>
        <v>technology</v>
      </c>
      <c r="R943" t="str">
        <f t="shared" si="72"/>
        <v>wearables</v>
      </c>
      <c r="S943" s="6">
        <f t="shared" si="73"/>
        <v>42745.888252314813</v>
      </c>
      <c r="T943" s="7">
        <f t="shared" si="74"/>
        <v>42775.888252314813</v>
      </c>
    </row>
    <row r="944" spans="1:20" ht="57.6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ROUND((E944/D944)*100,2)</f>
        <v>8.91</v>
      </c>
      <c r="P944">
        <f t="shared" si="70"/>
        <v>41.75</v>
      </c>
      <c r="Q944" t="str">
        <f t="shared" si="71"/>
        <v>technology</v>
      </c>
      <c r="R944" t="str">
        <f t="shared" si="72"/>
        <v>wearables</v>
      </c>
      <c r="S944" s="6">
        <f t="shared" si="73"/>
        <v>42382.634953703702</v>
      </c>
      <c r="T944" s="7">
        <f t="shared" si="74"/>
        <v>42418.634953703702</v>
      </c>
    </row>
    <row r="945" spans="1:20" ht="28.8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ROUND((E945/D945)*100,2)</f>
        <v>9.6300000000000008</v>
      </c>
      <c r="P945">
        <f t="shared" si="70"/>
        <v>24.083333333333332</v>
      </c>
      <c r="Q945" t="str">
        <f t="shared" si="71"/>
        <v>technology</v>
      </c>
      <c r="R945" t="str">
        <f t="shared" si="72"/>
        <v>wearables</v>
      </c>
      <c r="S945" s="6">
        <f t="shared" si="73"/>
        <v>42673.459548611114</v>
      </c>
      <c r="T945" s="7">
        <f t="shared" si="74"/>
        <v>42703.501215277771</v>
      </c>
    </row>
    <row r="946" spans="1:20" ht="43.2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ROUND((E946/D946)*100,2)</f>
        <v>13.33</v>
      </c>
      <c r="P946">
        <f t="shared" si="70"/>
        <v>69.40625</v>
      </c>
      <c r="Q946" t="str">
        <f t="shared" si="71"/>
        <v>technology</v>
      </c>
      <c r="R946" t="str">
        <f t="shared" si="72"/>
        <v>wearables</v>
      </c>
      <c r="S946" s="6">
        <f t="shared" si="73"/>
        <v>42444.375578703701</v>
      </c>
      <c r="T946" s="7">
        <f t="shared" si="74"/>
        <v>42478.374999999993</v>
      </c>
    </row>
    <row r="947" spans="1:20" ht="43.2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ROUND((E947/D947)*100,2)</f>
        <v>2.48</v>
      </c>
      <c r="P947">
        <f t="shared" si="70"/>
        <v>155.25</v>
      </c>
      <c r="Q947" t="str">
        <f t="shared" si="71"/>
        <v>technology</v>
      </c>
      <c r="R947" t="str">
        <f t="shared" si="72"/>
        <v>wearables</v>
      </c>
      <c r="S947" s="6">
        <f t="shared" si="73"/>
        <v>42732.66465277777</v>
      </c>
      <c r="T947" s="7">
        <f t="shared" si="74"/>
        <v>42784.790972222218</v>
      </c>
    </row>
    <row r="948" spans="1:20" ht="43.2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ROUND((E948/D948)*100,2)</f>
        <v>1.91</v>
      </c>
      <c r="P948">
        <f t="shared" si="70"/>
        <v>57.2</v>
      </c>
      <c r="Q948" t="str">
        <f t="shared" si="71"/>
        <v>technology</v>
      </c>
      <c r="R948" t="str">
        <f t="shared" si="72"/>
        <v>wearables</v>
      </c>
      <c r="S948" s="6">
        <f t="shared" si="73"/>
        <v>42592.542222222219</v>
      </c>
      <c r="T948" s="7">
        <f t="shared" si="74"/>
        <v>42622.542222222219</v>
      </c>
    </row>
    <row r="949" spans="1:20" ht="43.2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ROUND((E949/D949)*100,2)</f>
        <v>0</v>
      </c>
      <c r="P949">
        <f t="shared" si="70"/>
        <v>0</v>
      </c>
      <c r="Q949" t="str">
        <f t="shared" si="71"/>
        <v>technology</v>
      </c>
      <c r="R949" t="str">
        <f t="shared" si="72"/>
        <v>wearables</v>
      </c>
      <c r="S949" s="6">
        <f t="shared" si="73"/>
        <v>42491.57298611111</v>
      </c>
      <c r="T949" s="7">
        <f t="shared" si="74"/>
        <v>42551.57298611111</v>
      </c>
    </row>
    <row r="950" spans="1:20" ht="57.6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ROUND((E950/D950)*100,2)</f>
        <v>12</v>
      </c>
      <c r="P950">
        <f t="shared" si="70"/>
        <v>60</v>
      </c>
      <c r="Q950" t="str">
        <f t="shared" si="71"/>
        <v>technology</v>
      </c>
      <c r="R950" t="str">
        <f t="shared" si="72"/>
        <v>wearables</v>
      </c>
      <c r="S950" s="6">
        <f t="shared" si="73"/>
        <v>42411.619953703703</v>
      </c>
      <c r="T950" s="7">
        <f t="shared" si="74"/>
        <v>42441.619953703703</v>
      </c>
    </row>
    <row r="951" spans="1:20" ht="43.2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ROUND((E951/D951)*100,2)</f>
        <v>1.37</v>
      </c>
      <c r="P951">
        <f t="shared" si="70"/>
        <v>39</v>
      </c>
      <c r="Q951" t="str">
        <f t="shared" si="71"/>
        <v>technology</v>
      </c>
      <c r="R951" t="str">
        <f t="shared" si="72"/>
        <v>wearables</v>
      </c>
      <c r="S951" s="6">
        <f t="shared" si="73"/>
        <v>42360.835370370369</v>
      </c>
      <c r="T951" s="7">
        <f t="shared" si="74"/>
        <v>42420.835370370369</v>
      </c>
    </row>
    <row r="952" spans="1:20" ht="43.2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ROUND((E952/D952)*100,2)</f>
        <v>28.04</v>
      </c>
      <c r="P952">
        <f t="shared" si="70"/>
        <v>58.416666666666664</v>
      </c>
      <c r="Q952" t="str">
        <f t="shared" si="71"/>
        <v>technology</v>
      </c>
      <c r="R952" t="str">
        <f t="shared" si="72"/>
        <v>wearables</v>
      </c>
      <c r="S952" s="6">
        <f t="shared" si="73"/>
        <v>42356.54237268518</v>
      </c>
      <c r="T952" s="7">
        <f t="shared" si="74"/>
        <v>42386.54237268518</v>
      </c>
    </row>
    <row r="953" spans="1:20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ROUND((E953/D953)*100,2)</f>
        <v>38.39</v>
      </c>
      <c r="P953">
        <f t="shared" si="70"/>
        <v>158.63636363636363</v>
      </c>
      <c r="Q953" t="str">
        <f t="shared" si="71"/>
        <v>technology</v>
      </c>
      <c r="R953" t="str">
        <f t="shared" si="72"/>
        <v>wearables</v>
      </c>
      <c r="S953" s="6">
        <f t="shared" si="73"/>
        <v>42480.445277777777</v>
      </c>
      <c r="T953" s="7">
        <f t="shared" si="74"/>
        <v>42525.445277777777</v>
      </c>
    </row>
    <row r="954" spans="1:20" ht="28.8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ROUND((E954/D954)*100,2)</f>
        <v>39.94</v>
      </c>
      <c r="P954">
        <f t="shared" si="70"/>
        <v>99.857142857142861</v>
      </c>
      <c r="Q954" t="str">
        <f t="shared" si="71"/>
        <v>technology</v>
      </c>
      <c r="R954" t="str">
        <f t="shared" si="72"/>
        <v>wearables</v>
      </c>
      <c r="S954" s="6">
        <f t="shared" si="73"/>
        <v>42662.405231481483</v>
      </c>
      <c r="T954" s="7">
        <f t="shared" si="74"/>
        <v>42692.44689814814</v>
      </c>
    </row>
    <row r="955" spans="1:20" ht="43.2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ROUND((E955/D955)*100,2)</f>
        <v>0.84</v>
      </c>
      <c r="P955">
        <f t="shared" si="70"/>
        <v>25.2</v>
      </c>
      <c r="Q955" t="str">
        <f t="shared" si="71"/>
        <v>technology</v>
      </c>
      <c r="R955" t="str">
        <f t="shared" si="72"/>
        <v>wearables</v>
      </c>
      <c r="S955" s="6">
        <f t="shared" si="73"/>
        <v>41998.956006944441</v>
      </c>
      <c r="T955" s="7">
        <f t="shared" si="74"/>
        <v>42028.956006944441</v>
      </c>
    </row>
    <row r="956" spans="1:20" ht="43.2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ROUND((E956/D956)*100,2)</f>
        <v>43.41</v>
      </c>
      <c r="P956">
        <f t="shared" si="70"/>
        <v>89.191780821917803</v>
      </c>
      <c r="Q956" t="str">
        <f t="shared" si="71"/>
        <v>technology</v>
      </c>
      <c r="R956" t="str">
        <f t="shared" si="72"/>
        <v>wearables</v>
      </c>
      <c r="S956" s="6">
        <f t="shared" si="73"/>
        <v>42194.625451388885</v>
      </c>
      <c r="T956" s="7">
        <f t="shared" si="74"/>
        <v>42236.625451388885</v>
      </c>
    </row>
    <row r="957" spans="1:20" ht="43.2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ROUND((E957/D957)*100,2)</f>
        <v>5.66</v>
      </c>
      <c r="P957">
        <f t="shared" si="70"/>
        <v>182.6236559139785</v>
      </c>
      <c r="Q957" t="str">
        <f t="shared" si="71"/>
        <v>technology</v>
      </c>
      <c r="R957" t="str">
        <f t="shared" si="72"/>
        <v>wearables</v>
      </c>
      <c r="S957" s="6">
        <f t="shared" si="73"/>
        <v>42586.086805555555</v>
      </c>
      <c r="T957" s="7">
        <f t="shared" si="74"/>
        <v>42626.086805555555</v>
      </c>
    </row>
    <row r="958" spans="1:20" ht="57.6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ROUND((E958/D958)*100,2)</f>
        <v>1.72</v>
      </c>
      <c r="P958">
        <f t="shared" si="70"/>
        <v>50.647058823529413</v>
      </c>
      <c r="Q958" t="str">
        <f t="shared" si="71"/>
        <v>technology</v>
      </c>
      <c r="R958" t="str">
        <f t="shared" si="72"/>
        <v>wearables</v>
      </c>
      <c r="S958" s="6">
        <f t="shared" si="73"/>
        <v>42060.705543981479</v>
      </c>
      <c r="T958" s="7">
        <f t="shared" si="74"/>
        <v>42120.663877314808</v>
      </c>
    </row>
    <row r="959" spans="1:20" ht="28.8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ROUND((E959/D959)*100,2)</f>
        <v>1.94</v>
      </c>
      <c r="P959">
        <f t="shared" si="70"/>
        <v>33.285714285714285</v>
      </c>
      <c r="Q959" t="str">
        <f t="shared" si="71"/>
        <v>technology</v>
      </c>
      <c r="R959" t="str">
        <f t="shared" si="72"/>
        <v>wearables</v>
      </c>
      <c r="S959" s="6">
        <f t="shared" si="73"/>
        <v>42660.344131944446</v>
      </c>
      <c r="T959" s="7">
        <f t="shared" si="74"/>
        <v>42691.385798611103</v>
      </c>
    </row>
    <row r="960" spans="1:20" ht="57.6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ROUND((E960/D960)*100,2)</f>
        <v>11.33</v>
      </c>
      <c r="P960">
        <f t="shared" si="70"/>
        <v>51.823529411764703</v>
      </c>
      <c r="Q960" t="str">
        <f t="shared" si="71"/>
        <v>technology</v>
      </c>
      <c r="R960" t="str">
        <f t="shared" si="72"/>
        <v>wearables</v>
      </c>
      <c r="S960" s="6">
        <f t="shared" si="73"/>
        <v>42082.594479166662</v>
      </c>
      <c r="T960" s="7">
        <f t="shared" si="74"/>
        <v>42103.999305555553</v>
      </c>
    </row>
    <row r="961" spans="1:20" ht="43.2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ROUND((E961/D961)*100,2)</f>
        <v>38.86</v>
      </c>
      <c r="P961">
        <f t="shared" si="70"/>
        <v>113.62573099415205</v>
      </c>
      <c r="Q961" t="str">
        <f t="shared" si="71"/>
        <v>technology</v>
      </c>
      <c r="R961" t="str">
        <f t="shared" si="72"/>
        <v>wearables</v>
      </c>
      <c r="S961" s="6">
        <f t="shared" si="73"/>
        <v>41992.96603009259</v>
      </c>
      <c r="T961" s="7">
        <f t="shared" si="74"/>
        <v>42022.96603009259</v>
      </c>
    </row>
    <row r="962" spans="1:20" ht="43.2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ROUND((E962/D962)*100,2)</f>
        <v>46.1</v>
      </c>
      <c r="P962">
        <f t="shared" si="70"/>
        <v>136.46276595744681</v>
      </c>
      <c r="Q962" t="str">
        <f t="shared" si="71"/>
        <v>technology</v>
      </c>
      <c r="R962" t="str">
        <f t="shared" si="72"/>
        <v>wearables</v>
      </c>
      <c r="S962" s="6">
        <f t="shared" si="73"/>
        <v>42766.41846064815</v>
      </c>
      <c r="T962" s="7">
        <f t="shared" si="74"/>
        <v>42808.376793981479</v>
      </c>
    </row>
    <row r="963" spans="1:20" ht="43.2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ROUND((E963/D963)*100,2)</f>
        <v>42.19</v>
      </c>
      <c r="P963">
        <f t="shared" ref="P963:P1026" si="75">IF(L963=0,0,+E963/L963)</f>
        <v>364.35454545454547</v>
      </c>
      <c r="Q963" t="str">
        <f t="shared" ref="Q963:Q1026" si="76">LEFT(N963, SEARCH("/",N963)-1)</f>
        <v>technology</v>
      </c>
      <c r="R963" t="str">
        <f t="shared" ref="R963:R1026" si="77">RIGHT(N963,LEN(N963)-SEARCH("/",N963))</f>
        <v>wearables</v>
      </c>
      <c r="S963" s="6">
        <f t="shared" ref="S963:S1026" si="78">(J963/86400)+25569+(-5/24)</f>
        <v>42740.485358796293</v>
      </c>
      <c r="T963" s="7">
        <f t="shared" ref="T963:T1026" si="79">(I963/86400)+25569+(-5/24)</f>
        <v>42786.583333333336</v>
      </c>
    </row>
    <row r="964" spans="1:20" ht="43.2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ROUND((E964/D964)*100,2)</f>
        <v>28.48</v>
      </c>
      <c r="P964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6">
        <f t="shared" si="78"/>
        <v>42373.504085648143</v>
      </c>
      <c r="T964" s="7">
        <f t="shared" si="79"/>
        <v>42411.504085648143</v>
      </c>
    </row>
    <row r="965" spans="1:20" ht="28.8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ROUND((E965/D965)*100,2)</f>
        <v>1.08</v>
      </c>
      <c r="P965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6">
        <f t="shared" si="78"/>
        <v>42625.427303240744</v>
      </c>
      <c r="T965" s="7">
        <f t="shared" si="79"/>
        <v>42660.427303240744</v>
      </c>
    </row>
    <row r="966" spans="1:20" ht="43.2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ROUND((E966/D966)*100,2)</f>
        <v>0.8</v>
      </c>
      <c r="P966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6">
        <f t="shared" si="78"/>
        <v>42208.420358796291</v>
      </c>
      <c r="T966" s="7">
        <f t="shared" si="79"/>
        <v>42248.420358796291</v>
      </c>
    </row>
    <row r="967" spans="1:20" ht="43.2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ROUND((E967/D967)*100,2)</f>
        <v>1.19</v>
      </c>
      <c r="P967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6">
        <f t="shared" si="78"/>
        <v>42636.808402777773</v>
      </c>
      <c r="T967" s="7">
        <f t="shared" si="79"/>
        <v>42668.957638888889</v>
      </c>
    </row>
    <row r="968" spans="1:20" ht="43.2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ROUND((E968/D968)*100,2)</f>
        <v>14.8</v>
      </c>
      <c r="P968">
        <f t="shared" si="75"/>
        <v>59.2</v>
      </c>
      <c r="Q968" t="str">
        <f t="shared" si="76"/>
        <v>technology</v>
      </c>
      <c r="R968" t="str">
        <f t="shared" si="77"/>
        <v>wearables</v>
      </c>
      <c r="S968" s="6">
        <f t="shared" si="78"/>
        <v>42619.427453703705</v>
      </c>
      <c r="T968" s="7">
        <f t="shared" si="79"/>
        <v>42649.427453703705</v>
      </c>
    </row>
    <row r="969" spans="1:20" ht="43.2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ROUND((E969/D969)*100,2)</f>
        <v>17.809999999999999</v>
      </c>
      <c r="P969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6">
        <f t="shared" si="78"/>
        <v>42422.045995370368</v>
      </c>
      <c r="T969" s="7">
        <f t="shared" si="79"/>
        <v>42482.004328703704</v>
      </c>
    </row>
    <row r="970" spans="1:20" ht="43.2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ROUND((E970/D970)*100,2)</f>
        <v>1.33</v>
      </c>
      <c r="P970">
        <f t="shared" si="75"/>
        <v>26.5</v>
      </c>
      <c r="Q970" t="str">
        <f t="shared" si="76"/>
        <v>technology</v>
      </c>
      <c r="R970" t="str">
        <f t="shared" si="77"/>
        <v>wearables</v>
      </c>
      <c r="S970" s="6">
        <f t="shared" si="78"/>
        <v>41836.639282407406</v>
      </c>
      <c r="T970" s="7">
        <f t="shared" si="79"/>
        <v>41866.639282407406</v>
      </c>
    </row>
    <row r="971" spans="1:20" ht="28.8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ROUND((E971/D971)*100,2)</f>
        <v>46.67</v>
      </c>
      <c r="P971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6">
        <f t="shared" si="78"/>
        <v>42742.094988425924</v>
      </c>
      <c r="T971" s="7">
        <f t="shared" si="79"/>
        <v>42775.094988425924</v>
      </c>
    </row>
    <row r="972" spans="1:20" ht="57.6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ROUND((E972/D972)*100,2)</f>
        <v>45.92</v>
      </c>
      <c r="P972">
        <f t="shared" si="75"/>
        <v>164</v>
      </c>
      <c r="Q972" t="str">
        <f t="shared" si="76"/>
        <v>technology</v>
      </c>
      <c r="R972" t="str">
        <f t="shared" si="77"/>
        <v>wearables</v>
      </c>
      <c r="S972" s="6">
        <f t="shared" si="78"/>
        <v>42721.012187499997</v>
      </c>
      <c r="T972" s="7">
        <f t="shared" si="79"/>
        <v>42757.999305555553</v>
      </c>
    </row>
    <row r="973" spans="1:20" ht="43.2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ROUND((E973/D973)*100,2)</f>
        <v>0.23</v>
      </c>
      <c r="P973">
        <f t="shared" si="75"/>
        <v>45.2</v>
      </c>
      <c r="Q973" t="str">
        <f t="shared" si="76"/>
        <v>technology</v>
      </c>
      <c r="R973" t="str">
        <f t="shared" si="77"/>
        <v>wearables</v>
      </c>
      <c r="S973" s="6">
        <f t="shared" si="78"/>
        <v>42111.500694444439</v>
      </c>
      <c r="T973" s="7">
        <f t="shared" si="79"/>
        <v>42156.500694444439</v>
      </c>
    </row>
    <row r="974" spans="1:20" ht="43.2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ROUND((E974/D974)*100,2)</f>
        <v>34.630000000000003</v>
      </c>
      <c r="P974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6">
        <f t="shared" si="78"/>
        <v>41856.657384259255</v>
      </c>
      <c r="T974" s="7">
        <f t="shared" si="79"/>
        <v>41886.082638888889</v>
      </c>
    </row>
    <row r="975" spans="1:20" ht="43.2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ROUND((E975/D975)*100,2)</f>
        <v>2.06</v>
      </c>
      <c r="P975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6">
        <f t="shared" si="78"/>
        <v>42256.806631944441</v>
      </c>
      <c r="T975" s="7">
        <f t="shared" si="79"/>
        <v>42316.848298611112</v>
      </c>
    </row>
    <row r="976" spans="1:20" ht="43.2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ROUND((E976/D976)*100,2)</f>
        <v>0.56000000000000005</v>
      </c>
      <c r="P976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6">
        <f t="shared" si="78"/>
        <v>42424.541157407402</v>
      </c>
      <c r="T976" s="7">
        <f t="shared" si="79"/>
        <v>42454.499490740738</v>
      </c>
    </row>
    <row r="977" spans="1:20" ht="43.2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ROUND((E977/D977)*100,2)</f>
        <v>2.61</v>
      </c>
      <c r="P977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6">
        <f t="shared" si="78"/>
        <v>42489.488252314812</v>
      </c>
      <c r="T977" s="7">
        <f t="shared" si="79"/>
        <v>42549.488252314812</v>
      </c>
    </row>
    <row r="978" spans="1:20" ht="43.2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ROUND((E978/D978)*100,2)</f>
        <v>1.93</v>
      </c>
      <c r="P978">
        <f t="shared" si="75"/>
        <v>160.5</v>
      </c>
      <c r="Q978" t="str">
        <f t="shared" si="76"/>
        <v>technology</v>
      </c>
      <c r="R978" t="str">
        <f t="shared" si="77"/>
        <v>wearables</v>
      </c>
      <c r="S978" s="6">
        <f t="shared" si="78"/>
        <v>42184.850659722222</v>
      </c>
      <c r="T978" s="7">
        <f t="shared" si="79"/>
        <v>42229.850659722222</v>
      </c>
    </row>
    <row r="979" spans="1:20" ht="43.2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ROUND((E979/D979)*100,2)</f>
        <v>33.67</v>
      </c>
      <c r="P979">
        <f t="shared" si="75"/>
        <v>75.75</v>
      </c>
      <c r="Q979" t="str">
        <f t="shared" si="76"/>
        <v>technology</v>
      </c>
      <c r="R979" t="str">
        <f t="shared" si="77"/>
        <v>wearables</v>
      </c>
      <c r="S979" s="6">
        <f t="shared" si="78"/>
        <v>42391.733761574076</v>
      </c>
      <c r="T979" s="7">
        <f t="shared" si="79"/>
        <v>42421.733761574076</v>
      </c>
    </row>
    <row r="980" spans="1:20" ht="43.2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ROUND((E980/D980)*100,2)</f>
        <v>56.26</v>
      </c>
      <c r="P980">
        <f t="shared" si="75"/>
        <v>790.83739837398377</v>
      </c>
      <c r="Q980" t="str">
        <f t="shared" si="76"/>
        <v>technology</v>
      </c>
      <c r="R980" t="str">
        <f t="shared" si="77"/>
        <v>wearables</v>
      </c>
      <c r="S980" s="6">
        <f t="shared" si="78"/>
        <v>42395.100706018515</v>
      </c>
      <c r="T980" s="7">
        <f t="shared" si="79"/>
        <v>42425.100706018515</v>
      </c>
    </row>
    <row r="981" spans="1:20" ht="43.2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ROUND((E981/D981)*100,2)</f>
        <v>82.82</v>
      </c>
      <c r="P981">
        <f t="shared" si="75"/>
        <v>301.93916666666667</v>
      </c>
      <c r="Q981" t="str">
        <f t="shared" si="76"/>
        <v>technology</v>
      </c>
      <c r="R981" t="str">
        <f t="shared" si="77"/>
        <v>wearables</v>
      </c>
      <c r="S981" s="6">
        <f t="shared" si="78"/>
        <v>42506.208657407406</v>
      </c>
      <c r="T981" s="7">
        <f t="shared" si="79"/>
        <v>42541.582638888889</v>
      </c>
    </row>
    <row r="982" spans="1:20" ht="57.6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ROUND((E982/D982)*100,2)</f>
        <v>14.86</v>
      </c>
      <c r="P982">
        <f t="shared" si="75"/>
        <v>47.935483870967744</v>
      </c>
      <c r="Q982" t="str">
        <f t="shared" si="76"/>
        <v>technology</v>
      </c>
      <c r="R982" t="str">
        <f t="shared" si="77"/>
        <v>wearables</v>
      </c>
      <c r="S982" s="6">
        <f t="shared" si="78"/>
        <v>41928.695856481478</v>
      </c>
      <c r="T982" s="7">
        <f t="shared" si="79"/>
        <v>41973.737523148149</v>
      </c>
    </row>
    <row r="983" spans="1:20" ht="57.6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ROUND((E983/D983)*100,2)</f>
        <v>0.01</v>
      </c>
      <c r="P983">
        <f t="shared" si="75"/>
        <v>2.75</v>
      </c>
      <c r="Q983" t="str">
        <f t="shared" si="76"/>
        <v>technology</v>
      </c>
      <c r="R983" t="str">
        <f t="shared" si="77"/>
        <v>wearables</v>
      </c>
      <c r="S983" s="6">
        <f t="shared" si="78"/>
        <v>41830.738680555551</v>
      </c>
      <c r="T983" s="7">
        <f t="shared" si="79"/>
        <v>41860.738680555551</v>
      </c>
    </row>
    <row r="984" spans="1:20" ht="28.8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ROUND((E984/D984)*100,2)</f>
        <v>0.02</v>
      </c>
      <c r="P984">
        <f t="shared" si="75"/>
        <v>1</v>
      </c>
      <c r="Q984" t="str">
        <f t="shared" si="76"/>
        <v>technology</v>
      </c>
      <c r="R984" t="str">
        <f t="shared" si="77"/>
        <v>wearables</v>
      </c>
      <c r="S984" s="6">
        <f t="shared" si="78"/>
        <v>42615.544976851852</v>
      </c>
      <c r="T984" s="7">
        <f t="shared" si="79"/>
        <v>42645.544976851852</v>
      </c>
    </row>
    <row r="985" spans="1:20" ht="57.6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ROUND((E985/D985)*100,2)</f>
        <v>29.51</v>
      </c>
      <c r="P985">
        <f t="shared" si="75"/>
        <v>171.79329608938548</v>
      </c>
      <c r="Q985" t="str">
        <f t="shared" si="76"/>
        <v>technology</v>
      </c>
      <c r="R985" t="str">
        <f t="shared" si="77"/>
        <v>wearables</v>
      </c>
      <c r="S985" s="6">
        <f t="shared" si="78"/>
        <v>42574.459317129622</v>
      </c>
      <c r="T985" s="7">
        <f t="shared" si="79"/>
        <v>42605.662499999999</v>
      </c>
    </row>
    <row r="986" spans="1:20" ht="72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ROUND((E986/D986)*100,2)</f>
        <v>1.06</v>
      </c>
      <c r="P986">
        <f t="shared" si="75"/>
        <v>35.333333333333336</v>
      </c>
      <c r="Q986" t="str">
        <f t="shared" si="76"/>
        <v>technology</v>
      </c>
      <c r="R986" t="str">
        <f t="shared" si="77"/>
        <v>wearables</v>
      </c>
      <c r="S986" s="6">
        <f t="shared" si="78"/>
        <v>42060.907499999994</v>
      </c>
      <c r="T986" s="7">
        <f t="shared" si="79"/>
        <v>42090.86583333333</v>
      </c>
    </row>
    <row r="987" spans="1:20" ht="43.2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ROUND((E987/D987)*100,2)</f>
        <v>6.29</v>
      </c>
      <c r="P987">
        <f t="shared" si="75"/>
        <v>82.086956521739125</v>
      </c>
      <c r="Q987" t="str">
        <f t="shared" si="76"/>
        <v>technology</v>
      </c>
      <c r="R987" t="str">
        <f t="shared" si="77"/>
        <v>wearables</v>
      </c>
      <c r="S987" s="6">
        <f t="shared" si="78"/>
        <v>42339.759375000001</v>
      </c>
      <c r="T987" s="7">
        <f t="shared" si="79"/>
        <v>42369.749999999993</v>
      </c>
    </row>
    <row r="988" spans="1:20" ht="57.6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ROUND((E988/D988)*100,2)</f>
        <v>12.75</v>
      </c>
      <c r="P988">
        <f t="shared" si="75"/>
        <v>110.8695652173913</v>
      </c>
      <c r="Q988" t="str">
        <f t="shared" si="76"/>
        <v>technology</v>
      </c>
      <c r="R988" t="str">
        <f t="shared" si="77"/>
        <v>wearables</v>
      </c>
      <c r="S988" s="6">
        <f t="shared" si="78"/>
        <v>42324.559027777774</v>
      </c>
      <c r="T988" s="7">
        <f t="shared" si="79"/>
        <v>42378.791666666664</v>
      </c>
    </row>
    <row r="989" spans="1:20" ht="43.2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ROUND((E989/D989)*100,2)</f>
        <v>13.22</v>
      </c>
      <c r="P989">
        <f t="shared" si="75"/>
        <v>161.21951219512195</v>
      </c>
      <c r="Q989" t="str">
        <f t="shared" si="76"/>
        <v>technology</v>
      </c>
      <c r="R989" t="str">
        <f t="shared" si="77"/>
        <v>wearables</v>
      </c>
      <c r="S989" s="6">
        <f t="shared" si="78"/>
        <v>41773.086226851847</v>
      </c>
      <c r="T989" s="7">
        <f t="shared" si="79"/>
        <v>41813.086226851847</v>
      </c>
    </row>
    <row r="990" spans="1:20" ht="57.6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ROUND((E990/D990)*100,2)</f>
        <v>0</v>
      </c>
      <c r="P990">
        <f t="shared" si="75"/>
        <v>0</v>
      </c>
      <c r="Q990" t="str">
        <f t="shared" si="76"/>
        <v>technology</v>
      </c>
      <c r="R990" t="str">
        <f t="shared" si="77"/>
        <v>wearables</v>
      </c>
      <c r="S990" s="6">
        <f t="shared" si="78"/>
        <v>42614.148437499993</v>
      </c>
      <c r="T990" s="7">
        <f t="shared" si="79"/>
        <v>42644.148437499993</v>
      </c>
    </row>
    <row r="991" spans="1:20" ht="28.8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ROUND((E991/D991)*100,2)</f>
        <v>16.77</v>
      </c>
      <c r="P991">
        <f t="shared" si="75"/>
        <v>52.40625</v>
      </c>
      <c r="Q991" t="str">
        <f t="shared" si="76"/>
        <v>technology</v>
      </c>
      <c r="R991" t="str">
        <f t="shared" si="77"/>
        <v>wearables</v>
      </c>
      <c r="S991" s="6">
        <f t="shared" si="78"/>
        <v>42611.725636574069</v>
      </c>
      <c r="T991" s="7">
        <f t="shared" si="79"/>
        <v>42641.725636574069</v>
      </c>
    </row>
    <row r="992" spans="1:20" ht="43.2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ROUND((E992/D992)*100,2)</f>
        <v>0.1</v>
      </c>
      <c r="P992">
        <f t="shared" si="75"/>
        <v>13</v>
      </c>
      <c r="Q992" t="str">
        <f t="shared" si="76"/>
        <v>technology</v>
      </c>
      <c r="R992" t="str">
        <f t="shared" si="77"/>
        <v>wearables</v>
      </c>
      <c r="S992" s="6">
        <f t="shared" si="78"/>
        <v>41855.575972222221</v>
      </c>
      <c r="T992" s="7">
        <f t="shared" si="79"/>
        <v>41885.575972222221</v>
      </c>
    </row>
    <row r="993" spans="1:20" ht="72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ROUND((E993/D993)*100,2)</f>
        <v>4.24</v>
      </c>
      <c r="P993">
        <f t="shared" si="75"/>
        <v>30.285714285714285</v>
      </c>
      <c r="Q993" t="str">
        <f t="shared" si="76"/>
        <v>technology</v>
      </c>
      <c r="R993" t="str">
        <f t="shared" si="77"/>
        <v>wearables</v>
      </c>
      <c r="S993" s="6">
        <f t="shared" si="78"/>
        <v>42538.548472222225</v>
      </c>
      <c r="T993" s="7">
        <f t="shared" si="79"/>
        <v>42563.57708333333</v>
      </c>
    </row>
    <row r="994" spans="1:20" ht="43.2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ROUND((E994/D994)*100,2)</f>
        <v>0.47</v>
      </c>
      <c r="P994">
        <f t="shared" si="75"/>
        <v>116.75</v>
      </c>
      <c r="Q994" t="str">
        <f t="shared" si="76"/>
        <v>technology</v>
      </c>
      <c r="R994" t="str">
        <f t="shared" si="77"/>
        <v>wearables</v>
      </c>
      <c r="S994" s="6">
        <f t="shared" si="78"/>
        <v>42437.71665509259</v>
      </c>
      <c r="T994" s="7">
        <f t="shared" si="79"/>
        <v>42497.674988425926</v>
      </c>
    </row>
    <row r="995" spans="1:20" ht="43.2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ROUND((E995/D995)*100,2)</f>
        <v>25.09</v>
      </c>
      <c r="P995">
        <f t="shared" si="75"/>
        <v>89.59693877551021</v>
      </c>
      <c r="Q995" t="str">
        <f t="shared" si="76"/>
        <v>technology</v>
      </c>
      <c r="R995" t="str">
        <f t="shared" si="77"/>
        <v>wearables</v>
      </c>
      <c r="S995" s="6">
        <f t="shared" si="78"/>
        <v>42652.756574074076</v>
      </c>
      <c r="T995" s="7">
        <f t="shared" si="79"/>
        <v>42685.999999999993</v>
      </c>
    </row>
    <row r="996" spans="1:20" ht="57.6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ROUND((E996/D996)*100,2)</f>
        <v>2.33</v>
      </c>
      <c r="P996">
        <f t="shared" si="75"/>
        <v>424.45454545454544</v>
      </c>
      <c r="Q996" t="str">
        <f t="shared" si="76"/>
        <v>technology</v>
      </c>
      <c r="R996" t="str">
        <f t="shared" si="77"/>
        <v>wearables</v>
      </c>
      <c r="S996" s="6">
        <f t="shared" si="78"/>
        <v>41921.054745370369</v>
      </c>
      <c r="T996" s="7">
        <f t="shared" si="79"/>
        <v>41973.749305555553</v>
      </c>
    </row>
    <row r="997" spans="1:20" ht="43.2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ROUND((E997/D997)*100,2)</f>
        <v>7.26</v>
      </c>
      <c r="P997">
        <f t="shared" si="75"/>
        <v>80.666666666666671</v>
      </c>
      <c r="Q997" t="str">
        <f t="shared" si="76"/>
        <v>technology</v>
      </c>
      <c r="R997" t="str">
        <f t="shared" si="77"/>
        <v>wearables</v>
      </c>
      <c r="S997" s="6">
        <f t="shared" si="78"/>
        <v>41947.732407407406</v>
      </c>
      <c r="T997" s="7">
        <f t="shared" si="79"/>
        <v>41972.458333333336</v>
      </c>
    </row>
    <row r="998" spans="1:20" ht="28.8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ROUND((E998/D998)*100,2)</f>
        <v>1.63</v>
      </c>
      <c r="P998">
        <f t="shared" si="75"/>
        <v>13</v>
      </c>
      <c r="Q998" t="str">
        <f t="shared" si="76"/>
        <v>technology</v>
      </c>
      <c r="R998" t="str">
        <f t="shared" si="77"/>
        <v>wearables</v>
      </c>
      <c r="S998" s="6">
        <f t="shared" si="78"/>
        <v>41817.658101851848</v>
      </c>
      <c r="T998" s="7">
        <f t="shared" si="79"/>
        <v>41847.435416666667</v>
      </c>
    </row>
    <row r="999" spans="1:20" ht="28.8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ROUND((E999/D999)*100,2)</f>
        <v>1.3</v>
      </c>
      <c r="P999">
        <f t="shared" si="75"/>
        <v>8.125</v>
      </c>
      <c r="Q999" t="str">
        <f t="shared" si="76"/>
        <v>technology</v>
      </c>
      <c r="R999" t="str">
        <f t="shared" si="77"/>
        <v>wearables</v>
      </c>
      <c r="S999" s="6">
        <f t="shared" si="78"/>
        <v>41940.894641203704</v>
      </c>
      <c r="T999" s="7">
        <f t="shared" si="79"/>
        <v>41970.936307870368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ROUND((E1000/D1000)*100,2)</f>
        <v>58.56</v>
      </c>
      <c r="P1000">
        <f t="shared" si="75"/>
        <v>153.42794759825327</v>
      </c>
      <c r="Q1000" t="str">
        <f t="shared" si="76"/>
        <v>technology</v>
      </c>
      <c r="R1000" t="str">
        <f t="shared" si="77"/>
        <v>wearables</v>
      </c>
      <c r="S1000" s="6">
        <f t="shared" si="78"/>
        <v>42281.960659722223</v>
      </c>
      <c r="T1000" s="7">
        <f t="shared" si="79"/>
        <v>42327.002326388887</v>
      </c>
    </row>
    <row r="1001" spans="1:20" ht="43.2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ROUND((E1001/D1001)*100,2)</f>
        <v>7.79</v>
      </c>
      <c r="P1001">
        <f t="shared" si="75"/>
        <v>292.07499999999999</v>
      </c>
      <c r="Q1001" t="str">
        <f t="shared" si="76"/>
        <v>technology</v>
      </c>
      <c r="R1001" t="str">
        <f t="shared" si="77"/>
        <v>wearables</v>
      </c>
      <c r="S1001" s="6">
        <f t="shared" si="78"/>
        <v>41926.091319444444</v>
      </c>
      <c r="T1001" s="7">
        <f t="shared" si="79"/>
        <v>41956.126388888886</v>
      </c>
    </row>
    <row r="1002" spans="1:20" ht="43.2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ROUND((E1002/D1002)*100,2)</f>
        <v>2.2200000000000002</v>
      </c>
      <c r="P1002">
        <f t="shared" si="75"/>
        <v>3304</v>
      </c>
      <c r="Q1002" t="str">
        <f t="shared" si="76"/>
        <v>technology</v>
      </c>
      <c r="R1002" t="str">
        <f t="shared" si="77"/>
        <v>wearables</v>
      </c>
      <c r="S1002" s="6">
        <f t="shared" si="78"/>
        <v>42748.851388888885</v>
      </c>
      <c r="T1002" s="7">
        <f t="shared" si="79"/>
        <v>42808.80972222222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ROUND((E1003/D1003)*100,2)</f>
        <v>104</v>
      </c>
      <c r="P1003">
        <f t="shared" si="75"/>
        <v>1300</v>
      </c>
      <c r="Q1003" t="str">
        <f t="shared" si="76"/>
        <v>technology</v>
      </c>
      <c r="R1003" t="str">
        <f t="shared" si="77"/>
        <v>wearables</v>
      </c>
      <c r="S1003" s="6">
        <f t="shared" si="78"/>
        <v>42720.511724537035</v>
      </c>
      <c r="T1003" s="7">
        <f t="shared" si="79"/>
        <v>42765.511724537035</v>
      </c>
    </row>
    <row r="1004" spans="1:20" ht="43.2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ROUND((E1004/D1004)*100,2)</f>
        <v>29.6</v>
      </c>
      <c r="P1004">
        <f t="shared" si="75"/>
        <v>134.54545454545453</v>
      </c>
      <c r="Q1004" t="str">
        <f t="shared" si="76"/>
        <v>technology</v>
      </c>
      <c r="R1004" t="str">
        <f t="shared" si="77"/>
        <v>wearables</v>
      </c>
      <c r="S1004" s="6">
        <f t="shared" si="78"/>
        <v>42325.475856481477</v>
      </c>
      <c r="T1004" s="7">
        <f t="shared" si="79"/>
        <v>42355.040972222218</v>
      </c>
    </row>
    <row r="1005" spans="1:20" ht="43.2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ROUND((E1005/D1005)*100,2)</f>
        <v>16.059999999999999</v>
      </c>
      <c r="P1005">
        <f t="shared" si="75"/>
        <v>214.06666666666666</v>
      </c>
      <c r="Q1005" t="str">
        <f t="shared" si="76"/>
        <v>technology</v>
      </c>
      <c r="R1005" t="str">
        <f t="shared" si="77"/>
        <v>wearables</v>
      </c>
      <c r="S1005" s="6">
        <f t="shared" si="78"/>
        <v>42780.500706018516</v>
      </c>
      <c r="T1005" s="7">
        <f t="shared" si="79"/>
        <v>42810.459039351852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ROUND((E1006/D1006)*100,2)</f>
        <v>82.21</v>
      </c>
      <c r="P1006">
        <f t="shared" si="75"/>
        <v>216.33684210526314</v>
      </c>
      <c r="Q1006" t="str">
        <f t="shared" si="76"/>
        <v>technology</v>
      </c>
      <c r="R1006" t="str">
        <f t="shared" si="77"/>
        <v>wearables</v>
      </c>
      <c r="S1006" s="6">
        <f t="shared" si="78"/>
        <v>42388.5003125</v>
      </c>
      <c r="T1006" s="7">
        <f t="shared" si="79"/>
        <v>42418.5003125</v>
      </c>
    </row>
    <row r="1007" spans="1:20" ht="43.2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ROUND((E1007/D1007)*100,2)</f>
        <v>75.05</v>
      </c>
      <c r="P1007">
        <f t="shared" si="75"/>
        <v>932.31055900621118</v>
      </c>
      <c r="Q1007" t="str">
        <f t="shared" si="76"/>
        <v>technology</v>
      </c>
      <c r="R1007" t="str">
        <f t="shared" si="77"/>
        <v>wearables</v>
      </c>
      <c r="S1007" s="6">
        <f t="shared" si="78"/>
        <v>42276.41646990741</v>
      </c>
      <c r="T1007" s="7">
        <f t="shared" si="79"/>
        <v>42307.41646990741</v>
      </c>
    </row>
    <row r="1008" spans="1:20" ht="43.2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ROUND((E1008/D1008)*100,2)</f>
        <v>5.85</v>
      </c>
      <c r="P1008">
        <f t="shared" si="75"/>
        <v>29.25</v>
      </c>
      <c r="Q1008" t="str">
        <f t="shared" si="76"/>
        <v>technology</v>
      </c>
      <c r="R1008" t="str">
        <f t="shared" si="77"/>
        <v>wearables</v>
      </c>
      <c r="S1008" s="6">
        <f t="shared" si="78"/>
        <v>41976.83185185185</v>
      </c>
      <c r="T1008" s="7">
        <f t="shared" si="79"/>
        <v>41985.09097222222</v>
      </c>
    </row>
    <row r="1009" spans="1:20" ht="43.2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ROUND((E1009/D1009)*100,2)</f>
        <v>44.32</v>
      </c>
      <c r="P1009">
        <f t="shared" si="75"/>
        <v>174.94736842105263</v>
      </c>
      <c r="Q1009" t="str">
        <f t="shared" si="76"/>
        <v>technology</v>
      </c>
      <c r="R1009" t="str">
        <f t="shared" si="77"/>
        <v>wearables</v>
      </c>
      <c r="S1009" s="6">
        <f t="shared" si="78"/>
        <v>42676.3752662037</v>
      </c>
      <c r="T1009" s="7">
        <f t="shared" si="79"/>
        <v>42718.416932870365</v>
      </c>
    </row>
    <row r="1010" spans="1:20" ht="43.2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ROUND((E1010/D1010)*100,2)</f>
        <v>0.27</v>
      </c>
      <c r="P1010">
        <f t="shared" si="75"/>
        <v>250</v>
      </c>
      <c r="Q1010" t="str">
        <f t="shared" si="76"/>
        <v>technology</v>
      </c>
      <c r="R1010" t="str">
        <f t="shared" si="77"/>
        <v>wearables</v>
      </c>
      <c r="S1010" s="6">
        <f t="shared" si="78"/>
        <v>42702.600868055553</v>
      </c>
      <c r="T1010" s="7">
        <f t="shared" si="79"/>
        <v>42732.600868055553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ROUND((E1011/D1011)*100,2)</f>
        <v>13.13</v>
      </c>
      <c r="P1011">
        <f t="shared" si="75"/>
        <v>65</v>
      </c>
      <c r="Q1011" t="str">
        <f t="shared" si="76"/>
        <v>technology</v>
      </c>
      <c r="R1011" t="str">
        <f t="shared" si="77"/>
        <v>wearables</v>
      </c>
      <c r="S1011" s="6">
        <f t="shared" si="78"/>
        <v>42510.396365740737</v>
      </c>
      <c r="T1011" s="7">
        <f t="shared" si="79"/>
        <v>42540.396365740737</v>
      </c>
    </row>
    <row r="1012" spans="1:20" ht="43.2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ROUND((E1012/D1012)*100,2)</f>
        <v>0.19</v>
      </c>
      <c r="P1012">
        <f t="shared" si="75"/>
        <v>55</v>
      </c>
      <c r="Q1012" t="str">
        <f t="shared" si="76"/>
        <v>technology</v>
      </c>
      <c r="R1012" t="str">
        <f t="shared" si="77"/>
        <v>wearables</v>
      </c>
      <c r="S1012" s="6">
        <f t="shared" si="78"/>
        <v>42561.621087962958</v>
      </c>
      <c r="T1012" s="7">
        <f t="shared" si="79"/>
        <v>42617.915972222218</v>
      </c>
    </row>
    <row r="1013" spans="1:20" ht="43.2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ROUND((E1013/D1013)*100,2)</f>
        <v>0.38</v>
      </c>
      <c r="P1013">
        <f t="shared" si="75"/>
        <v>75</v>
      </c>
      <c r="Q1013" t="str">
        <f t="shared" si="76"/>
        <v>technology</v>
      </c>
      <c r="R1013" t="str">
        <f t="shared" si="77"/>
        <v>wearables</v>
      </c>
      <c r="S1013" s="6">
        <f t="shared" si="78"/>
        <v>41946.689756944441</v>
      </c>
      <c r="T1013" s="7">
        <f t="shared" si="79"/>
        <v>41991.689756944441</v>
      </c>
    </row>
    <row r="1014" spans="1:20" ht="57.6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ROUND((E1014/D1014)*100,2)</f>
        <v>21535.02</v>
      </c>
      <c r="P1014">
        <f t="shared" si="75"/>
        <v>1389.3561935483872</v>
      </c>
      <c r="Q1014" t="str">
        <f t="shared" si="76"/>
        <v>technology</v>
      </c>
      <c r="R1014" t="str">
        <f t="shared" si="77"/>
        <v>wearables</v>
      </c>
      <c r="S1014" s="6">
        <f t="shared" si="78"/>
        <v>42714.232083333329</v>
      </c>
      <c r="T1014" s="7">
        <f t="shared" si="79"/>
        <v>42759.232083333329</v>
      </c>
    </row>
    <row r="1015" spans="1:20" ht="43.2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ROUND((E1015/D1015)*100,2)</f>
        <v>34.53</v>
      </c>
      <c r="P1015">
        <f t="shared" si="75"/>
        <v>95.911111111111111</v>
      </c>
      <c r="Q1015" t="str">
        <f t="shared" si="76"/>
        <v>technology</v>
      </c>
      <c r="R1015" t="str">
        <f t="shared" si="77"/>
        <v>wearables</v>
      </c>
      <c r="S1015" s="6">
        <f t="shared" si="78"/>
        <v>42339.625648148147</v>
      </c>
      <c r="T1015" s="7">
        <f t="shared" si="79"/>
        <v>42367.624999999993</v>
      </c>
    </row>
    <row r="1016" spans="1:20" ht="28.8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ROUND((E1016/D1016)*100,2)</f>
        <v>30.6</v>
      </c>
      <c r="P1016">
        <f t="shared" si="75"/>
        <v>191.25</v>
      </c>
      <c r="Q1016" t="str">
        <f t="shared" si="76"/>
        <v>technology</v>
      </c>
      <c r="R1016" t="str">
        <f t="shared" si="77"/>
        <v>wearables</v>
      </c>
      <c r="S1016" s="6">
        <f t="shared" si="78"/>
        <v>41954.79415509259</v>
      </c>
      <c r="T1016" s="7">
        <f t="shared" si="79"/>
        <v>42004.79415509259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ROUND((E1017/D1017)*100,2)</f>
        <v>2.67</v>
      </c>
      <c r="P1017">
        <f t="shared" si="75"/>
        <v>40</v>
      </c>
      <c r="Q1017" t="str">
        <f t="shared" si="76"/>
        <v>technology</v>
      </c>
      <c r="R1017" t="str">
        <f t="shared" si="77"/>
        <v>wearables</v>
      </c>
      <c r="S1017" s="6">
        <f t="shared" si="78"/>
        <v>42303.670081018521</v>
      </c>
      <c r="T1017" s="7">
        <f t="shared" si="79"/>
        <v>42333.711747685178</v>
      </c>
    </row>
    <row r="1018" spans="1:20" ht="43.2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ROUND((E1018/D1018)*100,2)</f>
        <v>2.84</v>
      </c>
      <c r="P1018">
        <f t="shared" si="75"/>
        <v>74.78947368421052</v>
      </c>
      <c r="Q1018" t="str">
        <f t="shared" si="76"/>
        <v>technology</v>
      </c>
      <c r="R1018" t="str">
        <f t="shared" si="77"/>
        <v>wearables</v>
      </c>
      <c r="S1018" s="6">
        <f t="shared" si="78"/>
        <v>42421.898796296293</v>
      </c>
      <c r="T1018" s="7">
        <f t="shared" si="79"/>
        <v>42466.857129629629</v>
      </c>
    </row>
    <row r="1019" spans="1:20" ht="43.2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ROUND((E1019/D1019)*100,2)</f>
        <v>22.88</v>
      </c>
      <c r="P1019">
        <f t="shared" si="75"/>
        <v>161.11830985915492</v>
      </c>
      <c r="Q1019" t="str">
        <f t="shared" si="76"/>
        <v>technology</v>
      </c>
      <c r="R1019" t="str">
        <f t="shared" si="77"/>
        <v>wearables</v>
      </c>
      <c r="S1019" s="6">
        <f t="shared" si="78"/>
        <v>42289.466840277775</v>
      </c>
      <c r="T1019" s="7">
        <f t="shared" si="79"/>
        <v>42329.508506944439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ROUND((E1020/D1020)*100,2)</f>
        <v>3.11</v>
      </c>
      <c r="P1020">
        <f t="shared" si="75"/>
        <v>88.714285714285708</v>
      </c>
      <c r="Q1020" t="str">
        <f t="shared" si="76"/>
        <v>technology</v>
      </c>
      <c r="R1020" t="str">
        <f t="shared" si="77"/>
        <v>wearables</v>
      </c>
      <c r="S1020" s="6">
        <f t="shared" si="78"/>
        <v>42535.283946759257</v>
      </c>
      <c r="T1020" s="7">
        <f t="shared" si="79"/>
        <v>42565.283946759257</v>
      </c>
    </row>
    <row r="1021" spans="1:20" ht="43.2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ROUND((E1021/D1021)*100,2)</f>
        <v>47.33</v>
      </c>
      <c r="P1021">
        <f t="shared" si="75"/>
        <v>53.25</v>
      </c>
      <c r="Q1021" t="str">
        <f t="shared" si="76"/>
        <v>technology</v>
      </c>
      <c r="R1021" t="str">
        <f t="shared" si="77"/>
        <v>wearables</v>
      </c>
      <c r="S1021" s="6">
        <f t="shared" si="78"/>
        <v>42009.765613425923</v>
      </c>
      <c r="T1021" s="7">
        <f t="shared" si="79"/>
        <v>42039.765613425923</v>
      </c>
    </row>
    <row r="1022" spans="1:20" ht="43.2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ROUND((E1022/D1022)*100,2)</f>
        <v>205.55</v>
      </c>
      <c r="P1022">
        <f t="shared" si="75"/>
        <v>106.2</v>
      </c>
      <c r="Q1022" t="str">
        <f t="shared" si="76"/>
        <v>music</v>
      </c>
      <c r="R1022" t="str">
        <f t="shared" si="77"/>
        <v>electronic music</v>
      </c>
      <c r="S1022" s="6">
        <f t="shared" si="78"/>
        <v>42126.861215277771</v>
      </c>
      <c r="T1022" s="7">
        <f t="shared" si="79"/>
        <v>42156.824305555558</v>
      </c>
    </row>
    <row r="1023" spans="1:20" ht="43.2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ROUND((E1023/D1023)*100,2)</f>
        <v>351.8</v>
      </c>
      <c r="P1023">
        <f t="shared" si="75"/>
        <v>22.079728033472804</v>
      </c>
      <c r="Q1023" t="str">
        <f t="shared" si="76"/>
        <v>music</v>
      </c>
      <c r="R1023" t="str">
        <f t="shared" si="77"/>
        <v>electronic music</v>
      </c>
      <c r="S1023" s="6">
        <f t="shared" si="78"/>
        <v>42271.043645833335</v>
      </c>
      <c r="T1023" s="7">
        <f t="shared" si="79"/>
        <v>42293.958333333336</v>
      </c>
    </row>
    <row r="1024" spans="1:20" ht="28.8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ROUND((E1024/D1024)*100,2)</f>
        <v>114.9</v>
      </c>
      <c r="P1024">
        <f t="shared" si="75"/>
        <v>31.054054054054053</v>
      </c>
      <c r="Q1024" t="str">
        <f t="shared" si="76"/>
        <v>music</v>
      </c>
      <c r="R1024" t="str">
        <f t="shared" si="77"/>
        <v>electronic music</v>
      </c>
      <c r="S1024" s="6">
        <f t="shared" si="78"/>
        <v>42111.438391203701</v>
      </c>
      <c r="T1024" s="7">
        <f t="shared" si="79"/>
        <v>42141.438391203701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ROUND((E1025/D1025)*100,2)</f>
        <v>237.15</v>
      </c>
      <c r="P1025">
        <f t="shared" si="75"/>
        <v>36.206106870229007</v>
      </c>
      <c r="Q1025" t="str">
        <f t="shared" si="76"/>
        <v>music</v>
      </c>
      <c r="R1025" t="str">
        <f t="shared" si="77"/>
        <v>electronic music</v>
      </c>
      <c r="S1025" s="6">
        <f t="shared" si="78"/>
        <v>42145.711354166669</v>
      </c>
      <c r="T1025" s="7">
        <f t="shared" si="79"/>
        <v>42175.711354166669</v>
      </c>
    </row>
    <row r="1026" spans="1:20" ht="43.2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ROUND((E1026/D1026)*100,2)</f>
        <v>118.64</v>
      </c>
      <c r="P1026">
        <f t="shared" si="75"/>
        <v>388.9762295081967</v>
      </c>
      <c r="Q1026" t="str">
        <f t="shared" si="76"/>
        <v>music</v>
      </c>
      <c r="R1026" t="str">
        <f t="shared" si="77"/>
        <v>electronic music</v>
      </c>
      <c r="S1026" s="6">
        <f t="shared" si="78"/>
        <v>42370.372256944444</v>
      </c>
      <c r="T1026" s="7">
        <f t="shared" si="79"/>
        <v>42400.372256944444</v>
      </c>
    </row>
    <row r="1027" spans="1:20" ht="43.2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ROUND((E1027/D1027)*100,2)</f>
        <v>109.93</v>
      </c>
      <c r="P1027">
        <f t="shared" ref="P1027:P1090" si="80">IF(L1027=0,0,+E1027/L1027)</f>
        <v>71.848571428571432</v>
      </c>
      <c r="Q1027" t="str">
        <f t="shared" ref="Q1027:Q1090" si="81">LEFT(N1027, SEARCH("/",N1027)-1)</f>
        <v>music</v>
      </c>
      <c r="R1027" t="str">
        <f t="shared" ref="R1027:R1090" si="82">RIGHT(N1027,LEN(N1027)-SEARCH("/",N1027))</f>
        <v>electronic music</v>
      </c>
      <c r="S1027" s="6">
        <f t="shared" ref="S1027:S1090" si="83">(J1027/86400)+25569+(-5/24)</f>
        <v>42049.625428240739</v>
      </c>
      <c r="T1027" s="7">
        <f t="shared" ref="T1027:T1090" si="84">(I1027/86400)+25569+(-5/24)</f>
        <v>42079.583761574067</v>
      </c>
    </row>
    <row r="1028" spans="1:20" ht="57.6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ROUND((E1028/D1028)*100,2)</f>
        <v>100.01</v>
      </c>
      <c r="P1028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6">
        <f t="shared" si="83"/>
        <v>42426.199259259258</v>
      </c>
      <c r="T1028" s="7">
        <f t="shared" si="84"/>
        <v>42460.157592592594</v>
      </c>
    </row>
    <row r="1029" spans="1:20" ht="43.2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ROUND((E1029/D1029)*100,2)</f>
        <v>103.09</v>
      </c>
      <c r="P1029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6">
        <f t="shared" si="83"/>
        <v>41904.825775462959</v>
      </c>
      <c r="T1029" s="7">
        <f t="shared" si="84"/>
        <v>41934.825775462959</v>
      </c>
    </row>
    <row r="1030" spans="1:20" ht="43.2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ROUND((E1030/D1030)*100,2)</f>
        <v>117.27</v>
      </c>
      <c r="P1030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6">
        <f t="shared" si="83"/>
        <v>42755.419039351851</v>
      </c>
      <c r="T1030" s="7">
        <f t="shared" si="84"/>
        <v>42800.624999999993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ROUND((E1031/D1031)*100,2)</f>
        <v>111.76</v>
      </c>
      <c r="P1031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6">
        <f t="shared" si="83"/>
        <v>42044.503553240742</v>
      </c>
      <c r="T1031" s="7">
        <f t="shared" si="84"/>
        <v>42098.707638888889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ROUND((E1032/D1032)*100,2)</f>
        <v>342.1</v>
      </c>
      <c r="P1032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6">
        <f t="shared" si="83"/>
        <v>42611.274872685179</v>
      </c>
      <c r="T1032" s="7">
        <f t="shared" si="84"/>
        <v>42625.274872685179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ROUND((E1033/D1033)*100,2)</f>
        <v>107.4</v>
      </c>
      <c r="P1033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6">
        <f t="shared" si="83"/>
        <v>42324.555671296293</v>
      </c>
      <c r="T1033" s="7">
        <f t="shared" si="84"/>
        <v>42354.555671296293</v>
      </c>
    </row>
    <row r="1034" spans="1:20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ROUND((E1034/D1034)*100,2)</f>
        <v>108.5</v>
      </c>
      <c r="P1034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6">
        <f t="shared" si="83"/>
        <v>42514.458622685182</v>
      </c>
      <c r="T1034" s="7">
        <f t="shared" si="84"/>
        <v>42544.458622685182</v>
      </c>
    </row>
    <row r="1035" spans="1:20" ht="43.2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ROUND((E1035/D1035)*100,2)</f>
        <v>102.86</v>
      </c>
      <c r="P1035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6">
        <f t="shared" si="83"/>
        <v>42688.52407407407</v>
      </c>
      <c r="T1035" s="7">
        <f t="shared" si="84"/>
        <v>42716.52407407407</v>
      </c>
    </row>
    <row r="1036" spans="1:20" ht="43.2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ROUND((E1036/D1036)*100,2)</f>
        <v>130</v>
      </c>
      <c r="P1036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6">
        <f t="shared" si="83"/>
        <v>42554.958379629628</v>
      </c>
      <c r="T1036" s="7">
        <f t="shared" si="84"/>
        <v>42586.957638888889</v>
      </c>
    </row>
    <row r="1037" spans="1:20" ht="43.2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ROUND((E1037/D1037)*100,2)</f>
        <v>107.65</v>
      </c>
      <c r="P1037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6">
        <f t="shared" si="83"/>
        <v>42016.43310185185</v>
      </c>
      <c r="T1037" s="7">
        <f t="shared" si="84"/>
        <v>42046.43310185185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ROUND((E1038/D1038)*100,2)</f>
        <v>112.36</v>
      </c>
      <c r="P1038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6">
        <f t="shared" si="83"/>
        <v>41249.240624999999</v>
      </c>
      <c r="T1038" s="7">
        <f t="shared" si="84"/>
        <v>41281.125</v>
      </c>
    </row>
    <row r="1039" spans="1:20" ht="43.2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ROUND((E1039/D1039)*100,2)</f>
        <v>102.1</v>
      </c>
      <c r="P1039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6">
        <f t="shared" si="83"/>
        <v>42119.61414351852</v>
      </c>
      <c r="T1039" s="7">
        <f t="shared" si="84"/>
        <v>42141.999999999993</v>
      </c>
    </row>
    <row r="1040" spans="1:20" ht="43.2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ROUND((E1040/D1040)*100,2)</f>
        <v>145.33000000000001</v>
      </c>
      <c r="P1040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6">
        <f t="shared" si="83"/>
        <v>42418.023414351854</v>
      </c>
      <c r="T1040" s="7">
        <f t="shared" si="84"/>
        <v>42447.981747685182</v>
      </c>
    </row>
    <row r="1041" spans="1:20" ht="43.2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ROUND((E1041/D1041)*100,2)</f>
        <v>128.19999999999999</v>
      </c>
      <c r="P1041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6">
        <f t="shared" si="83"/>
        <v>42691.900995370372</v>
      </c>
      <c r="T1041" s="7">
        <f t="shared" si="84"/>
        <v>42717.124305555553</v>
      </c>
    </row>
    <row r="1042" spans="1:20" ht="43.2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ROUND((E1042/D1042)*100,2)</f>
        <v>0.28999999999999998</v>
      </c>
      <c r="P1042">
        <f t="shared" si="80"/>
        <v>250</v>
      </c>
      <c r="Q1042" t="str">
        <f t="shared" si="81"/>
        <v>journalism</v>
      </c>
      <c r="R1042" t="str">
        <f t="shared" si="82"/>
        <v>audio</v>
      </c>
      <c r="S1042" s="6">
        <f t="shared" si="83"/>
        <v>42579.500104166662</v>
      </c>
      <c r="T1042" s="7">
        <f t="shared" si="84"/>
        <v>42609.500104166662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ROUND((E1043/D1043)*100,2)</f>
        <v>0</v>
      </c>
      <c r="P1043">
        <f t="shared" si="80"/>
        <v>0</v>
      </c>
      <c r="Q1043" t="str">
        <f t="shared" si="81"/>
        <v>journalism</v>
      </c>
      <c r="R1043" t="str">
        <f t="shared" si="82"/>
        <v>audio</v>
      </c>
      <c r="S1043" s="6">
        <f t="shared" si="83"/>
        <v>41830.851759259254</v>
      </c>
      <c r="T1043" s="7">
        <f t="shared" si="84"/>
        <v>41850.851759259254</v>
      </c>
    </row>
    <row r="1044" spans="1:20" ht="43.2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ROUND((E1044/D1044)*100,2)</f>
        <v>1.54</v>
      </c>
      <c r="P1044">
        <f t="shared" si="80"/>
        <v>10</v>
      </c>
      <c r="Q1044" t="str">
        <f t="shared" si="81"/>
        <v>journalism</v>
      </c>
      <c r="R1044" t="str">
        <f t="shared" si="82"/>
        <v>audio</v>
      </c>
      <c r="S1044" s="6">
        <f t="shared" si="83"/>
        <v>41851.487824074073</v>
      </c>
      <c r="T1044" s="7">
        <f t="shared" si="84"/>
        <v>41894.208333333328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ROUND((E1045/D1045)*100,2)</f>
        <v>8.5399999999999991</v>
      </c>
      <c r="P1045">
        <f t="shared" si="80"/>
        <v>29.236301369863014</v>
      </c>
      <c r="Q1045" t="str">
        <f t="shared" si="81"/>
        <v>journalism</v>
      </c>
      <c r="R1045" t="str">
        <f t="shared" si="82"/>
        <v>audio</v>
      </c>
      <c r="S1045" s="6">
        <f t="shared" si="83"/>
        <v>42114.044618055552</v>
      </c>
      <c r="T1045" s="7">
        <f t="shared" si="84"/>
        <v>42144.044618055552</v>
      </c>
    </row>
    <row r="1046" spans="1:20" ht="43.2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ROUND((E1046/D1046)*100,2)</f>
        <v>0.09</v>
      </c>
      <c r="P1046">
        <f t="shared" si="80"/>
        <v>3</v>
      </c>
      <c r="Q1046" t="str">
        <f t="shared" si="81"/>
        <v>journalism</v>
      </c>
      <c r="R1046" t="str">
        <f t="shared" si="82"/>
        <v>audio</v>
      </c>
      <c r="S1046" s="6">
        <f t="shared" si="83"/>
        <v>42011.717604166661</v>
      </c>
      <c r="T1046" s="7">
        <f t="shared" si="84"/>
        <v>42068.643749999996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ROUND((E1047/D1047)*100,2)</f>
        <v>2.66</v>
      </c>
      <c r="P1047">
        <f t="shared" si="80"/>
        <v>33.25</v>
      </c>
      <c r="Q1047" t="str">
        <f t="shared" si="81"/>
        <v>journalism</v>
      </c>
      <c r="R1047" t="str">
        <f t="shared" si="82"/>
        <v>audio</v>
      </c>
      <c r="S1047" s="6">
        <f t="shared" si="83"/>
        <v>41844.666087962956</v>
      </c>
      <c r="T1047" s="7">
        <f t="shared" si="84"/>
        <v>41874.666087962956</v>
      </c>
    </row>
    <row r="1048" spans="1:20" ht="43.2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ROUND((E1048/D1048)*100,2)</f>
        <v>0</v>
      </c>
      <c r="P1048">
        <f t="shared" si="80"/>
        <v>0</v>
      </c>
      <c r="Q1048" t="str">
        <f t="shared" si="81"/>
        <v>journalism</v>
      </c>
      <c r="R1048" t="str">
        <f t="shared" si="82"/>
        <v>audio</v>
      </c>
      <c r="S1048" s="6">
        <f t="shared" si="83"/>
        <v>42319.643055555549</v>
      </c>
      <c r="T1048" s="7">
        <f t="shared" si="84"/>
        <v>42364.643055555549</v>
      </c>
    </row>
    <row r="1049" spans="1:20" ht="43.2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ROUND((E1049/D1049)*100,2)</f>
        <v>0.05</v>
      </c>
      <c r="P1049">
        <f t="shared" si="80"/>
        <v>1</v>
      </c>
      <c r="Q1049" t="str">
        <f t="shared" si="81"/>
        <v>journalism</v>
      </c>
      <c r="R1049" t="str">
        <f t="shared" si="82"/>
        <v>audio</v>
      </c>
      <c r="S1049" s="6">
        <f t="shared" si="83"/>
        <v>41918.610127314816</v>
      </c>
      <c r="T1049" s="7">
        <f t="shared" si="84"/>
        <v>41948.65179398148</v>
      </c>
    </row>
    <row r="1050" spans="1:20" ht="43.2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ROUND((E1050/D1050)*100,2)</f>
        <v>1.41</v>
      </c>
      <c r="P1050">
        <f t="shared" si="80"/>
        <v>53</v>
      </c>
      <c r="Q1050" t="str">
        <f t="shared" si="81"/>
        <v>journalism</v>
      </c>
      <c r="R1050" t="str">
        <f t="shared" si="82"/>
        <v>audio</v>
      </c>
      <c r="S1050" s="6">
        <f t="shared" si="83"/>
        <v>42597.844780092586</v>
      </c>
      <c r="T1050" s="7">
        <f t="shared" si="84"/>
        <v>42637.844780092586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ROUND((E1051/D1051)*100,2)</f>
        <v>0</v>
      </c>
      <c r="P1051">
        <f t="shared" si="80"/>
        <v>0</v>
      </c>
      <c r="Q1051" t="str">
        <f t="shared" si="81"/>
        <v>journalism</v>
      </c>
      <c r="R1051" t="str">
        <f t="shared" si="82"/>
        <v>audio</v>
      </c>
      <c r="S1051" s="6">
        <f t="shared" si="83"/>
        <v>42382.222743055558</v>
      </c>
      <c r="T1051" s="7">
        <f t="shared" si="84"/>
        <v>42412.222743055558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ROUND((E1052/D1052)*100,2)</f>
        <v>0</v>
      </c>
      <c r="P1052">
        <f t="shared" si="80"/>
        <v>0</v>
      </c>
      <c r="Q1052" t="str">
        <f t="shared" si="81"/>
        <v>journalism</v>
      </c>
      <c r="R1052" t="str">
        <f t="shared" si="82"/>
        <v>audio</v>
      </c>
      <c r="S1052" s="6">
        <f t="shared" si="83"/>
        <v>42231.588854166665</v>
      </c>
      <c r="T1052" s="7">
        <f t="shared" si="84"/>
        <v>42261.588854166665</v>
      </c>
    </row>
    <row r="1053" spans="1:20" ht="43.2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ROUND((E1053/D1053)*100,2)</f>
        <v>0</v>
      </c>
      <c r="P1053">
        <f t="shared" si="80"/>
        <v>0</v>
      </c>
      <c r="Q1053" t="str">
        <f t="shared" si="81"/>
        <v>journalism</v>
      </c>
      <c r="R1053" t="str">
        <f t="shared" si="82"/>
        <v>audio</v>
      </c>
      <c r="S1053" s="6">
        <f t="shared" si="83"/>
        <v>41849.805844907409</v>
      </c>
      <c r="T1053" s="7">
        <f t="shared" si="84"/>
        <v>41877.805844907409</v>
      </c>
    </row>
    <row r="1054" spans="1:20" ht="57.6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ROUND((E1054/D1054)*100,2)</f>
        <v>0</v>
      </c>
      <c r="P1054">
        <f t="shared" si="80"/>
        <v>0</v>
      </c>
      <c r="Q1054" t="str">
        <f t="shared" si="81"/>
        <v>journalism</v>
      </c>
      <c r="R1054" t="str">
        <f t="shared" si="82"/>
        <v>audio</v>
      </c>
      <c r="S1054" s="6">
        <f t="shared" si="83"/>
        <v>42483.589062499996</v>
      </c>
      <c r="T1054" s="7">
        <f t="shared" si="84"/>
        <v>42527.631249999999</v>
      </c>
    </row>
    <row r="1055" spans="1:20" ht="43.2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ROUND((E1055/D1055)*100,2)</f>
        <v>1</v>
      </c>
      <c r="P1055">
        <f t="shared" si="80"/>
        <v>15</v>
      </c>
      <c r="Q1055" t="str">
        <f t="shared" si="81"/>
        <v>journalism</v>
      </c>
      <c r="R1055" t="str">
        <f t="shared" si="82"/>
        <v>audio</v>
      </c>
      <c r="S1055" s="6">
        <f t="shared" si="83"/>
        <v>42774.964490740742</v>
      </c>
      <c r="T1055" s="7">
        <f t="shared" si="84"/>
        <v>42799.964490740742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ROUND((E1056/D1056)*100,2)</f>
        <v>0</v>
      </c>
      <c r="P1056">
        <f t="shared" si="80"/>
        <v>0</v>
      </c>
      <c r="Q1056" t="str">
        <f t="shared" si="81"/>
        <v>journalism</v>
      </c>
      <c r="R1056" t="str">
        <f t="shared" si="82"/>
        <v>audio</v>
      </c>
      <c r="S1056" s="6">
        <f t="shared" si="83"/>
        <v>41831.643506944441</v>
      </c>
      <c r="T1056" s="7">
        <f t="shared" si="84"/>
        <v>41861.708333333328</v>
      </c>
    </row>
    <row r="1057" spans="1:20" ht="43.2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ROUND((E1057/D1057)*100,2)</f>
        <v>0</v>
      </c>
      <c r="P1057">
        <f t="shared" si="80"/>
        <v>0</v>
      </c>
      <c r="Q1057" t="str">
        <f t="shared" si="81"/>
        <v>journalism</v>
      </c>
      <c r="R1057" t="str">
        <f t="shared" si="82"/>
        <v>audio</v>
      </c>
      <c r="S1057" s="6">
        <f t="shared" si="83"/>
        <v>42406.784085648142</v>
      </c>
      <c r="T1057" s="7">
        <f t="shared" si="84"/>
        <v>42436.784085648142</v>
      </c>
    </row>
    <row r="1058" spans="1:20" ht="43.2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ROUND((E1058/D1058)*100,2)</f>
        <v>0</v>
      </c>
      <c r="P1058">
        <f t="shared" si="80"/>
        <v>0</v>
      </c>
      <c r="Q1058" t="str">
        <f t="shared" si="81"/>
        <v>journalism</v>
      </c>
      <c r="R1058" t="str">
        <f t="shared" si="82"/>
        <v>audio</v>
      </c>
      <c r="S1058" s="6">
        <f t="shared" si="83"/>
        <v>42058.511307870365</v>
      </c>
      <c r="T1058" s="7">
        <f t="shared" si="84"/>
        <v>42118.469641203701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ROUND((E1059/D1059)*100,2)</f>
        <v>0</v>
      </c>
      <c r="P1059">
        <f t="shared" si="80"/>
        <v>0</v>
      </c>
      <c r="Q1059" t="str">
        <f t="shared" si="81"/>
        <v>journalism</v>
      </c>
      <c r="R1059" t="str">
        <f t="shared" si="82"/>
        <v>audio</v>
      </c>
      <c r="S1059" s="6">
        <f t="shared" si="83"/>
        <v>42678.662997685184</v>
      </c>
      <c r="T1059" s="7">
        <f t="shared" si="84"/>
        <v>42708.704664351848</v>
      </c>
    </row>
    <row r="1060" spans="1:20" ht="43.2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ROUND((E1060/D1060)*100,2)</f>
        <v>0</v>
      </c>
      <c r="P1060">
        <f t="shared" si="80"/>
        <v>0</v>
      </c>
      <c r="Q1060" t="str">
        <f t="shared" si="81"/>
        <v>journalism</v>
      </c>
      <c r="R1060" t="str">
        <f t="shared" si="82"/>
        <v>audio</v>
      </c>
      <c r="S1060" s="6">
        <f t="shared" si="83"/>
        <v>42047.692627314813</v>
      </c>
      <c r="T1060" s="7">
        <f t="shared" si="84"/>
        <v>42088.791666666664</v>
      </c>
    </row>
    <row r="1061" spans="1:20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ROUND((E1061/D1061)*100,2)</f>
        <v>0</v>
      </c>
      <c r="P1061">
        <f t="shared" si="80"/>
        <v>0</v>
      </c>
      <c r="Q1061" t="str">
        <f t="shared" si="81"/>
        <v>journalism</v>
      </c>
      <c r="R1061" t="str">
        <f t="shared" si="82"/>
        <v>audio</v>
      </c>
      <c r="S1061" s="6">
        <f t="shared" si="83"/>
        <v>42046.581666666665</v>
      </c>
      <c r="T1061" s="7">
        <f t="shared" si="84"/>
        <v>42076.54</v>
      </c>
    </row>
    <row r="1062" spans="1:20" ht="43.2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ROUND((E1062/D1062)*100,2)</f>
        <v>1</v>
      </c>
      <c r="P1062">
        <f t="shared" si="80"/>
        <v>50</v>
      </c>
      <c r="Q1062" t="str">
        <f t="shared" si="81"/>
        <v>journalism</v>
      </c>
      <c r="R1062" t="str">
        <f t="shared" si="82"/>
        <v>audio</v>
      </c>
      <c r="S1062" s="6">
        <f t="shared" si="83"/>
        <v>42079.704780092587</v>
      </c>
      <c r="T1062" s="7">
        <f t="shared" si="84"/>
        <v>42109.704780092587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ROUND((E1063/D1063)*100,2)</f>
        <v>0</v>
      </c>
      <c r="P1063">
        <f t="shared" si="80"/>
        <v>0</v>
      </c>
      <c r="Q1063" t="str">
        <f t="shared" si="81"/>
        <v>journalism</v>
      </c>
      <c r="R1063" t="str">
        <f t="shared" si="82"/>
        <v>audio</v>
      </c>
      <c r="S1063" s="6">
        <f t="shared" si="83"/>
        <v>42432.068379629629</v>
      </c>
      <c r="T1063" s="7">
        <f t="shared" si="84"/>
        <v>42491.833333333336</v>
      </c>
    </row>
    <row r="1064" spans="1:20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ROUND((E1064/D1064)*100,2)</f>
        <v>95.48</v>
      </c>
      <c r="P1064">
        <f t="shared" si="80"/>
        <v>47.5</v>
      </c>
      <c r="Q1064" t="str">
        <f t="shared" si="81"/>
        <v>journalism</v>
      </c>
      <c r="R1064" t="str">
        <f t="shared" si="82"/>
        <v>audio</v>
      </c>
      <c r="S1064" s="6">
        <f t="shared" si="83"/>
        <v>42556.598854166667</v>
      </c>
      <c r="T1064" s="7">
        <f t="shared" si="84"/>
        <v>42563.598854166667</v>
      </c>
    </row>
    <row r="1065" spans="1:20" ht="43.2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ROUND((E1065/D1065)*100,2)</f>
        <v>0</v>
      </c>
      <c r="P1065">
        <f t="shared" si="80"/>
        <v>0</v>
      </c>
      <c r="Q1065" t="str">
        <f t="shared" si="81"/>
        <v>journalism</v>
      </c>
      <c r="R1065" t="str">
        <f t="shared" si="82"/>
        <v>audio</v>
      </c>
      <c r="S1065" s="6">
        <f t="shared" si="83"/>
        <v>42582.822476851848</v>
      </c>
      <c r="T1065" s="7">
        <f t="shared" si="84"/>
        <v>42612.822476851848</v>
      </c>
    </row>
    <row r="1066" spans="1:20" ht="43.2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ROUND((E1066/D1066)*100,2)</f>
        <v>8.9700000000000006</v>
      </c>
      <c r="P1066">
        <f t="shared" si="80"/>
        <v>65.666666666666671</v>
      </c>
      <c r="Q1066" t="str">
        <f t="shared" si="81"/>
        <v>games</v>
      </c>
      <c r="R1066" t="str">
        <f t="shared" si="82"/>
        <v>video games</v>
      </c>
      <c r="S1066" s="6">
        <f t="shared" si="83"/>
        <v>41417.019710648143</v>
      </c>
      <c r="T1066" s="7">
        <f t="shared" si="84"/>
        <v>41462.019710648143</v>
      </c>
    </row>
    <row r="1067" spans="1:20" ht="43.2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ROUND((E1067/D1067)*100,2)</f>
        <v>2.7</v>
      </c>
      <c r="P1067">
        <f t="shared" si="80"/>
        <v>16.2</v>
      </c>
      <c r="Q1067" t="str">
        <f t="shared" si="81"/>
        <v>games</v>
      </c>
      <c r="R1067" t="str">
        <f t="shared" si="82"/>
        <v>video games</v>
      </c>
      <c r="S1067" s="6">
        <f t="shared" si="83"/>
        <v>41661.172708333332</v>
      </c>
      <c r="T1067" s="7">
        <f t="shared" si="84"/>
        <v>41689.172708333332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ROUND((E1068/D1068)*100,2)</f>
        <v>3.37</v>
      </c>
      <c r="P1068">
        <f t="shared" si="80"/>
        <v>34.128378378378379</v>
      </c>
      <c r="Q1068" t="str">
        <f t="shared" si="81"/>
        <v>games</v>
      </c>
      <c r="R1068" t="str">
        <f t="shared" si="82"/>
        <v>video games</v>
      </c>
      <c r="S1068" s="6">
        <f t="shared" si="83"/>
        <v>41445.754421296289</v>
      </c>
      <c r="T1068" s="7">
        <f t="shared" si="84"/>
        <v>41490.754421296289</v>
      </c>
    </row>
    <row r="1069" spans="1:20" ht="43.2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ROUND((E1069/D1069)*100,2)</f>
        <v>26</v>
      </c>
      <c r="P1069">
        <f t="shared" si="80"/>
        <v>13</v>
      </c>
      <c r="Q1069" t="str">
        <f t="shared" si="81"/>
        <v>games</v>
      </c>
      <c r="R1069" t="str">
        <f t="shared" si="82"/>
        <v>video games</v>
      </c>
      <c r="S1069" s="6">
        <f t="shared" si="83"/>
        <v>41599.647349537037</v>
      </c>
      <c r="T1069" s="7">
        <f t="shared" si="84"/>
        <v>41629.647349537037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ROUND((E1070/D1070)*100,2)</f>
        <v>0.15</v>
      </c>
      <c r="P1070">
        <f t="shared" si="80"/>
        <v>11.25</v>
      </c>
      <c r="Q1070" t="str">
        <f t="shared" si="81"/>
        <v>games</v>
      </c>
      <c r="R1070" t="str">
        <f t="shared" si="82"/>
        <v>video games</v>
      </c>
      <c r="S1070" s="6">
        <f t="shared" si="83"/>
        <v>42440.162777777776</v>
      </c>
      <c r="T1070" s="7">
        <f t="shared" si="84"/>
        <v>42470.121111111112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ROUND((E1071/D1071)*100,2)</f>
        <v>38.64</v>
      </c>
      <c r="P1071">
        <f t="shared" si="80"/>
        <v>40.476190476190474</v>
      </c>
      <c r="Q1071" t="str">
        <f t="shared" si="81"/>
        <v>games</v>
      </c>
      <c r="R1071" t="str">
        <f t="shared" si="82"/>
        <v>video games</v>
      </c>
      <c r="S1071" s="6">
        <f t="shared" si="83"/>
        <v>41572.021516203698</v>
      </c>
      <c r="T1071" s="7">
        <f t="shared" si="84"/>
        <v>41604.06318287037</v>
      </c>
    </row>
    <row r="1072" spans="1:20" ht="43.2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ROUND((E1072/D1072)*100,2)</f>
        <v>0.7</v>
      </c>
      <c r="P1072">
        <f t="shared" si="80"/>
        <v>35</v>
      </c>
      <c r="Q1072" t="str">
        <f t="shared" si="81"/>
        <v>games</v>
      </c>
      <c r="R1072" t="str">
        <f t="shared" si="82"/>
        <v>video games</v>
      </c>
      <c r="S1072" s="6">
        <f t="shared" si="83"/>
        <v>41162.803495370368</v>
      </c>
      <c r="T1072" s="7">
        <f t="shared" si="84"/>
        <v>41182.803495370368</v>
      </c>
    </row>
    <row r="1073" spans="1:20" ht="43.2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ROUND((E1073/D1073)*100,2)</f>
        <v>0</v>
      </c>
      <c r="P1073">
        <f t="shared" si="80"/>
        <v>0</v>
      </c>
      <c r="Q1073" t="str">
        <f t="shared" si="81"/>
        <v>games</v>
      </c>
      <c r="R1073" t="str">
        <f t="shared" si="82"/>
        <v>video games</v>
      </c>
      <c r="S1073" s="6">
        <f t="shared" si="83"/>
        <v>42295.545057870368</v>
      </c>
      <c r="T1073" s="7">
        <f t="shared" si="84"/>
        <v>42325.586724537039</v>
      </c>
    </row>
    <row r="1074" spans="1:20" ht="43.2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ROUND((E1074/D1074)*100,2)</f>
        <v>7.0000000000000007E-2</v>
      </c>
      <c r="P1074">
        <f t="shared" si="80"/>
        <v>12.75</v>
      </c>
      <c r="Q1074" t="str">
        <f t="shared" si="81"/>
        <v>games</v>
      </c>
      <c r="R1074" t="str">
        <f t="shared" si="82"/>
        <v>video games</v>
      </c>
      <c r="S1074" s="6">
        <f t="shared" si="83"/>
        <v>41645.623807870368</v>
      </c>
      <c r="T1074" s="7">
        <f t="shared" si="84"/>
        <v>41675.623807870368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ROUND((E1075/D1075)*100,2)</f>
        <v>1.33</v>
      </c>
      <c r="P1075">
        <f t="shared" si="80"/>
        <v>10</v>
      </c>
      <c r="Q1075" t="str">
        <f t="shared" si="81"/>
        <v>games</v>
      </c>
      <c r="R1075" t="str">
        <f t="shared" si="82"/>
        <v>video games</v>
      </c>
      <c r="S1075" s="6">
        <f t="shared" si="83"/>
        <v>40802.756261574068</v>
      </c>
      <c r="T1075" s="7">
        <f t="shared" si="84"/>
        <v>40832.756261574068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ROUND((E1076/D1076)*100,2)</f>
        <v>6.31</v>
      </c>
      <c r="P1076">
        <f t="shared" si="80"/>
        <v>113.56666666666666</v>
      </c>
      <c r="Q1076" t="str">
        <f t="shared" si="81"/>
        <v>games</v>
      </c>
      <c r="R1076" t="str">
        <f t="shared" si="82"/>
        <v>video games</v>
      </c>
      <c r="S1076" s="6">
        <f t="shared" si="83"/>
        <v>41612.964641203704</v>
      </c>
      <c r="T1076" s="7">
        <f t="shared" si="84"/>
        <v>41642.964641203704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ROUND((E1077/D1077)*100,2)</f>
        <v>4.5</v>
      </c>
      <c r="P1077">
        <f t="shared" si="80"/>
        <v>15</v>
      </c>
      <c r="Q1077" t="str">
        <f t="shared" si="81"/>
        <v>games</v>
      </c>
      <c r="R1077" t="str">
        <f t="shared" si="82"/>
        <v>video games</v>
      </c>
      <c r="S1077" s="6">
        <f t="shared" si="83"/>
        <v>41005.695787037032</v>
      </c>
      <c r="T1077" s="7">
        <f t="shared" si="84"/>
        <v>41035.695787037032</v>
      </c>
    </row>
    <row r="1078" spans="1:20" ht="43.2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ROUND((E1078/D1078)*100,2)</f>
        <v>62.77</v>
      </c>
      <c r="P1078">
        <f t="shared" si="80"/>
        <v>48.281025641025643</v>
      </c>
      <c r="Q1078" t="str">
        <f t="shared" si="81"/>
        <v>games</v>
      </c>
      <c r="R1078" t="str">
        <f t="shared" si="82"/>
        <v>video games</v>
      </c>
      <c r="S1078" s="6">
        <f t="shared" si="83"/>
        <v>41838.169560185182</v>
      </c>
      <c r="T1078" s="7">
        <f t="shared" si="84"/>
        <v>41893.169560185182</v>
      </c>
    </row>
    <row r="1079" spans="1:20" ht="43.2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ROUND((E1079/D1079)*100,2)</f>
        <v>29.38</v>
      </c>
      <c r="P1079">
        <f t="shared" si="80"/>
        <v>43.976047904191617</v>
      </c>
      <c r="Q1079" t="str">
        <f t="shared" si="81"/>
        <v>games</v>
      </c>
      <c r="R1079" t="str">
        <f t="shared" si="82"/>
        <v>video games</v>
      </c>
      <c r="S1079" s="6">
        <f t="shared" si="83"/>
        <v>42352.958460648144</v>
      </c>
      <c r="T1079" s="7">
        <f t="shared" si="84"/>
        <v>42382.958460648144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ROUND((E1080/D1080)*100,2)</f>
        <v>7.5</v>
      </c>
      <c r="P1080">
        <f t="shared" si="80"/>
        <v>9</v>
      </c>
      <c r="Q1080" t="str">
        <f t="shared" si="81"/>
        <v>games</v>
      </c>
      <c r="R1080" t="str">
        <f t="shared" si="82"/>
        <v>video games</v>
      </c>
      <c r="S1080" s="6">
        <f t="shared" si="83"/>
        <v>40700.987511574072</v>
      </c>
      <c r="T1080" s="7">
        <f t="shared" si="84"/>
        <v>40745.987511574072</v>
      </c>
    </row>
    <row r="1081" spans="1:20" ht="43.2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ROUND((E1081/D1081)*100,2)</f>
        <v>2.61</v>
      </c>
      <c r="P1081">
        <f t="shared" si="80"/>
        <v>37.666666666666664</v>
      </c>
      <c r="Q1081" t="str">
        <f t="shared" si="81"/>
        <v>games</v>
      </c>
      <c r="R1081" t="str">
        <f t="shared" si="82"/>
        <v>video games</v>
      </c>
      <c r="S1081" s="6">
        <f t="shared" si="83"/>
        <v>42479.358055555553</v>
      </c>
      <c r="T1081" s="7">
        <f t="shared" si="84"/>
        <v>42504.358055555553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ROUND((E1082/D1082)*100,2)</f>
        <v>9.11</v>
      </c>
      <c r="P1082">
        <f t="shared" si="80"/>
        <v>18.581632653061224</v>
      </c>
      <c r="Q1082" t="str">
        <f t="shared" si="81"/>
        <v>games</v>
      </c>
      <c r="R1082" t="str">
        <f t="shared" si="82"/>
        <v>video games</v>
      </c>
      <c r="S1082" s="6">
        <f t="shared" si="83"/>
        <v>41739.929780092592</v>
      </c>
      <c r="T1082" s="7">
        <f t="shared" si="84"/>
        <v>41769.929780092592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ROUND((E1083/D1083)*100,2)</f>
        <v>0.02</v>
      </c>
      <c r="P1083">
        <f t="shared" si="80"/>
        <v>3</v>
      </c>
      <c r="Q1083" t="str">
        <f t="shared" si="81"/>
        <v>games</v>
      </c>
      <c r="R1083" t="str">
        <f t="shared" si="82"/>
        <v>video games</v>
      </c>
      <c r="S1083" s="6">
        <f t="shared" si="83"/>
        <v>42002.718657407408</v>
      </c>
      <c r="T1083" s="7">
        <f t="shared" si="84"/>
        <v>42032.718657407408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ROUND((E1084/D1084)*100,2)</f>
        <v>0.56000000000000005</v>
      </c>
      <c r="P1084">
        <f t="shared" si="80"/>
        <v>18.666666666666668</v>
      </c>
      <c r="Q1084" t="str">
        <f t="shared" si="81"/>
        <v>games</v>
      </c>
      <c r="R1084" t="str">
        <f t="shared" si="82"/>
        <v>video games</v>
      </c>
      <c r="S1084" s="6">
        <f t="shared" si="83"/>
        <v>41101.697777777772</v>
      </c>
      <c r="T1084" s="7">
        <f t="shared" si="84"/>
        <v>41131.697777777772</v>
      </c>
    </row>
    <row r="1085" spans="1:20" ht="43.2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ROUND((E1085/D1085)*100,2)</f>
        <v>0.82</v>
      </c>
      <c r="P1085">
        <f t="shared" si="80"/>
        <v>410</v>
      </c>
      <c r="Q1085" t="str">
        <f t="shared" si="81"/>
        <v>games</v>
      </c>
      <c r="R1085" t="str">
        <f t="shared" si="82"/>
        <v>video games</v>
      </c>
      <c r="S1085" s="6">
        <f t="shared" si="83"/>
        <v>41793.451192129629</v>
      </c>
      <c r="T1085" s="7">
        <f t="shared" si="84"/>
        <v>41853.451192129629</v>
      </c>
    </row>
    <row r="1086" spans="1:20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ROUND((E1086/D1086)*100,2)</f>
        <v>0</v>
      </c>
      <c r="P1086">
        <f t="shared" si="80"/>
        <v>0</v>
      </c>
      <c r="Q1086" t="str">
        <f t="shared" si="81"/>
        <v>games</v>
      </c>
      <c r="R1086" t="str">
        <f t="shared" si="82"/>
        <v>video games</v>
      </c>
      <c r="S1086" s="6">
        <f t="shared" si="83"/>
        <v>41829.703749999993</v>
      </c>
      <c r="T1086" s="7">
        <f t="shared" si="84"/>
        <v>41859.703749999993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ROUND((E1087/D1087)*100,2)</f>
        <v>3.42</v>
      </c>
      <c r="P1087">
        <f t="shared" si="80"/>
        <v>114</v>
      </c>
      <c r="Q1087" t="str">
        <f t="shared" si="81"/>
        <v>games</v>
      </c>
      <c r="R1087" t="str">
        <f t="shared" si="82"/>
        <v>video games</v>
      </c>
      <c r="S1087" s="6">
        <f t="shared" si="83"/>
        <v>42413.462673611109</v>
      </c>
      <c r="T1087" s="7">
        <f t="shared" si="84"/>
        <v>42443.421006944445</v>
      </c>
    </row>
    <row r="1088" spans="1:20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ROUND((E1088/D1088)*100,2)</f>
        <v>0.08</v>
      </c>
      <c r="P1088">
        <f t="shared" si="80"/>
        <v>7.5</v>
      </c>
      <c r="Q1088" t="str">
        <f t="shared" si="81"/>
        <v>games</v>
      </c>
      <c r="R1088" t="str">
        <f t="shared" si="82"/>
        <v>video games</v>
      </c>
      <c r="S1088" s="6">
        <f t="shared" si="83"/>
        <v>41845.658460648148</v>
      </c>
      <c r="T1088" s="7">
        <f t="shared" si="84"/>
        <v>41875.658460648148</v>
      </c>
    </row>
    <row r="1089" spans="1:20" ht="43.2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ROUND((E1089/D1089)*100,2)</f>
        <v>0</v>
      </c>
      <c r="P1089">
        <f t="shared" si="80"/>
        <v>0</v>
      </c>
      <c r="Q1089" t="str">
        <f t="shared" si="81"/>
        <v>games</v>
      </c>
      <c r="R1089" t="str">
        <f t="shared" si="82"/>
        <v>video games</v>
      </c>
      <c r="S1089" s="6">
        <f t="shared" si="83"/>
        <v>41775.505636574067</v>
      </c>
      <c r="T1089" s="7">
        <f t="shared" si="84"/>
        <v>41805.505636574067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ROUND((E1090/D1090)*100,2)</f>
        <v>14.18</v>
      </c>
      <c r="P1090">
        <f t="shared" si="80"/>
        <v>43.41727891156463</v>
      </c>
      <c r="Q1090" t="str">
        <f t="shared" si="81"/>
        <v>games</v>
      </c>
      <c r="R1090" t="str">
        <f t="shared" si="82"/>
        <v>video games</v>
      </c>
      <c r="S1090" s="6">
        <f t="shared" si="83"/>
        <v>41723.591053240736</v>
      </c>
      <c r="T1090" s="7">
        <f t="shared" si="84"/>
        <v>41753.591053240736</v>
      </c>
    </row>
    <row r="1091" spans="1:20" ht="28.8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ROUND((E1091/D1091)*100,2)</f>
        <v>7.83</v>
      </c>
      <c r="P1091">
        <f t="shared" ref="P1091:P1154" si="85">IF(L1091=0,0,+E1091/L1091)</f>
        <v>23.959183673469386</v>
      </c>
      <c r="Q1091" t="str">
        <f t="shared" ref="Q1091:Q1154" si="86">LEFT(N1091, SEARCH("/",N1091)-1)</f>
        <v>games</v>
      </c>
      <c r="R1091" t="str">
        <f t="shared" ref="R1091:R1154" si="87">RIGHT(N1091,LEN(N1091)-SEARCH("/",N1091))</f>
        <v>video games</v>
      </c>
      <c r="S1091" s="6">
        <f t="shared" ref="S1091:S1154" si="88">(J1091/86400)+25569+(-5/24)</f>
        <v>42150.981192129628</v>
      </c>
      <c r="T1091" s="7">
        <f t="shared" ref="T1091:T1154" si="89">(I1091/86400)+25569+(-5/24)</f>
        <v>42180.981192129628</v>
      </c>
    </row>
    <row r="1092" spans="1:20" ht="43.2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ROUND((E1092/D1092)*100,2)</f>
        <v>0.04</v>
      </c>
      <c r="P1092">
        <f t="shared" si="85"/>
        <v>5</v>
      </c>
      <c r="Q1092" t="str">
        <f t="shared" si="86"/>
        <v>games</v>
      </c>
      <c r="R1092" t="str">
        <f t="shared" si="87"/>
        <v>video games</v>
      </c>
      <c r="S1092" s="6">
        <f t="shared" si="88"/>
        <v>42122.977465277778</v>
      </c>
      <c r="T1092" s="7">
        <f t="shared" si="89"/>
        <v>42152.977465277778</v>
      </c>
    </row>
    <row r="1093" spans="1:20" ht="43.2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ROUND((E1093/D1093)*100,2)</f>
        <v>12.5</v>
      </c>
      <c r="P1093">
        <f t="shared" si="85"/>
        <v>12.5</v>
      </c>
      <c r="Q1093" t="str">
        <f t="shared" si="86"/>
        <v>games</v>
      </c>
      <c r="R1093" t="str">
        <f t="shared" si="87"/>
        <v>video games</v>
      </c>
      <c r="S1093" s="6">
        <f t="shared" si="88"/>
        <v>42440.611944444441</v>
      </c>
      <c r="T1093" s="7">
        <f t="shared" si="89"/>
        <v>42470.570277777777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ROUND((E1094/D1094)*100,2)</f>
        <v>1.05</v>
      </c>
      <c r="P1094">
        <f t="shared" si="85"/>
        <v>3</v>
      </c>
      <c r="Q1094" t="str">
        <f t="shared" si="86"/>
        <v>games</v>
      </c>
      <c r="R1094" t="str">
        <f t="shared" si="87"/>
        <v>video games</v>
      </c>
      <c r="S1094" s="6">
        <f t="shared" si="88"/>
        <v>41249.817569444444</v>
      </c>
      <c r="T1094" s="7">
        <f t="shared" si="89"/>
        <v>41279.817569444444</v>
      </c>
    </row>
    <row r="1095" spans="1:20" ht="43.2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ROUND((E1095/D1095)*100,2)</f>
        <v>14.08</v>
      </c>
      <c r="P1095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6">
        <f t="shared" si="88"/>
        <v>42396.765474537031</v>
      </c>
      <c r="T1095" s="7">
        <f t="shared" si="89"/>
        <v>42411.765474537031</v>
      </c>
    </row>
    <row r="1096" spans="1:20" ht="43.2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ROUND((E1096/D1096)*100,2)</f>
        <v>18.3</v>
      </c>
      <c r="P1096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6">
        <f t="shared" si="88"/>
        <v>40795.505011574074</v>
      </c>
      <c r="T1096" s="7">
        <f t="shared" si="89"/>
        <v>40825.505011574074</v>
      </c>
    </row>
    <row r="1097" spans="1:20" ht="43.2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ROUND((E1097/D1097)*100,2)</f>
        <v>5.03</v>
      </c>
      <c r="P1097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6">
        <f t="shared" si="88"/>
        <v>41486.328935185185</v>
      </c>
      <c r="T1097" s="7">
        <f t="shared" si="89"/>
        <v>41516.328935185185</v>
      </c>
    </row>
    <row r="1098" spans="1:20" ht="43.2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ROUND((E1098/D1098)*100,2)</f>
        <v>17.93</v>
      </c>
      <c r="P1098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6">
        <f t="shared" si="88"/>
        <v>41885.309652777774</v>
      </c>
      <c r="T1098" s="7">
        <f t="shared" si="89"/>
        <v>41915.9375</v>
      </c>
    </row>
    <row r="1099" spans="1:20" ht="43.2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ROUND((E1099/D1099)*100,2)</f>
        <v>0.05</v>
      </c>
      <c r="P1099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6">
        <f t="shared" si="88"/>
        <v>41660.584224537037</v>
      </c>
      <c r="T1099" s="7">
        <f t="shared" si="89"/>
        <v>41700.584224537037</v>
      </c>
    </row>
    <row r="1100" spans="1:20" ht="28.8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ROUND((E1100/D1100)*100,2)</f>
        <v>7.21</v>
      </c>
      <c r="P1100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6">
        <f t="shared" si="88"/>
        <v>41712.554340277777</v>
      </c>
      <c r="T1100" s="7">
        <f t="shared" si="89"/>
        <v>41742.554340277777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ROUND((E1101/D1101)*100,2)</f>
        <v>0.5</v>
      </c>
      <c r="P1101">
        <f t="shared" si="85"/>
        <v>25</v>
      </c>
      <c r="Q1101" t="str">
        <f t="shared" si="86"/>
        <v>games</v>
      </c>
      <c r="R1101" t="str">
        <f t="shared" si="87"/>
        <v>video games</v>
      </c>
      <c r="S1101" s="6">
        <f t="shared" si="88"/>
        <v>42107.628101851849</v>
      </c>
      <c r="T1101" s="7">
        <f t="shared" si="89"/>
        <v>42137.628101851849</v>
      </c>
    </row>
    <row r="1102" spans="1:20" ht="43.2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ROUND((E1102/D1102)*100,2)</f>
        <v>2.5</v>
      </c>
      <c r="P1102">
        <f t="shared" si="85"/>
        <v>10</v>
      </c>
      <c r="Q1102" t="str">
        <f t="shared" si="86"/>
        <v>games</v>
      </c>
      <c r="R1102" t="str">
        <f t="shared" si="87"/>
        <v>video games</v>
      </c>
      <c r="S1102" s="6">
        <f t="shared" si="88"/>
        <v>42383.902442129627</v>
      </c>
      <c r="T1102" s="7">
        <f t="shared" si="89"/>
        <v>42413.902442129627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ROUND((E1103/D1103)*100,2)</f>
        <v>0.04</v>
      </c>
      <c r="P1103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6">
        <f t="shared" si="88"/>
        <v>42538.564097222225</v>
      </c>
      <c r="T1103" s="7">
        <f t="shared" si="89"/>
        <v>42565.549999999996</v>
      </c>
    </row>
    <row r="1104" spans="1:20" ht="43.2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ROUND((E1104/D1104)*100,2)</f>
        <v>5.31</v>
      </c>
      <c r="P1104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6">
        <f t="shared" si="88"/>
        <v>41576.837094907409</v>
      </c>
      <c r="T1104" s="7">
        <f t="shared" si="89"/>
        <v>41617.040972222218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ROUND((E1105/D1105)*100,2)</f>
        <v>1.62</v>
      </c>
      <c r="P1105">
        <f t="shared" si="85"/>
        <v>16.2</v>
      </c>
      <c r="Q1105" t="str">
        <f t="shared" si="86"/>
        <v>games</v>
      </c>
      <c r="R1105" t="str">
        <f t="shared" si="87"/>
        <v>video games</v>
      </c>
      <c r="S1105" s="6">
        <f t="shared" si="88"/>
        <v>42479.013773148145</v>
      </c>
      <c r="T1105" s="7">
        <f t="shared" si="89"/>
        <v>42539.013773148145</v>
      </c>
    </row>
    <row r="1106" spans="1:20" ht="43.2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ROUND((E1106/D1106)*100,2)</f>
        <v>4.95</v>
      </c>
      <c r="P1106">
        <f t="shared" si="85"/>
        <v>80.297297297297291</v>
      </c>
      <c r="Q1106" t="str">
        <f t="shared" si="86"/>
        <v>games</v>
      </c>
      <c r="R1106" t="str">
        <f t="shared" si="87"/>
        <v>video games</v>
      </c>
      <c r="S1106" s="6">
        <f t="shared" si="88"/>
        <v>41771.201631944445</v>
      </c>
      <c r="T1106" s="7">
        <f t="shared" si="89"/>
        <v>41801.201631944445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ROUND((E1107/D1107)*100,2)</f>
        <v>0.16</v>
      </c>
      <c r="P1107">
        <f t="shared" si="85"/>
        <v>71.55</v>
      </c>
      <c r="Q1107" t="str">
        <f t="shared" si="86"/>
        <v>games</v>
      </c>
      <c r="R1107" t="str">
        <f t="shared" si="87"/>
        <v>video games</v>
      </c>
      <c r="S1107" s="6">
        <f t="shared" si="88"/>
        <v>41691.927395833329</v>
      </c>
      <c r="T1107" s="7">
        <f t="shared" si="89"/>
        <v>41721.885729166665</v>
      </c>
    </row>
    <row r="1108" spans="1:20" ht="43.2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ROUND((E1108/D1108)*100,2)</f>
        <v>41.25</v>
      </c>
      <c r="P1108">
        <f t="shared" si="85"/>
        <v>23.571428571428573</v>
      </c>
      <c r="Q1108" t="str">
        <f t="shared" si="86"/>
        <v>games</v>
      </c>
      <c r="R1108" t="str">
        <f t="shared" si="87"/>
        <v>video games</v>
      </c>
      <c r="S1108" s="6">
        <f t="shared" si="88"/>
        <v>40973.532118055555</v>
      </c>
      <c r="T1108" s="7">
        <f t="shared" si="89"/>
        <v>41003.490451388883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ROUND((E1109/D1109)*100,2)</f>
        <v>0</v>
      </c>
      <c r="P1109">
        <f t="shared" si="85"/>
        <v>0</v>
      </c>
      <c r="Q1109" t="str">
        <f t="shared" si="86"/>
        <v>games</v>
      </c>
      <c r="R1109" t="str">
        <f t="shared" si="87"/>
        <v>video games</v>
      </c>
      <c r="S1109" s="6">
        <f t="shared" si="88"/>
        <v>41813.653055555551</v>
      </c>
      <c r="T1109" s="7">
        <f t="shared" si="89"/>
        <v>41843.653055555551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ROUND((E1110/D1110)*100,2)</f>
        <v>2.93</v>
      </c>
      <c r="P1110">
        <f t="shared" si="85"/>
        <v>34.88095238095238</v>
      </c>
      <c r="Q1110" t="str">
        <f t="shared" si="86"/>
        <v>games</v>
      </c>
      <c r="R1110" t="str">
        <f t="shared" si="87"/>
        <v>video games</v>
      </c>
      <c r="S1110" s="6">
        <f t="shared" si="88"/>
        <v>40952.42864583333</v>
      </c>
      <c r="T1110" s="7">
        <f t="shared" si="89"/>
        <v>41012.386979166666</v>
      </c>
    </row>
    <row r="1111" spans="1:20" ht="43.2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ROUND((E1111/D1111)*100,2)</f>
        <v>0.45</v>
      </c>
      <c r="P1111">
        <f t="shared" si="85"/>
        <v>15</v>
      </c>
      <c r="Q1111" t="str">
        <f t="shared" si="86"/>
        <v>games</v>
      </c>
      <c r="R1111" t="str">
        <f t="shared" si="87"/>
        <v>video games</v>
      </c>
      <c r="S1111" s="6">
        <f t="shared" si="88"/>
        <v>42662.543865740743</v>
      </c>
      <c r="T1111" s="7">
        <f t="shared" si="89"/>
        <v>42692.5855324074</v>
      </c>
    </row>
    <row r="1112" spans="1:20" ht="43.2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ROUND((E1112/D1112)*100,2)</f>
        <v>0.51</v>
      </c>
      <c r="P1112">
        <f t="shared" si="85"/>
        <v>23.181818181818183</v>
      </c>
      <c r="Q1112" t="str">
        <f t="shared" si="86"/>
        <v>games</v>
      </c>
      <c r="R1112" t="str">
        <f t="shared" si="87"/>
        <v>video games</v>
      </c>
      <c r="S1112" s="6">
        <f t="shared" si="88"/>
        <v>41220.72479166666</v>
      </c>
      <c r="T1112" s="7">
        <f t="shared" si="89"/>
        <v>41250.72479166666</v>
      </c>
    </row>
    <row r="1113" spans="1:20" ht="43.2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ROUND((E1113/D1113)*100,2)</f>
        <v>0.04</v>
      </c>
      <c r="P1113">
        <f t="shared" si="85"/>
        <v>1</v>
      </c>
      <c r="Q1113" t="str">
        <f t="shared" si="86"/>
        <v>games</v>
      </c>
      <c r="R1113" t="str">
        <f t="shared" si="87"/>
        <v>video games</v>
      </c>
      <c r="S1113" s="6">
        <f t="shared" si="88"/>
        <v>42346.995254629626</v>
      </c>
      <c r="T1113" s="7">
        <f t="shared" si="89"/>
        <v>42376.995254629626</v>
      </c>
    </row>
    <row r="1114" spans="1:20" ht="43.2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ROUND((E1114/D1114)*100,2)</f>
        <v>35.54</v>
      </c>
      <c r="P1114">
        <f t="shared" si="85"/>
        <v>100.23371794871794</v>
      </c>
      <c r="Q1114" t="str">
        <f t="shared" si="86"/>
        <v>games</v>
      </c>
      <c r="R1114" t="str">
        <f t="shared" si="87"/>
        <v>video games</v>
      </c>
      <c r="S1114" s="6">
        <f t="shared" si="88"/>
        <v>41963.551053240742</v>
      </c>
      <c r="T1114" s="7">
        <f t="shared" si="89"/>
        <v>42023.145833333336</v>
      </c>
    </row>
    <row r="1115" spans="1:20" ht="43.2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ROUND((E1115/D1115)*100,2)</f>
        <v>0.5</v>
      </c>
      <c r="P1115">
        <f t="shared" si="85"/>
        <v>5</v>
      </c>
      <c r="Q1115" t="str">
        <f t="shared" si="86"/>
        <v>games</v>
      </c>
      <c r="R1115" t="str">
        <f t="shared" si="87"/>
        <v>video games</v>
      </c>
      <c r="S1115" s="6">
        <f t="shared" si="88"/>
        <v>41835.768749999996</v>
      </c>
      <c r="T1115" s="7">
        <f t="shared" si="89"/>
        <v>41865.768749999996</v>
      </c>
    </row>
    <row r="1116" spans="1:20" ht="43.2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ROUND((E1116/D1116)*100,2)</f>
        <v>0.17</v>
      </c>
      <c r="P1116">
        <f t="shared" si="85"/>
        <v>3.3333333333333335</v>
      </c>
      <c r="Q1116" t="str">
        <f t="shared" si="86"/>
        <v>games</v>
      </c>
      <c r="R1116" t="str">
        <f t="shared" si="87"/>
        <v>video games</v>
      </c>
      <c r="S1116" s="6">
        <f t="shared" si="88"/>
        <v>41526.13758101852</v>
      </c>
      <c r="T1116" s="7">
        <f t="shared" si="89"/>
        <v>41556.13758101852</v>
      </c>
    </row>
    <row r="1117" spans="1:20" ht="43.2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ROUND((E1117/D1117)*100,2)</f>
        <v>0.13</v>
      </c>
      <c r="P1117">
        <f t="shared" si="85"/>
        <v>13.25</v>
      </c>
      <c r="Q1117" t="str">
        <f t="shared" si="86"/>
        <v>games</v>
      </c>
      <c r="R1117" t="str">
        <f t="shared" si="87"/>
        <v>video games</v>
      </c>
      <c r="S1117" s="6">
        <f t="shared" si="88"/>
        <v>42429.487210648142</v>
      </c>
      <c r="T1117" s="7">
        <f t="shared" si="89"/>
        <v>42459.445543981477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ROUND((E1118/D1118)*100,2)</f>
        <v>0.04</v>
      </c>
      <c r="P1118">
        <f t="shared" si="85"/>
        <v>17.852</v>
      </c>
      <c r="Q1118" t="str">
        <f t="shared" si="86"/>
        <v>games</v>
      </c>
      <c r="R1118" t="str">
        <f t="shared" si="87"/>
        <v>video games</v>
      </c>
      <c r="S1118" s="6">
        <f t="shared" si="88"/>
        <v>41009.638981481483</v>
      </c>
      <c r="T1118" s="7">
        <f t="shared" si="89"/>
        <v>41069.638981481483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ROUND((E1119/D1119)*100,2)</f>
        <v>8.3000000000000007</v>
      </c>
      <c r="P1119">
        <f t="shared" si="85"/>
        <v>10.375</v>
      </c>
      <c r="Q1119" t="str">
        <f t="shared" si="86"/>
        <v>games</v>
      </c>
      <c r="R1119" t="str">
        <f t="shared" si="87"/>
        <v>video games</v>
      </c>
      <c r="S1119" s="6">
        <f t="shared" si="88"/>
        <v>42333.390196759261</v>
      </c>
      <c r="T1119" s="7">
        <f t="shared" si="89"/>
        <v>42363.390196759261</v>
      </c>
    </row>
    <row r="1120" spans="1:20" ht="43.2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ROUND((E1120/D1120)*100,2)</f>
        <v>2.42</v>
      </c>
      <c r="P1120">
        <f t="shared" si="85"/>
        <v>36.333333333333336</v>
      </c>
      <c r="Q1120" t="str">
        <f t="shared" si="86"/>
        <v>games</v>
      </c>
      <c r="R1120" t="str">
        <f t="shared" si="87"/>
        <v>video games</v>
      </c>
      <c r="S1120" s="6">
        <f t="shared" si="88"/>
        <v>41703.958090277774</v>
      </c>
      <c r="T1120" s="7">
        <f t="shared" si="89"/>
        <v>41733.91642361111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ROUND((E1121/D1121)*100,2)</f>
        <v>0.24</v>
      </c>
      <c r="P1121">
        <f t="shared" si="85"/>
        <v>5</v>
      </c>
      <c r="Q1121" t="str">
        <f t="shared" si="86"/>
        <v>games</v>
      </c>
      <c r="R1121" t="str">
        <f t="shared" si="87"/>
        <v>video games</v>
      </c>
      <c r="S1121" s="6">
        <f t="shared" si="88"/>
        <v>41722.584074074075</v>
      </c>
      <c r="T1121" s="7">
        <f t="shared" si="89"/>
        <v>41735.584074074075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ROUND((E1122/D1122)*100,2)</f>
        <v>0</v>
      </c>
      <c r="P1122">
        <f t="shared" si="85"/>
        <v>0</v>
      </c>
      <c r="Q1122" t="str">
        <f t="shared" si="86"/>
        <v>games</v>
      </c>
      <c r="R1122" t="str">
        <f t="shared" si="87"/>
        <v>video games</v>
      </c>
      <c r="S1122" s="6">
        <f t="shared" si="88"/>
        <v>40799.664351851847</v>
      </c>
      <c r="T1122" s="7">
        <f t="shared" si="89"/>
        <v>40844.664351851847</v>
      </c>
    </row>
    <row r="1123" spans="1:20" ht="43.2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ROUND((E1123/D1123)*100,2)</f>
        <v>0.01</v>
      </c>
      <c r="P1123">
        <f t="shared" si="85"/>
        <v>5.8</v>
      </c>
      <c r="Q1123" t="str">
        <f t="shared" si="86"/>
        <v>games</v>
      </c>
      <c r="R1123" t="str">
        <f t="shared" si="87"/>
        <v>video games</v>
      </c>
      <c r="S1123" s="6">
        <f t="shared" si="88"/>
        <v>42412.72587962963</v>
      </c>
      <c r="T1123" s="7">
        <f t="shared" si="89"/>
        <v>42442.684212962959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ROUND((E1124/D1124)*100,2)</f>
        <v>0</v>
      </c>
      <c r="P1124">
        <f t="shared" si="85"/>
        <v>0</v>
      </c>
      <c r="Q1124" t="str">
        <f t="shared" si="86"/>
        <v>games</v>
      </c>
      <c r="R1124" t="str">
        <f t="shared" si="87"/>
        <v>video games</v>
      </c>
      <c r="S1124" s="6">
        <f t="shared" si="88"/>
        <v>41410.495659722219</v>
      </c>
      <c r="T1124" s="7">
        <f t="shared" si="89"/>
        <v>41424.495659722219</v>
      </c>
    </row>
    <row r="1125" spans="1:20" ht="43.2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ROUND((E1125/D1125)*100,2)</f>
        <v>0.22</v>
      </c>
      <c r="P1125">
        <f t="shared" si="85"/>
        <v>3.6666666666666665</v>
      </c>
      <c r="Q1125" t="str">
        <f t="shared" si="86"/>
        <v>games</v>
      </c>
      <c r="R1125" t="str">
        <f t="shared" si="87"/>
        <v>video games</v>
      </c>
      <c r="S1125" s="6">
        <f t="shared" si="88"/>
        <v>41718.315370370365</v>
      </c>
      <c r="T1125" s="7">
        <f t="shared" si="89"/>
        <v>41748.315370370365</v>
      </c>
    </row>
    <row r="1126" spans="1:20" ht="43.2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ROUND((E1126/D1126)*100,2)</f>
        <v>0.47</v>
      </c>
      <c r="P1126">
        <f t="shared" si="85"/>
        <v>60.714285714285715</v>
      </c>
      <c r="Q1126" t="str">
        <f t="shared" si="86"/>
        <v>games</v>
      </c>
      <c r="R1126" t="str">
        <f t="shared" si="87"/>
        <v>mobile games</v>
      </c>
      <c r="S1126" s="6">
        <f t="shared" si="88"/>
        <v>42094.458923611113</v>
      </c>
      <c r="T1126" s="7">
        <f t="shared" si="89"/>
        <v>42124.458923611113</v>
      </c>
    </row>
    <row r="1127" spans="1:20" ht="43.2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ROUND((E1127/D1127)*100,2)</f>
        <v>0</v>
      </c>
      <c r="P1127">
        <f t="shared" si="85"/>
        <v>0</v>
      </c>
      <c r="Q1127" t="str">
        <f t="shared" si="86"/>
        <v>games</v>
      </c>
      <c r="R1127" t="str">
        <f t="shared" si="87"/>
        <v>mobile games</v>
      </c>
      <c r="S1127" s="6">
        <f t="shared" si="88"/>
        <v>42212.415856481479</v>
      </c>
      <c r="T1127" s="7">
        <f t="shared" si="89"/>
        <v>42272.415856481479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ROUND((E1128/D1128)*100,2)</f>
        <v>0.5</v>
      </c>
      <c r="P1128">
        <f t="shared" si="85"/>
        <v>5</v>
      </c>
      <c r="Q1128" t="str">
        <f t="shared" si="86"/>
        <v>games</v>
      </c>
      <c r="R1128" t="str">
        <f t="shared" si="87"/>
        <v>mobile games</v>
      </c>
      <c r="S1128" s="6">
        <f t="shared" si="88"/>
        <v>42535.119143518517</v>
      </c>
      <c r="T1128" s="7">
        <f t="shared" si="89"/>
        <v>42565.119143518517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ROUND((E1129/D1129)*100,2)</f>
        <v>1.67</v>
      </c>
      <c r="P1129">
        <f t="shared" si="85"/>
        <v>25.434782608695652</v>
      </c>
      <c r="Q1129" t="str">
        <f t="shared" si="86"/>
        <v>games</v>
      </c>
      <c r="R1129" t="str">
        <f t="shared" si="87"/>
        <v>mobile games</v>
      </c>
      <c r="S1129" s="6">
        <f t="shared" si="88"/>
        <v>41926.645833333328</v>
      </c>
      <c r="T1129" s="7">
        <f t="shared" si="89"/>
        <v>41957.687499999993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ROUND((E1130/D1130)*100,2)</f>
        <v>0.1</v>
      </c>
      <c r="P1130">
        <f t="shared" si="85"/>
        <v>1</v>
      </c>
      <c r="Q1130" t="str">
        <f t="shared" si="86"/>
        <v>games</v>
      </c>
      <c r="R1130" t="str">
        <f t="shared" si="87"/>
        <v>mobile games</v>
      </c>
      <c r="S1130" s="6">
        <f t="shared" si="88"/>
        <v>41828.441168981481</v>
      </c>
      <c r="T1130" s="7">
        <f t="shared" si="89"/>
        <v>41858.441168981481</v>
      </c>
    </row>
    <row r="1131" spans="1:20" ht="43.2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ROUND((E1131/D1131)*100,2)</f>
        <v>0.11</v>
      </c>
      <c r="P1131">
        <f t="shared" si="85"/>
        <v>10.5</v>
      </c>
      <c r="Q1131" t="str">
        <f t="shared" si="86"/>
        <v>games</v>
      </c>
      <c r="R1131" t="str">
        <f t="shared" si="87"/>
        <v>mobile games</v>
      </c>
      <c r="S1131" s="6">
        <f t="shared" si="88"/>
        <v>42496.056631944441</v>
      </c>
      <c r="T1131" s="7">
        <f t="shared" si="89"/>
        <v>42526.056631944441</v>
      </c>
    </row>
    <row r="1132" spans="1:20" ht="43.2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ROUND((E1132/D1132)*100,2)</f>
        <v>0.22</v>
      </c>
      <c r="P1132">
        <f t="shared" si="85"/>
        <v>3.6666666666666665</v>
      </c>
      <c r="Q1132" t="str">
        <f t="shared" si="86"/>
        <v>games</v>
      </c>
      <c r="R1132" t="str">
        <f t="shared" si="87"/>
        <v>mobile games</v>
      </c>
      <c r="S1132" s="6">
        <f t="shared" si="88"/>
        <v>41908.788194444445</v>
      </c>
      <c r="T1132" s="7">
        <f t="shared" si="89"/>
        <v>41968.829861111109</v>
      </c>
    </row>
    <row r="1133" spans="1:20" ht="43.2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ROUND((E1133/D1133)*100,2)</f>
        <v>0</v>
      </c>
      <c r="P1133">
        <f t="shared" si="85"/>
        <v>0</v>
      </c>
      <c r="Q1133" t="str">
        <f t="shared" si="86"/>
        <v>games</v>
      </c>
      <c r="R1133" t="str">
        <f t="shared" si="87"/>
        <v>mobile games</v>
      </c>
      <c r="S1133" s="6">
        <f t="shared" si="88"/>
        <v>42332.699861111112</v>
      </c>
      <c r="T1133" s="7">
        <f t="shared" si="89"/>
        <v>42362.699861111112</v>
      </c>
    </row>
    <row r="1134" spans="1:20" ht="43.2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ROUND((E1134/D1134)*100,2)</f>
        <v>14.38</v>
      </c>
      <c r="P1134">
        <f t="shared" si="85"/>
        <v>110.61538461538461</v>
      </c>
      <c r="Q1134" t="str">
        <f t="shared" si="86"/>
        <v>games</v>
      </c>
      <c r="R1134" t="str">
        <f t="shared" si="87"/>
        <v>mobile games</v>
      </c>
      <c r="S1134" s="6">
        <f t="shared" si="88"/>
        <v>42705.907071759262</v>
      </c>
      <c r="T1134" s="7">
        <f t="shared" si="89"/>
        <v>42735.907071759262</v>
      </c>
    </row>
    <row r="1135" spans="1:20" ht="43.2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ROUND((E1135/D1135)*100,2)</f>
        <v>0.67</v>
      </c>
      <c r="P1135">
        <f t="shared" si="85"/>
        <v>20</v>
      </c>
      <c r="Q1135" t="str">
        <f t="shared" si="86"/>
        <v>games</v>
      </c>
      <c r="R1135" t="str">
        <f t="shared" si="87"/>
        <v>mobile games</v>
      </c>
      <c r="S1135" s="6">
        <f t="shared" si="88"/>
        <v>41821.198854166665</v>
      </c>
      <c r="T1135" s="7">
        <f t="shared" si="89"/>
        <v>41851.198854166665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ROUND((E1136/D1136)*100,2)</f>
        <v>0</v>
      </c>
      <c r="P1136">
        <f t="shared" si="85"/>
        <v>1</v>
      </c>
      <c r="Q1136" t="str">
        <f t="shared" si="86"/>
        <v>games</v>
      </c>
      <c r="R1136" t="str">
        <f t="shared" si="87"/>
        <v>mobile games</v>
      </c>
      <c r="S1136" s="6">
        <f t="shared" si="88"/>
        <v>41958.07671296296</v>
      </c>
      <c r="T1136" s="7">
        <f t="shared" si="89"/>
        <v>41971.981249999997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ROUND((E1137/D1137)*100,2)</f>
        <v>5</v>
      </c>
      <c r="P1137">
        <f t="shared" si="85"/>
        <v>50</v>
      </c>
      <c r="Q1137" t="str">
        <f t="shared" si="86"/>
        <v>games</v>
      </c>
      <c r="R1137" t="str">
        <f t="shared" si="87"/>
        <v>mobile games</v>
      </c>
      <c r="S1137" s="6">
        <f t="shared" si="88"/>
        <v>42558.781180555554</v>
      </c>
      <c r="T1137" s="7">
        <f t="shared" si="89"/>
        <v>42588.781180555554</v>
      </c>
    </row>
    <row r="1138" spans="1:20" ht="43.2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ROUND((E1138/D1138)*100,2)</f>
        <v>6.44</v>
      </c>
      <c r="P1138">
        <f t="shared" si="85"/>
        <v>45</v>
      </c>
      <c r="Q1138" t="str">
        <f t="shared" si="86"/>
        <v>games</v>
      </c>
      <c r="R1138" t="str">
        <f t="shared" si="87"/>
        <v>mobile games</v>
      </c>
      <c r="S1138" s="6">
        <f t="shared" si="88"/>
        <v>42327.46329861111</v>
      </c>
      <c r="T1138" s="7">
        <f t="shared" si="89"/>
        <v>42357.46329861111</v>
      </c>
    </row>
    <row r="1139" spans="1:20" ht="43.2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ROUND((E1139/D1139)*100,2)</f>
        <v>39.5</v>
      </c>
      <c r="P1139">
        <f t="shared" si="85"/>
        <v>253.2051282051282</v>
      </c>
      <c r="Q1139" t="str">
        <f t="shared" si="86"/>
        <v>games</v>
      </c>
      <c r="R1139" t="str">
        <f t="shared" si="87"/>
        <v>mobile games</v>
      </c>
      <c r="S1139" s="6">
        <f t="shared" si="88"/>
        <v>42453.611354166664</v>
      </c>
      <c r="T1139" s="7">
        <f t="shared" si="89"/>
        <v>42483.611354166664</v>
      </c>
    </row>
    <row r="1140" spans="1:20" ht="43.2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ROUND((E1140/D1140)*100,2)</f>
        <v>0.36</v>
      </c>
      <c r="P1140">
        <f t="shared" si="85"/>
        <v>31.25</v>
      </c>
      <c r="Q1140" t="str">
        <f t="shared" si="86"/>
        <v>games</v>
      </c>
      <c r="R1140" t="str">
        <f t="shared" si="87"/>
        <v>mobile games</v>
      </c>
      <c r="S1140" s="6">
        <f t="shared" si="88"/>
        <v>42736.698275462964</v>
      </c>
      <c r="T1140" s="7">
        <f t="shared" si="89"/>
        <v>42756.698275462964</v>
      </c>
    </row>
    <row r="1141" spans="1:20" ht="43.2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ROUND((E1141/D1141)*100,2)</f>
        <v>0.06</v>
      </c>
      <c r="P1141">
        <f t="shared" si="85"/>
        <v>5</v>
      </c>
      <c r="Q1141" t="str">
        <f t="shared" si="86"/>
        <v>games</v>
      </c>
      <c r="R1141" t="str">
        <f t="shared" si="87"/>
        <v>mobile games</v>
      </c>
      <c r="S1141" s="6">
        <f t="shared" si="88"/>
        <v>41975.139189814814</v>
      </c>
      <c r="T1141" s="7">
        <f t="shared" si="89"/>
        <v>42005.139189814814</v>
      </c>
    </row>
    <row r="1142" spans="1:20" ht="43.2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ROUND((E1142/D1142)*100,2)</f>
        <v>0</v>
      </c>
      <c r="P1142">
        <f t="shared" si="85"/>
        <v>0</v>
      </c>
      <c r="Q1142" t="str">
        <f t="shared" si="86"/>
        <v>games</v>
      </c>
      <c r="R1142" t="str">
        <f t="shared" si="87"/>
        <v>mobile games</v>
      </c>
      <c r="S1142" s="6">
        <f t="shared" si="88"/>
        <v>42192.253715277773</v>
      </c>
      <c r="T1142" s="7">
        <f t="shared" si="89"/>
        <v>42222.253715277773</v>
      </c>
    </row>
    <row r="1143" spans="1:20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ROUND((E1143/D1143)*100,2)</f>
        <v>0</v>
      </c>
      <c r="P1143">
        <f t="shared" si="85"/>
        <v>0</v>
      </c>
      <c r="Q1143" t="str">
        <f t="shared" si="86"/>
        <v>games</v>
      </c>
      <c r="R1143" t="str">
        <f t="shared" si="87"/>
        <v>mobile games</v>
      </c>
      <c r="S1143" s="6">
        <f t="shared" si="88"/>
        <v>42164.491319444445</v>
      </c>
      <c r="T1143" s="7">
        <f t="shared" si="89"/>
        <v>42194.491319444445</v>
      </c>
    </row>
    <row r="1144" spans="1:20" ht="43.2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ROUND((E1144/D1144)*100,2)</f>
        <v>0</v>
      </c>
      <c r="P1144">
        <f t="shared" si="85"/>
        <v>0</v>
      </c>
      <c r="Q1144" t="str">
        <f t="shared" si="86"/>
        <v>games</v>
      </c>
      <c r="R1144" t="str">
        <f t="shared" si="87"/>
        <v>mobile games</v>
      </c>
      <c r="S1144" s="6">
        <f t="shared" si="88"/>
        <v>42021.797766203701</v>
      </c>
      <c r="T1144" s="7">
        <f t="shared" si="89"/>
        <v>42051.797766203701</v>
      </c>
    </row>
    <row r="1145" spans="1:20" ht="43.2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ROUND((E1145/D1145)*100,2)</f>
        <v>0.41</v>
      </c>
      <c r="P1145">
        <f t="shared" si="85"/>
        <v>23.25</v>
      </c>
      <c r="Q1145" t="str">
        <f t="shared" si="86"/>
        <v>games</v>
      </c>
      <c r="R1145" t="str">
        <f t="shared" si="87"/>
        <v>mobile games</v>
      </c>
      <c r="S1145" s="6">
        <f t="shared" si="88"/>
        <v>42324.985254629624</v>
      </c>
      <c r="T1145" s="7">
        <f t="shared" si="89"/>
        <v>42354.985254629624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ROUND((E1146/D1146)*100,2)</f>
        <v>0</v>
      </c>
      <c r="P1146">
        <f t="shared" si="85"/>
        <v>0</v>
      </c>
      <c r="Q1146" t="str">
        <f t="shared" si="86"/>
        <v>food</v>
      </c>
      <c r="R1146" t="str">
        <f t="shared" si="87"/>
        <v>food trucks</v>
      </c>
      <c r="S1146" s="6">
        <f t="shared" si="88"/>
        <v>42092.973611111105</v>
      </c>
      <c r="T1146" s="7">
        <f t="shared" si="89"/>
        <v>42122.973611111105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ROUND((E1147/D1147)*100,2)</f>
        <v>0.13</v>
      </c>
      <c r="P1147">
        <f t="shared" si="85"/>
        <v>100</v>
      </c>
      <c r="Q1147" t="str">
        <f t="shared" si="86"/>
        <v>food</v>
      </c>
      <c r="R1147" t="str">
        <f t="shared" si="87"/>
        <v>food trucks</v>
      </c>
      <c r="S1147" s="6">
        <f t="shared" si="88"/>
        <v>41854.539259259254</v>
      </c>
      <c r="T1147" s="7">
        <f t="shared" si="89"/>
        <v>41914.539259259254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ROUND((E1148/D1148)*100,2)</f>
        <v>8.83</v>
      </c>
      <c r="P1148">
        <f t="shared" si="85"/>
        <v>44.166666666666664</v>
      </c>
      <c r="Q1148" t="str">
        <f t="shared" si="86"/>
        <v>food</v>
      </c>
      <c r="R1148" t="str">
        <f t="shared" si="87"/>
        <v>food trucks</v>
      </c>
      <c r="S1148" s="6">
        <f t="shared" si="88"/>
        <v>41723.745057870365</v>
      </c>
      <c r="T1148" s="7">
        <f t="shared" si="89"/>
        <v>41761.745057870365</v>
      </c>
    </row>
    <row r="1149" spans="1:20" ht="43.2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ROUND((E1149/D1149)*100,2)</f>
        <v>0</v>
      </c>
      <c r="P1149">
        <f t="shared" si="85"/>
        <v>0</v>
      </c>
      <c r="Q1149" t="str">
        <f t="shared" si="86"/>
        <v>food</v>
      </c>
      <c r="R1149" t="str">
        <f t="shared" si="87"/>
        <v>food trucks</v>
      </c>
      <c r="S1149" s="6">
        <f t="shared" si="88"/>
        <v>41871.763692129629</v>
      </c>
      <c r="T1149" s="7">
        <f t="shared" si="89"/>
        <v>41931.763692129629</v>
      </c>
    </row>
    <row r="1150" spans="1:20" ht="28.8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ROUND((E1150/D1150)*100,2)</f>
        <v>0.49</v>
      </c>
      <c r="P1150">
        <f t="shared" si="85"/>
        <v>24.333333333333332</v>
      </c>
      <c r="Q1150" t="str">
        <f t="shared" si="86"/>
        <v>food</v>
      </c>
      <c r="R1150" t="str">
        <f t="shared" si="87"/>
        <v>food trucks</v>
      </c>
      <c r="S1150" s="6">
        <f t="shared" si="88"/>
        <v>42674.962743055548</v>
      </c>
      <c r="T1150" s="7">
        <f t="shared" si="89"/>
        <v>42705.00440972222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ROUND((E1151/D1151)*100,2)</f>
        <v>0.15</v>
      </c>
      <c r="P1151">
        <f t="shared" si="85"/>
        <v>37.5</v>
      </c>
      <c r="Q1151" t="str">
        <f t="shared" si="86"/>
        <v>food</v>
      </c>
      <c r="R1151" t="str">
        <f t="shared" si="87"/>
        <v>food trucks</v>
      </c>
      <c r="S1151" s="6">
        <f t="shared" si="88"/>
        <v>42507.501921296294</v>
      </c>
      <c r="T1151" s="7">
        <f t="shared" si="89"/>
        <v>42537.501921296294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ROUND((E1152/D1152)*100,2)</f>
        <v>10.08</v>
      </c>
      <c r="P1152">
        <f t="shared" si="85"/>
        <v>42</v>
      </c>
      <c r="Q1152" t="str">
        <f t="shared" si="86"/>
        <v>food</v>
      </c>
      <c r="R1152" t="str">
        <f t="shared" si="87"/>
        <v>food trucks</v>
      </c>
      <c r="S1152" s="6">
        <f t="shared" si="88"/>
        <v>42317.74623842592</v>
      </c>
      <c r="T1152" s="7">
        <f t="shared" si="89"/>
        <v>42377.74623842592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ROUND((E1153/D1153)*100,2)</f>
        <v>0</v>
      </c>
      <c r="P1153">
        <f t="shared" si="85"/>
        <v>0</v>
      </c>
      <c r="Q1153" t="str">
        <f t="shared" si="86"/>
        <v>food</v>
      </c>
      <c r="R1153" t="str">
        <f t="shared" si="87"/>
        <v>food trucks</v>
      </c>
      <c r="S1153" s="6">
        <f t="shared" si="88"/>
        <v>42223.894247685188</v>
      </c>
      <c r="T1153" s="7">
        <f t="shared" si="89"/>
        <v>42253.894247685188</v>
      </c>
    </row>
    <row r="1154" spans="1:20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ROUND((E1154/D1154)*100,2)</f>
        <v>5.69</v>
      </c>
      <c r="P1154">
        <f t="shared" si="85"/>
        <v>60.733333333333334</v>
      </c>
      <c r="Q1154" t="str">
        <f t="shared" si="86"/>
        <v>food</v>
      </c>
      <c r="R1154" t="str">
        <f t="shared" si="87"/>
        <v>food trucks</v>
      </c>
      <c r="S1154" s="6">
        <f t="shared" si="88"/>
        <v>42109.501296296294</v>
      </c>
      <c r="T1154" s="7">
        <f t="shared" si="89"/>
        <v>42139.501296296294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ROUND((E1155/D1155)*100,2)</f>
        <v>0.63</v>
      </c>
      <c r="P1155">
        <f t="shared" ref="P1155:P1218" si="90">IF(L1155=0,0,+E1155/L1155)</f>
        <v>50</v>
      </c>
      <c r="Q1155" t="str">
        <f t="shared" ref="Q1155:Q1218" si="91">LEFT(N1155, SEARCH("/",N1155)-1)</f>
        <v>food</v>
      </c>
      <c r="R1155" t="str">
        <f t="shared" ref="R1155:R1218" si="92">RIGHT(N1155,LEN(N1155)-SEARCH("/",N1155))</f>
        <v>food trucks</v>
      </c>
      <c r="S1155" s="6">
        <f t="shared" ref="S1155:S1218" si="93">(J1155/86400)+25569+(-5/24)</f>
        <v>42143.505844907406</v>
      </c>
      <c r="T1155" s="7">
        <f t="shared" ref="T1155:T1218" si="94">(I1155/86400)+25569+(-5/24)</f>
        <v>42173.505844907406</v>
      </c>
    </row>
    <row r="1156" spans="1:20" ht="43.2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ROUND((E1156/D1156)*100,2)</f>
        <v>6.5</v>
      </c>
      <c r="P1156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6">
        <f t="shared" si="93"/>
        <v>42222.900532407402</v>
      </c>
      <c r="T1156" s="7">
        <f t="shared" si="94"/>
        <v>42252.900532407402</v>
      </c>
    </row>
    <row r="1157" spans="1:20" ht="43.2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ROUND((E1157/D1157)*100,2)</f>
        <v>0.75</v>
      </c>
      <c r="P1157">
        <f t="shared" si="90"/>
        <v>23.5</v>
      </c>
      <c r="Q1157" t="str">
        <f t="shared" si="91"/>
        <v>food</v>
      </c>
      <c r="R1157" t="str">
        <f t="shared" si="92"/>
        <v>food trucks</v>
      </c>
      <c r="S1157" s="6">
        <f t="shared" si="93"/>
        <v>41835.555648148147</v>
      </c>
      <c r="T1157" s="7">
        <f t="shared" si="94"/>
        <v>41865.555648148147</v>
      </c>
    </row>
    <row r="1158" spans="1:20" ht="43.2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ROUND((E1158/D1158)*100,2)</f>
        <v>0</v>
      </c>
      <c r="P1158">
        <f t="shared" si="90"/>
        <v>0</v>
      </c>
      <c r="Q1158" t="str">
        <f t="shared" si="91"/>
        <v>food</v>
      </c>
      <c r="R1158" t="str">
        <f t="shared" si="92"/>
        <v>food trucks</v>
      </c>
      <c r="S1158" s="6">
        <f t="shared" si="93"/>
        <v>42028.862986111104</v>
      </c>
      <c r="T1158" s="7">
        <f t="shared" si="94"/>
        <v>42058.862986111104</v>
      </c>
    </row>
    <row r="1159" spans="1:20" ht="43.2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ROUND((E1159/D1159)*100,2)</f>
        <v>1.51</v>
      </c>
      <c r="P1159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6">
        <f t="shared" si="93"/>
        <v>41918.419907407406</v>
      </c>
      <c r="T1159" s="7">
        <f t="shared" si="94"/>
        <v>41978.46157407407</v>
      </c>
    </row>
    <row r="1160" spans="1:20" ht="43.2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ROUND((E1160/D1160)*100,2)</f>
        <v>0.47</v>
      </c>
      <c r="P1160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6">
        <f t="shared" si="93"/>
        <v>41951.883425925924</v>
      </c>
      <c r="T1160" s="7">
        <f t="shared" si="94"/>
        <v>41981.883425925924</v>
      </c>
    </row>
    <row r="1161" spans="1:20" ht="43.2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ROUND((E1161/D1161)*100,2)</f>
        <v>0</v>
      </c>
      <c r="P1161">
        <f t="shared" si="90"/>
        <v>0</v>
      </c>
      <c r="Q1161" t="str">
        <f t="shared" si="91"/>
        <v>food</v>
      </c>
      <c r="R1161" t="str">
        <f t="shared" si="92"/>
        <v>food trucks</v>
      </c>
      <c r="S1161" s="6">
        <f t="shared" si="93"/>
        <v>42154.518113425926</v>
      </c>
      <c r="T1161" s="7">
        <f t="shared" si="94"/>
        <v>42185.447916666664</v>
      </c>
    </row>
    <row r="1162" spans="1:20" ht="43.2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ROUND((E1162/D1162)*100,2)</f>
        <v>3.85</v>
      </c>
      <c r="P1162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6">
        <f t="shared" si="93"/>
        <v>42060.946597222217</v>
      </c>
      <c r="T1162" s="7">
        <f t="shared" si="94"/>
        <v>42090.904930555553</v>
      </c>
    </row>
    <row r="1163" spans="1:20" ht="43.2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ROUND((E1163/D1163)*100,2)</f>
        <v>0</v>
      </c>
      <c r="P1163">
        <f t="shared" si="90"/>
        <v>0</v>
      </c>
      <c r="Q1163" t="str">
        <f t="shared" si="91"/>
        <v>food</v>
      </c>
      <c r="R1163" t="str">
        <f t="shared" si="92"/>
        <v>food trucks</v>
      </c>
      <c r="S1163" s="6">
        <f t="shared" si="93"/>
        <v>42122.421168981477</v>
      </c>
      <c r="T1163" s="7">
        <f t="shared" si="94"/>
        <v>42143.421168981477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ROUND((E1164/D1164)*100,2)</f>
        <v>0.06</v>
      </c>
      <c r="P1164">
        <f t="shared" si="90"/>
        <v>17.5</v>
      </c>
      <c r="Q1164" t="str">
        <f t="shared" si="91"/>
        <v>food</v>
      </c>
      <c r="R1164" t="str">
        <f t="shared" si="92"/>
        <v>food trucks</v>
      </c>
      <c r="S1164" s="6">
        <f t="shared" si="93"/>
        <v>41876.475277777776</v>
      </c>
      <c r="T1164" s="7">
        <f t="shared" si="94"/>
        <v>41907.475277777776</v>
      </c>
    </row>
    <row r="1165" spans="1:20" ht="43.2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ROUND((E1165/D1165)*100,2)</f>
        <v>0</v>
      </c>
      <c r="P1165">
        <f t="shared" si="90"/>
        <v>0</v>
      </c>
      <c r="Q1165" t="str">
        <f t="shared" si="91"/>
        <v>food</v>
      </c>
      <c r="R1165" t="str">
        <f t="shared" si="92"/>
        <v>food trucks</v>
      </c>
      <c r="S1165" s="6">
        <f t="shared" si="93"/>
        <v>41830.515277777777</v>
      </c>
      <c r="T1165" s="7">
        <f t="shared" si="94"/>
        <v>41860.515277777777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ROUND((E1166/D1166)*100,2)</f>
        <v>0</v>
      </c>
      <c r="P1166">
        <f t="shared" si="90"/>
        <v>0</v>
      </c>
      <c r="Q1166" t="str">
        <f t="shared" si="91"/>
        <v>food</v>
      </c>
      <c r="R1166" t="str">
        <f t="shared" si="92"/>
        <v>food trucks</v>
      </c>
      <c r="S1166" s="6">
        <f t="shared" si="93"/>
        <v>42509.51599537037</v>
      </c>
      <c r="T1166" s="7">
        <f t="shared" si="94"/>
        <v>42539.51599537037</v>
      </c>
    </row>
    <row r="1167" spans="1:20" ht="43.2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ROUND((E1167/D1167)*100,2)</f>
        <v>20.71</v>
      </c>
      <c r="P1167">
        <f t="shared" si="90"/>
        <v>82.82</v>
      </c>
      <c r="Q1167" t="str">
        <f t="shared" si="91"/>
        <v>food</v>
      </c>
      <c r="R1167" t="str">
        <f t="shared" si="92"/>
        <v>food trucks</v>
      </c>
      <c r="S1167" s="6">
        <f t="shared" si="93"/>
        <v>41792.00613425926</v>
      </c>
      <c r="T1167" s="7">
        <f t="shared" si="94"/>
        <v>41826.00613425926</v>
      </c>
    </row>
    <row r="1168" spans="1:20" ht="43.2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ROUND((E1168/D1168)*100,2)</f>
        <v>19.14</v>
      </c>
      <c r="P1168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6">
        <f t="shared" si="93"/>
        <v>42150.277106481481</v>
      </c>
      <c r="T1168" s="7">
        <f t="shared" si="94"/>
        <v>42180.958333333336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ROUND((E1169/D1169)*100,2)</f>
        <v>1.63</v>
      </c>
      <c r="P1169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6">
        <f t="shared" si="93"/>
        <v>41863.526562499996</v>
      </c>
      <c r="T1169" s="7">
        <f t="shared" si="94"/>
        <v>41894.526562499996</v>
      </c>
    </row>
    <row r="1170" spans="1:20" ht="43.2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ROUND((E1170/D1170)*100,2)</f>
        <v>5.67</v>
      </c>
      <c r="P1170">
        <f t="shared" si="90"/>
        <v>340</v>
      </c>
      <c r="Q1170" t="str">
        <f t="shared" si="91"/>
        <v>food</v>
      </c>
      <c r="R1170" t="str">
        <f t="shared" si="92"/>
        <v>food trucks</v>
      </c>
      <c r="S1170" s="6">
        <f t="shared" si="93"/>
        <v>42604.845659722218</v>
      </c>
      <c r="T1170" s="7">
        <f t="shared" si="94"/>
        <v>42634.845659722218</v>
      </c>
    </row>
    <row r="1171" spans="1:20" ht="43.2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ROUND((E1171/D1171)*100,2)</f>
        <v>0.17</v>
      </c>
      <c r="P1171">
        <f t="shared" si="90"/>
        <v>5.666666666666667</v>
      </c>
      <c r="Q1171" t="str">
        <f t="shared" si="91"/>
        <v>food</v>
      </c>
      <c r="R1171" t="str">
        <f t="shared" si="92"/>
        <v>food trucks</v>
      </c>
      <c r="S1171" s="6">
        <f t="shared" si="93"/>
        <v>42027.145405092589</v>
      </c>
      <c r="T1171" s="7">
        <f t="shared" si="94"/>
        <v>42057.145405092589</v>
      </c>
    </row>
    <row r="1172" spans="1:20" ht="43.2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ROUND((E1172/D1172)*100,2)</f>
        <v>0.4</v>
      </c>
      <c r="P1172">
        <f t="shared" si="90"/>
        <v>50</v>
      </c>
      <c r="Q1172" t="str">
        <f t="shared" si="91"/>
        <v>food</v>
      </c>
      <c r="R1172" t="str">
        <f t="shared" si="92"/>
        <v>food trucks</v>
      </c>
      <c r="S1172" s="6">
        <f t="shared" si="93"/>
        <v>42124.684849537036</v>
      </c>
      <c r="T1172" s="7">
        <f t="shared" si="94"/>
        <v>42154.684849537036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ROUND((E1173/D1173)*100,2)</f>
        <v>0.1</v>
      </c>
      <c r="P1173">
        <f t="shared" si="90"/>
        <v>25</v>
      </c>
      <c r="Q1173" t="str">
        <f t="shared" si="91"/>
        <v>food</v>
      </c>
      <c r="R1173" t="str">
        <f t="shared" si="92"/>
        <v>food trucks</v>
      </c>
      <c r="S1173" s="6">
        <f t="shared" si="93"/>
        <v>41938.596377314811</v>
      </c>
      <c r="T1173" s="7">
        <f t="shared" si="94"/>
        <v>41956.638043981475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ROUND((E1174/D1174)*100,2)</f>
        <v>0</v>
      </c>
      <c r="P1174">
        <f t="shared" si="90"/>
        <v>0</v>
      </c>
      <c r="Q1174" t="str">
        <f t="shared" si="91"/>
        <v>food</v>
      </c>
      <c r="R1174" t="str">
        <f t="shared" si="92"/>
        <v>food trucks</v>
      </c>
      <c r="S1174" s="6">
        <f t="shared" si="93"/>
        <v>41841.473981481475</v>
      </c>
      <c r="T1174" s="7">
        <f t="shared" si="94"/>
        <v>41871.473981481475</v>
      </c>
    </row>
    <row r="1175" spans="1:20" ht="43.2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ROUND((E1175/D1175)*100,2)</f>
        <v>0.02</v>
      </c>
      <c r="P1175">
        <f t="shared" si="90"/>
        <v>30</v>
      </c>
      <c r="Q1175" t="str">
        <f t="shared" si="91"/>
        <v>food</v>
      </c>
      <c r="R1175" t="str">
        <f t="shared" si="92"/>
        <v>food trucks</v>
      </c>
      <c r="S1175" s="6">
        <f t="shared" si="93"/>
        <v>42183.97751157407</v>
      </c>
      <c r="T1175" s="7">
        <f t="shared" si="94"/>
        <v>42218.97751157407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ROUND((E1176/D1176)*100,2)</f>
        <v>5.91</v>
      </c>
      <c r="P1176">
        <f t="shared" si="90"/>
        <v>46.631578947368418</v>
      </c>
      <c r="Q1176" t="str">
        <f t="shared" si="91"/>
        <v>food</v>
      </c>
      <c r="R1176" t="str">
        <f t="shared" si="92"/>
        <v>food trucks</v>
      </c>
      <c r="S1176" s="6">
        <f t="shared" si="93"/>
        <v>42468.633414351854</v>
      </c>
      <c r="T1176" s="7">
        <f t="shared" si="94"/>
        <v>42498.633414351854</v>
      </c>
    </row>
    <row r="1177" spans="1:20" ht="43.2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ROUND((E1177/D1177)*100,2)</f>
        <v>2.93</v>
      </c>
      <c r="P1177">
        <f t="shared" si="90"/>
        <v>65</v>
      </c>
      <c r="Q1177" t="str">
        <f t="shared" si="91"/>
        <v>food</v>
      </c>
      <c r="R1177" t="str">
        <f t="shared" si="92"/>
        <v>food trucks</v>
      </c>
      <c r="S1177" s="6">
        <f t="shared" si="93"/>
        <v>42170.520127314812</v>
      </c>
      <c r="T1177" s="7">
        <f t="shared" si="94"/>
        <v>42200.520127314812</v>
      </c>
    </row>
    <row r="1178" spans="1:20" ht="57.6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ROUND((E1178/D1178)*100,2)</f>
        <v>0.01</v>
      </c>
      <c r="P1178">
        <f t="shared" si="90"/>
        <v>10</v>
      </c>
      <c r="Q1178" t="str">
        <f t="shared" si="91"/>
        <v>food</v>
      </c>
      <c r="R1178" t="str">
        <f t="shared" si="92"/>
        <v>food trucks</v>
      </c>
      <c r="S1178" s="6">
        <f t="shared" si="93"/>
        <v>42745.811319444438</v>
      </c>
      <c r="T1178" s="7">
        <f t="shared" si="94"/>
        <v>42800.333333333336</v>
      </c>
    </row>
    <row r="1179" spans="1:20" ht="43.2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ROUND((E1179/D1179)*100,2)</f>
        <v>0</v>
      </c>
      <c r="P1179">
        <f t="shared" si="90"/>
        <v>0</v>
      </c>
      <c r="Q1179" t="str">
        <f t="shared" si="91"/>
        <v>food</v>
      </c>
      <c r="R1179" t="str">
        <f t="shared" si="92"/>
        <v>food trucks</v>
      </c>
      <c r="S1179" s="6">
        <f t="shared" si="93"/>
        <v>41897.452499999999</v>
      </c>
      <c r="T1179" s="7">
        <f t="shared" si="94"/>
        <v>41927.452499999999</v>
      </c>
    </row>
    <row r="1180" spans="1:20" ht="43.2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ROUND((E1180/D1180)*100,2)</f>
        <v>0.01</v>
      </c>
      <c r="P1180">
        <f t="shared" si="90"/>
        <v>5</v>
      </c>
      <c r="Q1180" t="str">
        <f t="shared" si="91"/>
        <v>food</v>
      </c>
      <c r="R1180" t="str">
        <f t="shared" si="92"/>
        <v>food trucks</v>
      </c>
      <c r="S1180" s="6">
        <f t="shared" si="93"/>
        <v>41837.69736111111</v>
      </c>
      <c r="T1180" s="7">
        <f t="shared" si="94"/>
        <v>41867.69736111111</v>
      </c>
    </row>
    <row r="1181" spans="1:20" ht="43.2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ROUND((E1181/D1181)*100,2)</f>
        <v>5.33</v>
      </c>
      <c r="P1181">
        <f t="shared" si="90"/>
        <v>640</v>
      </c>
      <c r="Q1181" t="str">
        <f t="shared" si="91"/>
        <v>food</v>
      </c>
      <c r="R1181" t="str">
        <f t="shared" si="92"/>
        <v>food trucks</v>
      </c>
      <c r="S1181" s="6">
        <f t="shared" si="93"/>
        <v>42275.511886574073</v>
      </c>
      <c r="T1181" s="7">
        <f t="shared" si="94"/>
        <v>42305.511886574073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ROUND((E1182/D1182)*100,2)</f>
        <v>11.75</v>
      </c>
      <c r="P1182">
        <f t="shared" si="90"/>
        <v>69.117647058823536</v>
      </c>
      <c r="Q1182" t="str">
        <f t="shared" si="91"/>
        <v>food</v>
      </c>
      <c r="R1182" t="str">
        <f t="shared" si="92"/>
        <v>food trucks</v>
      </c>
      <c r="S1182" s="6">
        <f t="shared" si="93"/>
        <v>41781.598541666666</v>
      </c>
      <c r="T1182" s="7">
        <f t="shared" si="94"/>
        <v>41818.598541666666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ROUND((E1183/D1183)*100,2)</f>
        <v>0.01</v>
      </c>
      <c r="P1183">
        <f t="shared" si="90"/>
        <v>1.3333333333333333</v>
      </c>
      <c r="Q1183" t="str">
        <f t="shared" si="91"/>
        <v>food</v>
      </c>
      <c r="R1183" t="str">
        <f t="shared" si="92"/>
        <v>food trucks</v>
      </c>
      <c r="S1183" s="6">
        <f t="shared" si="93"/>
        <v>42034.131030092591</v>
      </c>
      <c r="T1183" s="7">
        <f t="shared" si="94"/>
        <v>42064.131030092591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ROUND((E1184/D1184)*100,2)</f>
        <v>4.2</v>
      </c>
      <c r="P1184">
        <f t="shared" si="90"/>
        <v>10.5</v>
      </c>
      <c r="Q1184" t="str">
        <f t="shared" si="91"/>
        <v>food</v>
      </c>
      <c r="R1184" t="str">
        <f t="shared" si="92"/>
        <v>food trucks</v>
      </c>
      <c r="S1184" s="6">
        <f t="shared" si="93"/>
        <v>42728.619074074071</v>
      </c>
      <c r="T1184" s="7">
        <f t="shared" si="94"/>
        <v>42747.487499999996</v>
      </c>
    </row>
    <row r="1185" spans="1:20" ht="43.2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ROUND((E1185/D1185)*100,2)</f>
        <v>4</v>
      </c>
      <c r="P1185">
        <f t="shared" si="90"/>
        <v>33.333333333333336</v>
      </c>
      <c r="Q1185" t="str">
        <f t="shared" si="91"/>
        <v>food</v>
      </c>
      <c r="R1185" t="str">
        <f t="shared" si="92"/>
        <v>food trucks</v>
      </c>
      <c r="S1185" s="6">
        <f t="shared" si="93"/>
        <v>42656.653043981474</v>
      </c>
      <c r="T1185" s="7">
        <f t="shared" si="94"/>
        <v>42675.957638888889</v>
      </c>
    </row>
    <row r="1186" spans="1:20" ht="43.2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ROUND((E1186/D1186)*100,2)</f>
        <v>104.94</v>
      </c>
      <c r="P1186">
        <f t="shared" si="90"/>
        <v>61.562666666666665</v>
      </c>
      <c r="Q1186" t="str">
        <f t="shared" si="91"/>
        <v>photography</v>
      </c>
      <c r="R1186" t="str">
        <f t="shared" si="92"/>
        <v>photobooks</v>
      </c>
      <c r="S1186" s="6">
        <f t="shared" si="93"/>
        <v>42741.391331018516</v>
      </c>
      <c r="T1186" s="7">
        <f t="shared" si="94"/>
        <v>42772.391331018516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ROUND((E1187/D1187)*100,2)</f>
        <v>105.44</v>
      </c>
      <c r="P1187">
        <f t="shared" si="90"/>
        <v>118.73873873873873</v>
      </c>
      <c r="Q1187" t="str">
        <f t="shared" si="91"/>
        <v>photography</v>
      </c>
      <c r="R1187" t="str">
        <f t="shared" si="92"/>
        <v>photobooks</v>
      </c>
      <c r="S1187" s="6">
        <f t="shared" si="93"/>
        <v>42130.656817129631</v>
      </c>
      <c r="T1187" s="7">
        <f t="shared" si="94"/>
        <v>42162.958333333336</v>
      </c>
    </row>
    <row r="1188" spans="1:20" ht="43.2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ROUND((E1188/D1188)*100,2)</f>
        <v>106.73</v>
      </c>
      <c r="P1188">
        <f t="shared" si="90"/>
        <v>65.081300813008127</v>
      </c>
      <c r="Q1188" t="str">
        <f t="shared" si="91"/>
        <v>photography</v>
      </c>
      <c r="R1188" t="str">
        <f t="shared" si="92"/>
        <v>photobooks</v>
      </c>
      <c r="S1188" s="6">
        <f t="shared" si="93"/>
        <v>42123.655034722215</v>
      </c>
      <c r="T1188" s="7">
        <f t="shared" si="94"/>
        <v>42156.737499999996</v>
      </c>
    </row>
    <row r="1189" spans="1:20" ht="43.2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ROUND((E1189/D1189)*100,2)</f>
        <v>104.13</v>
      </c>
      <c r="P1189">
        <f t="shared" si="90"/>
        <v>130.15714285714284</v>
      </c>
      <c r="Q1189" t="str">
        <f t="shared" si="91"/>
        <v>photography</v>
      </c>
      <c r="R1189" t="str">
        <f t="shared" si="92"/>
        <v>photobooks</v>
      </c>
      <c r="S1189" s="6">
        <f t="shared" si="93"/>
        <v>42109.686608796292</v>
      </c>
      <c r="T1189" s="7">
        <f t="shared" si="94"/>
        <v>42141.541666666664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ROUND((E1190/D1190)*100,2)</f>
        <v>160.55000000000001</v>
      </c>
      <c r="P1190">
        <f t="shared" si="90"/>
        <v>37.776470588235291</v>
      </c>
      <c r="Q1190" t="str">
        <f t="shared" si="91"/>
        <v>photography</v>
      </c>
      <c r="R1190" t="str">
        <f t="shared" si="92"/>
        <v>photobooks</v>
      </c>
      <c r="S1190" s="6">
        <f t="shared" si="93"/>
        <v>42711.492361111108</v>
      </c>
      <c r="T1190" s="7">
        <f t="shared" si="94"/>
        <v>42732.492361111108</v>
      </c>
    </row>
    <row r="1191" spans="1:20" ht="43.2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ROUND((E1191/D1191)*100,2)</f>
        <v>107.78</v>
      </c>
      <c r="P1191">
        <f t="shared" si="90"/>
        <v>112.79069767441861</v>
      </c>
      <c r="Q1191" t="str">
        <f t="shared" si="91"/>
        <v>photography</v>
      </c>
      <c r="R1191" t="str">
        <f t="shared" si="92"/>
        <v>photobooks</v>
      </c>
      <c r="S1191" s="6">
        <f t="shared" si="93"/>
        <v>42529.770775462959</v>
      </c>
      <c r="T1191" s="7">
        <f t="shared" si="94"/>
        <v>42550.770775462959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ROUND((E1192/D1192)*100,2)</f>
        <v>135</v>
      </c>
      <c r="P1192">
        <f t="shared" si="90"/>
        <v>51.92307692307692</v>
      </c>
      <c r="Q1192" t="str">
        <f t="shared" si="91"/>
        <v>photography</v>
      </c>
      <c r="R1192" t="str">
        <f t="shared" si="92"/>
        <v>photobooks</v>
      </c>
      <c r="S1192" s="6">
        <f t="shared" si="93"/>
        <v>41852.457465277774</v>
      </c>
      <c r="T1192" s="7">
        <f t="shared" si="94"/>
        <v>41882.457465277774</v>
      </c>
    </row>
    <row r="1193" spans="1:20" ht="43.2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ROUND((E1193/D1193)*100,2)</f>
        <v>109.07</v>
      </c>
      <c r="P1193">
        <f t="shared" si="90"/>
        <v>89.242424242424249</v>
      </c>
      <c r="Q1193" t="str">
        <f t="shared" si="91"/>
        <v>photography</v>
      </c>
      <c r="R1193" t="str">
        <f t="shared" si="92"/>
        <v>photobooks</v>
      </c>
      <c r="S1193" s="6">
        <f t="shared" si="93"/>
        <v>42419.395370370366</v>
      </c>
      <c r="T1193" s="7">
        <f t="shared" si="94"/>
        <v>42449.353703703702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ROUND((E1194/D1194)*100,2)</f>
        <v>290</v>
      </c>
      <c r="P1194">
        <f t="shared" si="90"/>
        <v>19.333333333333332</v>
      </c>
      <c r="Q1194" t="str">
        <f t="shared" si="91"/>
        <v>photography</v>
      </c>
      <c r="R1194" t="str">
        <f t="shared" si="92"/>
        <v>photobooks</v>
      </c>
      <c r="S1194" s="6">
        <f t="shared" si="93"/>
        <v>42747.298356481479</v>
      </c>
      <c r="T1194" s="7">
        <f t="shared" si="94"/>
        <v>42777.298356481479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ROUND((E1195/D1195)*100,2)</f>
        <v>103.96</v>
      </c>
      <c r="P1195">
        <f t="shared" si="90"/>
        <v>79.967032967032964</v>
      </c>
      <c r="Q1195" t="str">
        <f t="shared" si="91"/>
        <v>photography</v>
      </c>
      <c r="R1195" t="str">
        <f t="shared" si="92"/>
        <v>photobooks</v>
      </c>
      <c r="S1195" s="6">
        <f t="shared" si="93"/>
        <v>42409.567743055552</v>
      </c>
      <c r="T1195" s="7">
        <f t="shared" si="94"/>
        <v>42469.526076388887</v>
      </c>
    </row>
    <row r="1196" spans="1:20" ht="43.2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ROUND((E1196/D1196)*100,2)</f>
        <v>322.24</v>
      </c>
      <c r="P1196">
        <f t="shared" si="90"/>
        <v>56.414565826330531</v>
      </c>
      <c r="Q1196" t="str">
        <f t="shared" si="91"/>
        <v>photography</v>
      </c>
      <c r="R1196" t="str">
        <f t="shared" si="92"/>
        <v>photobooks</v>
      </c>
      <c r="S1196" s="6">
        <f t="shared" si="93"/>
        <v>42072.27984953703</v>
      </c>
      <c r="T1196" s="7">
        <f t="shared" si="94"/>
        <v>42102.27984953703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ROUND((E1197/D1197)*100,2)</f>
        <v>135</v>
      </c>
      <c r="P1197">
        <f t="shared" si="90"/>
        <v>79.411764705882348</v>
      </c>
      <c r="Q1197" t="str">
        <f t="shared" si="91"/>
        <v>photography</v>
      </c>
      <c r="R1197" t="str">
        <f t="shared" si="92"/>
        <v>photobooks</v>
      </c>
      <c r="S1197" s="6">
        <f t="shared" si="93"/>
        <v>42298.139502314814</v>
      </c>
      <c r="T1197" s="7">
        <f t="shared" si="94"/>
        <v>42358.166666666664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ROUND((E1198/D1198)*100,2)</f>
        <v>269.91000000000003</v>
      </c>
      <c r="P1198">
        <f t="shared" si="90"/>
        <v>76.439453125</v>
      </c>
      <c r="Q1198" t="str">
        <f t="shared" si="91"/>
        <v>photography</v>
      </c>
      <c r="R1198" t="str">
        <f t="shared" si="92"/>
        <v>photobooks</v>
      </c>
      <c r="S1198" s="6">
        <f t="shared" si="93"/>
        <v>42326.610405092586</v>
      </c>
      <c r="T1198" s="7">
        <f t="shared" si="94"/>
        <v>42356.610405092586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ROUND((E1199/D1199)*100,2)</f>
        <v>253.29</v>
      </c>
      <c r="P1199">
        <f t="shared" si="90"/>
        <v>121</v>
      </c>
      <c r="Q1199" t="str">
        <f t="shared" si="91"/>
        <v>photography</v>
      </c>
      <c r="R1199" t="str">
        <f t="shared" si="92"/>
        <v>photobooks</v>
      </c>
      <c r="S1199" s="6">
        <f t="shared" si="93"/>
        <v>42503.456412037034</v>
      </c>
      <c r="T1199" s="7">
        <f t="shared" si="94"/>
        <v>42534.040972222218</v>
      </c>
    </row>
    <row r="1200" spans="1:20" ht="43.2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ROUND((E1200/D1200)*100,2)</f>
        <v>260.60000000000002</v>
      </c>
      <c r="P1200">
        <f t="shared" si="90"/>
        <v>54.616766467065865</v>
      </c>
      <c r="Q1200" t="str">
        <f t="shared" si="91"/>
        <v>photography</v>
      </c>
      <c r="R1200" t="str">
        <f t="shared" si="92"/>
        <v>photobooks</v>
      </c>
      <c r="S1200" s="6">
        <f t="shared" si="93"/>
        <v>42333.410717592589</v>
      </c>
      <c r="T1200" s="7">
        <f t="shared" si="94"/>
        <v>42368.916666666664</v>
      </c>
    </row>
    <row r="1201" spans="1:20" ht="43.2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ROUND((E1201/D1201)*100,2)</f>
        <v>101.32</v>
      </c>
      <c r="P1201">
        <f t="shared" si="90"/>
        <v>299.22222222222223</v>
      </c>
      <c r="Q1201" t="str">
        <f t="shared" si="91"/>
        <v>photography</v>
      </c>
      <c r="R1201" t="str">
        <f t="shared" si="92"/>
        <v>photobooks</v>
      </c>
      <c r="S1201" s="6">
        <f t="shared" si="93"/>
        <v>42161.562499999993</v>
      </c>
      <c r="T1201" s="7">
        <f t="shared" si="94"/>
        <v>42193.562499999993</v>
      </c>
    </row>
    <row r="1202" spans="1:20" ht="43.2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ROUND((E1202/D1202)*100,2)</f>
        <v>125.6</v>
      </c>
      <c r="P1202">
        <f t="shared" si="90"/>
        <v>58.533980582524272</v>
      </c>
      <c r="Q1202" t="str">
        <f t="shared" si="91"/>
        <v>photography</v>
      </c>
      <c r="R1202" t="str">
        <f t="shared" si="92"/>
        <v>photobooks</v>
      </c>
      <c r="S1202" s="6">
        <f t="shared" si="93"/>
        <v>42089.269166666665</v>
      </c>
      <c r="T1202" s="7">
        <f t="shared" si="94"/>
        <v>42110.269166666665</v>
      </c>
    </row>
    <row r="1203" spans="1:20" ht="43.2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ROUND((E1203/D1203)*100,2)</f>
        <v>102.44</v>
      </c>
      <c r="P1203">
        <f t="shared" si="90"/>
        <v>55.371801801801809</v>
      </c>
      <c r="Q1203" t="str">
        <f t="shared" si="91"/>
        <v>photography</v>
      </c>
      <c r="R1203" t="str">
        <f t="shared" si="92"/>
        <v>photobooks</v>
      </c>
      <c r="S1203" s="6">
        <f t="shared" si="93"/>
        <v>42536.398680555554</v>
      </c>
      <c r="T1203" s="7">
        <f t="shared" si="94"/>
        <v>42566.398680555554</v>
      </c>
    </row>
    <row r="1204" spans="1:20" ht="43.2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ROUND((E1204/D1204)*100,2)</f>
        <v>199.24</v>
      </c>
      <c r="P1204">
        <f t="shared" si="90"/>
        <v>183.80442804428046</v>
      </c>
      <c r="Q1204" t="str">
        <f t="shared" si="91"/>
        <v>photography</v>
      </c>
      <c r="R1204" t="str">
        <f t="shared" si="92"/>
        <v>photobooks</v>
      </c>
      <c r="S1204" s="6">
        <f t="shared" si="93"/>
        <v>42152.08048611111</v>
      </c>
      <c r="T1204" s="7">
        <f t="shared" si="94"/>
        <v>42182.08048611111</v>
      </c>
    </row>
    <row r="1205" spans="1:20" ht="43.2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ROUND((E1205/D1205)*100,2)</f>
        <v>102.45</v>
      </c>
      <c r="P1205">
        <f t="shared" si="90"/>
        <v>165.34653465346534</v>
      </c>
      <c r="Q1205" t="str">
        <f t="shared" si="91"/>
        <v>photography</v>
      </c>
      <c r="R1205" t="str">
        <f t="shared" si="92"/>
        <v>photobooks</v>
      </c>
      <c r="S1205" s="6">
        <f t="shared" si="93"/>
        <v>42125.4065625</v>
      </c>
      <c r="T1205" s="7">
        <f t="shared" si="94"/>
        <v>42155.4065625</v>
      </c>
    </row>
    <row r="1206" spans="1:20" ht="43.2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ROUND((E1206/D1206)*100,2)</f>
        <v>102.95</v>
      </c>
      <c r="P1206">
        <f t="shared" si="90"/>
        <v>234.78947368421052</v>
      </c>
      <c r="Q1206" t="str">
        <f t="shared" si="91"/>
        <v>photography</v>
      </c>
      <c r="R1206" t="str">
        <f t="shared" si="92"/>
        <v>photobooks</v>
      </c>
      <c r="S1206" s="6">
        <f t="shared" si="93"/>
        <v>42297.539733796293</v>
      </c>
      <c r="T1206" s="7">
        <f t="shared" si="94"/>
        <v>42341.999999999993</v>
      </c>
    </row>
    <row r="1207" spans="1:20" ht="43.2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ROUND((E1207/D1207)*100,2)</f>
        <v>100.86</v>
      </c>
      <c r="P1207">
        <f t="shared" si="90"/>
        <v>211.48387096774192</v>
      </c>
      <c r="Q1207" t="str">
        <f t="shared" si="91"/>
        <v>photography</v>
      </c>
      <c r="R1207" t="str">
        <f t="shared" si="92"/>
        <v>photobooks</v>
      </c>
      <c r="S1207" s="6">
        <f t="shared" si="93"/>
        <v>42138.298043981478</v>
      </c>
      <c r="T1207" s="7">
        <f t="shared" si="94"/>
        <v>42168.298043981478</v>
      </c>
    </row>
    <row r="1208" spans="1:20" ht="43.2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ROUND((E1208/D1208)*100,2)</f>
        <v>115</v>
      </c>
      <c r="P1208">
        <f t="shared" si="90"/>
        <v>32.34375</v>
      </c>
      <c r="Q1208" t="str">
        <f t="shared" si="91"/>
        <v>photography</v>
      </c>
      <c r="R1208" t="str">
        <f t="shared" si="92"/>
        <v>photobooks</v>
      </c>
      <c r="S1208" s="6">
        <f t="shared" si="93"/>
        <v>42772.567743055552</v>
      </c>
      <c r="T1208" s="7">
        <f t="shared" si="94"/>
        <v>42805.353472222218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ROUND((E1209/D1209)*100,2)</f>
        <v>104.17</v>
      </c>
      <c r="P1209">
        <f t="shared" si="90"/>
        <v>123.37588652482269</v>
      </c>
      <c r="Q1209" t="str">
        <f t="shared" si="91"/>
        <v>photography</v>
      </c>
      <c r="R1209" t="str">
        <f t="shared" si="92"/>
        <v>photobooks</v>
      </c>
      <c r="S1209" s="6">
        <f t="shared" si="93"/>
        <v>42430.221909722219</v>
      </c>
      <c r="T1209" s="7">
        <f t="shared" si="94"/>
        <v>42460.208333333336</v>
      </c>
    </row>
    <row r="1210" spans="1:20" ht="43.2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ROUND((E1210/D1210)*100,2)</f>
        <v>155.30000000000001</v>
      </c>
      <c r="P1210">
        <f t="shared" si="90"/>
        <v>207.06666666666666</v>
      </c>
      <c r="Q1210" t="str">
        <f t="shared" si="91"/>
        <v>photography</v>
      </c>
      <c r="R1210" t="str">
        <f t="shared" si="92"/>
        <v>photobooks</v>
      </c>
      <c r="S1210" s="6">
        <f t="shared" si="93"/>
        <v>42423.500740740739</v>
      </c>
      <c r="T1210" s="7">
        <f t="shared" si="94"/>
        <v>42453.459074074075</v>
      </c>
    </row>
    <row r="1211" spans="1:20" ht="43.2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ROUND((E1211/D1211)*100,2)</f>
        <v>106</v>
      </c>
      <c r="P1211">
        <f t="shared" si="90"/>
        <v>138.2608695652174</v>
      </c>
      <c r="Q1211" t="str">
        <f t="shared" si="91"/>
        <v>photography</v>
      </c>
      <c r="R1211" t="str">
        <f t="shared" si="92"/>
        <v>photobooks</v>
      </c>
      <c r="S1211" s="6">
        <f t="shared" si="93"/>
        <v>42761.637789351851</v>
      </c>
      <c r="T1211" s="7">
        <f t="shared" si="94"/>
        <v>42791.637789351851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ROUND((E1212/D1212)*100,2)</f>
        <v>254.32</v>
      </c>
      <c r="P1212">
        <f t="shared" si="90"/>
        <v>493.81553398058253</v>
      </c>
      <c r="Q1212" t="str">
        <f t="shared" si="91"/>
        <v>photography</v>
      </c>
      <c r="R1212" t="str">
        <f t="shared" si="92"/>
        <v>photobooks</v>
      </c>
      <c r="S1212" s="6">
        <f t="shared" si="93"/>
        <v>42132.733472222222</v>
      </c>
      <c r="T1212" s="7">
        <f t="shared" si="94"/>
        <v>42155.666666666664</v>
      </c>
    </row>
    <row r="1213" spans="1:20" ht="43.2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ROUND((E1213/D1213)*100,2)</f>
        <v>101.1</v>
      </c>
      <c r="P1213">
        <f t="shared" si="90"/>
        <v>168.5</v>
      </c>
      <c r="Q1213" t="str">
        <f t="shared" si="91"/>
        <v>photography</v>
      </c>
      <c r="R1213" t="str">
        <f t="shared" si="92"/>
        <v>photobooks</v>
      </c>
      <c r="S1213" s="6">
        <f t="shared" si="93"/>
        <v>42515.658113425925</v>
      </c>
      <c r="T1213" s="7">
        <f t="shared" si="94"/>
        <v>42530.658113425925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ROUND((E1214/D1214)*100,2)</f>
        <v>129.04</v>
      </c>
      <c r="P1214">
        <f t="shared" si="90"/>
        <v>38.867469879518069</v>
      </c>
      <c r="Q1214" t="str">
        <f t="shared" si="91"/>
        <v>photography</v>
      </c>
      <c r="R1214" t="str">
        <f t="shared" si="92"/>
        <v>photobooks</v>
      </c>
      <c r="S1214" s="6">
        <f t="shared" si="93"/>
        <v>42318.741840277777</v>
      </c>
      <c r="T1214" s="7">
        <f t="shared" si="94"/>
        <v>42334.833333333336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ROUND((E1215/D1215)*100,2)</f>
        <v>102.23</v>
      </c>
      <c r="P1215">
        <f t="shared" si="90"/>
        <v>61.527777777777779</v>
      </c>
      <c r="Q1215" t="str">
        <f t="shared" si="91"/>
        <v>photography</v>
      </c>
      <c r="R1215" t="str">
        <f t="shared" si="92"/>
        <v>photobooks</v>
      </c>
      <c r="S1215" s="6">
        <f t="shared" si="93"/>
        <v>42731.547453703701</v>
      </c>
      <c r="T1215" s="7">
        <f t="shared" si="94"/>
        <v>42766.547453703701</v>
      </c>
    </row>
    <row r="1216" spans="1:20" ht="43.2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ROUND((E1216/D1216)*100,2)</f>
        <v>131.80000000000001</v>
      </c>
      <c r="P1216">
        <f t="shared" si="90"/>
        <v>105.44</v>
      </c>
      <c r="Q1216" t="str">
        <f t="shared" si="91"/>
        <v>photography</v>
      </c>
      <c r="R1216" t="str">
        <f t="shared" si="92"/>
        <v>photobooks</v>
      </c>
      <c r="S1216" s="6">
        <f t="shared" si="93"/>
        <v>42104.632002314807</v>
      </c>
      <c r="T1216" s="7">
        <f t="shared" si="94"/>
        <v>42164.632002314807</v>
      </c>
    </row>
    <row r="1217" spans="1:20" ht="43.2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ROUND((E1217/D1217)*100,2)</f>
        <v>786.08</v>
      </c>
      <c r="P1217">
        <f t="shared" si="90"/>
        <v>71.592003642987251</v>
      </c>
      <c r="Q1217" t="str">
        <f t="shared" si="91"/>
        <v>photography</v>
      </c>
      <c r="R1217" t="str">
        <f t="shared" si="92"/>
        <v>photobooks</v>
      </c>
      <c r="S1217" s="6">
        <f t="shared" si="93"/>
        <v>41759.714768518512</v>
      </c>
      <c r="T1217" s="7">
        <f t="shared" si="94"/>
        <v>41789.714768518512</v>
      </c>
    </row>
    <row r="1218" spans="1:20" ht="28.8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ROUND((E1218/D1218)*100,2)</f>
        <v>145.69999999999999</v>
      </c>
      <c r="P1218">
        <f t="shared" si="90"/>
        <v>91.882882882882882</v>
      </c>
      <c r="Q1218" t="str">
        <f t="shared" si="91"/>
        <v>photography</v>
      </c>
      <c r="R1218" t="str">
        <f t="shared" si="92"/>
        <v>photobooks</v>
      </c>
      <c r="S1218" s="6">
        <f t="shared" si="93"/>
        <v>42247.408067129632</v>
      </c>
      <c r="T1218" s="7">
        <f t="shared" si="94"/>
        <v>42279.752083333333</v>
      </c>
    </row>
    <row r="1219" spans="1:20" ht="43.2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ROUND((E1219/D1219)*100,2)</f>
        <v>102.6</v>
      </c>
      <c r="P1219">
        <f t="shared" ref="P1219:P1282" si="95">IF(L1219=0,0,+E1219/L1219)</f>
        <v>148.57377049180329</v>
      </c>
      <c r="Q1219" t="str">
        <f t="shared" ref="Q1219:Q1282" si="96">LEFT(N1219, SEARCH("/",N1219)-1)</f>
        <v>photography</v>
      </c>
      <c r="R1219" t="str">
        <f t="shared" ref="R1219:R1282" si="97">RIGHT(N1219,LEN(N1219)-SEARCH("/",N1219))</f>
        <v>photobooks</v>
      </c>
      <c r="S1219" s="6">
        <f t="shared" ref="S1219:S1282" si="98">(J1219/86400)+25569+(-5/24)</f>
        <v>42535.6011574074</v>
      </c>
      <c r="T1219" s="7">
        <f t="shared" ref="T1219:T1282" si="99">(I1219/86400)+25569+(-5/24)</f>
        <v>42565.6011574074</v>
      </c>
    </row>
    <row r="1220" spans="1:20" ht="43.2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ROUND((E1220/D1220)*100,2)</f>
        <v>172.28</v>
      </c>
      <c r="P1220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6">
        <f t="shared" si="98"/>
        <v>42278.453703703701</v>
      </c>
      <c r="T1220" s="7">
        <f t="shared" si="99"/>
        <v>42308.916666666664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ROUND((E1221/D1221)*100,2)</f>
        <v>159.16999999999999</v>
      </c>
      <c r="P1221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6">
        <f t="shared" si="98"/>
        <v>42633.253622685188</v>
      </c>
      <c r="T1221" s="7">
        <f t="shared" si="99"/>
        <v>42663.253622685188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ROUND((E1222/D1222)*100,2)</f>
        <v>103.77</v>
      </c>
      <c r="P1222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6">
        <f t="shared" si="98"/>
        <v>42211.420277777775</v>
      </c>
      <c r="T1222" s="7">
        <f t="shared" si="99"/>
        <v>42241.420277777775</v>
      </c>
    </row>
    <row r="1223" spans="1:20" ht="43.2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ROUND((E1223/D1223)*100,2)</f>
        <v>111.41</v>
      </c>
      <c r="P1223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6">
        <f t="shared" si="98"/>
        <v>42680.267222222225</v>
      </c>
      <c r="T1223" s="7">
        <f t="shared" si="99"/>
        <v>42707.791666666664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ROUND((E1224/D1224)*100,2)</f>
        <v>280.38</v>
      </c>
      <c r="P1224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6">
        <f t="shared" si="98"/>
        <v>42430.512118055551</v>
      </c>
      <c r="T1224" s="7">
        <f t="shared" si="99"/>
        <v>42460.958333333336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ROUND((E1225/D1225)*100,2)</f>
        <v>112.11</v>
      </c>
      <c r="P1225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6">
        <f t="shared" si="98"/>
        <v>42653.968854166662</v>
      </c>
      <c r="T1225" s="7">
        <f t="shared" si="99"/>
        <v>42684.010520833333</v>
      </c>
    </row>
    <row r="1226" spans="1:20" ht="28.8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ROUND((E1226/D1226)*100,2)</f>
        <v>7.07</v>
      </c>
      <c r="P1226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6">
        <f t="shared" si="98"/>
        <v>41736.341458333329</v>
      </c>
      <c r="T1226" s="7">
        <f t="shared" si="99"/>
        <v>41796.341458333329</v>
      </c>
    </row>
    <row r="1227" spans="1:20" ht="43.2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ROUND((E1227/D1227)*100,2)</f>
        <v>4.4000000000000004</v>
      </c>
      <c r="P1227">
        <f t="shared" si="95"/>
        <v>44</v>
      </c>
      <c r="Q1227" t="str">
        <f t="shared" si="96"/>
        <v>music</v>
      </c>
      <c r="R1227" t="str">
        <f t="shared" si="97"/>
        <v>world music</v>
      </c>
      <c r="S1227" s="6">
        <f t="shared" si="98"/>
        <v>41509.697662037033</v>
      </c>
      <c r="T1227" s="7">
        <f t="shared" si="99"/>
        <v>41569.697662037033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ROUND((E1228/D1228)*100,2)</f>
        <v>3.87</v>
      </c>
      <c r="P1228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6">
        <f t="shared" si="98"/>
        <v>41715.666446759256</v>
      </c>
      <c r="T1228" s="7">
        <f t="shared" si="99"/>
        <v>41749.833333333328</v>
      </c>
    </row>
    <row r="1229" spans="1:20" ht="43.2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ROUND((E1229/D1229)*100,2)</f>
        <v>0</v>
      </c>
      <c r="P1229">
        <f t="shared" si="95"/>
        <v>0</v>
      </c>
      <c r="Q1229" t="str">
        <f t="shared" si="96"/>
        <v>music</v>
      </c>
      <c r="R1229" t="str">
        <f t="shared" si="97"/>
        <v>world music</v>
      </c>
      <c r="S1229" s="6">
        <f t="shared" si="98"/>
        <v>41827.710833333331</v>
      </c>
      <c r="T1229" s="7">
        <f t="shared" si="99"/>
        <v>41858.083333333328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ROUND((E1230/D1230)*100,2)</f>
        <v>29.3</v>
      </c>
      <c r="P1230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6">
        <f t="shared" si="98"/>
        <v>40754.520925925921</v>
      </c>
      <c r="T1230" s="7">
        <f t="shared" si="99"/>
        <v>40814.520925925921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ROUND((E1231/D1231)*100,2)</f>
        <v>0.91</v>
      </c>
      <c r="P1231">
        <f t="shared" si="95"/>
        <v>25</v>
      </c>
      <c r="Q1231" t="str">
        <f t="shared" si="96"/>
        <v>music</v>
      </c>
      <c r="R1231" t="str">
        <f t="shared" si="97"/>
        <v>world music</v>
      </c>
      <c r="S1231" s="6">
        <f t="shared" si="98"/>
        <v>40985.251469907402</v>
      </c>
      <c r="T1231" s="7">
        <f t="shared" si="99"/>
        <v>41015.458333333328</v>
      </c>
    </row>
    <row r="1232" spans="1:20" ht="43.2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ROUND((E1232/D1232)*100,2)</f>
        <v>0</v>
      </c>
      <c r="P1232">
        <f t="shared" si="95"/>
        <v>0</v>
      </c>
      <c r="Q1232" t="str">
        <f t="shared" si="96"/>
        <v>music</v>
      </c>
      <c r="R1232" t="str">
        <f t="shared" si="97"/>
        <v>world music</v>
      </c>
      <c r="S1232" s="6">
        <f t="shared" si="98"/>
        <v>40568.764236111107</v>
      </c>
      <c r="T1232" s="7">
        <f t="shared" si="99"/>
        <v>40598.764236111107</v>
      </c>
    </row>
    <row r="1233" spans="1:20" ht="43.2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ROUND((E1233/D1233)*100,2)</f>
        <v>0</v>
      </c>
      <c r="P1233">
        <f t="shared" si="95"/>
        <v>0</v>
      </c>
      <c r="Q1233" t="str">
        <f t="shared" si="96"/>
        <v>music</v>
      </c>
      <c r="R1233" t="str">
        <f t="shared" si="97"/>
        <v>world music</v>
      </c>
      <c r="S1233" s="6">
        <f t="shared" si="98"/>
        <v>42193.733425925922</v>
      </c>
      <c r="T1233" s="7">
        <f t="shared" si="99"/>
        <v>42243.833333333336</v>
      </c>
    </row>
    <row r="1234" spans="1:20" ht="43.2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ROUND((E1234/D1234)*100,2)</f>
        <v>0.8</v>
      </c>
      <c r="P1234">
        <f t="shared" si="95"/>
        <v>40</v>
      </c>
      <c r="Q1234" t="str">
        <f t="shared" si="96"/>
        <v>music</v>
      </c>
      <c r="R1234" t="str">
        <f t="shared" si="97"/>
        <v>world music</v>
      </c>
      <c r="S1234" s="6">
        <f t="shared" si="98"/>
        <v>41506.639699074069</v>
      </c>
      <c r="T1234" s="7">
        <f t="shared" si="99"/>
        <v>41553.639699074069</v>
      </c>
    </row>
    <row r="1235" spans="1:20" ht="43.2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ROUND((E1235/D1235)*100,2)</f>
        <v>11.6</v>
      </c>
      <c r="P1235">
        <f t="shared" si="95"/>
        <v>19.333333333333332</v>
      </c>
      <c r="Q1235" t="str">
        <f t="shared" si="96"/>
        <v>music</v>
      </c>
      <c r="R1235" t="str">
        <f t="shared" si="97"/>
        <v>world music</v>
      </c>
      <c r="S1235" s="6">
        <f t="shared" si="98"/>
        <v>40939.740439814814</v>
      </c>
      <c r="T1235" s="7">
        <f t="shared" si="99"/>
        <v>40960.740439814814</v>
      </c>
    </row>
    <row r="1236" spans="1:20" ht="43.2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ROUND((E1236/D1236)*100,2)</f>
        <v>0</v>
      </c>
      <c r="P1236">
        <f t="shared" si="95"/>
        <v>0</v>
      </c>
      <c r="Q1236" t="str">
        <f t="shared" si="96"/>
        <v>music</v>
      </c>
      <c r="R1236" t="str">
        <f t="shared" si="97"/>
        <v>world music</v>
      </c>
      <c r="S1236" s="6">
        <f t="shared" si="98"/>
        <v>42007.580347222225</v>
      </c>
      <c r="T1236" s="7">
        <f t="shared" si="99"/>
        <v>42037.580347222225</v>
      </c>
    </row>
    <row r="1237" spans="1:20" ht="43.2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ROUND((E1237/D1237)*100,2)</f>
        <v>2.79</v>
      </c>
      <c r="P1237">
        <f t="shared" si="95"/>
        <v>35</v>
      </c>
      <c r="Q1237" t="str">
        <f t="shared" si="96"/>
        <v>music</v>
      </c>
      <c r="R1237" t="str">
        <f t="shared" si="97"/>
        <v>world music</v>
      </c>
      <c r="S1237" s="6">
        <f t="shared" si="98"/>
        <v>41582.927071759259</v>
      </c>
      <c r="T1237" s="7">
        <f t="shared" si="99"/>
        <v>41622.927071759259</v>
      </c>
    </row>
    <row r="1238" spans="1:20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ROUND((E1238/D1238)*100,2)</f>
        <v>0</v>
      </c>
      <c r="P1238">
        <f t="shared" si="95"/>
        <v>0</v>
      </c>
      <c r="Q1238" t="str">
        <f t="shared" si="96"/>
        <v>music</v>
      </c>
      <c r="R1238" t="str">
        <f t="shared" si="97"/>
        <v>world music</v>
      </c>
      <c r="S1238" s="6">
        <f t="shared" si="98"/>
        <v>41110.47180555555</v>
      </c>
      <c r="T1238" s="7">
        <f t="shared" si="99"/>
        <v>41118.458333333328</v>
      </c>
    </row>
    <row r="1239" spans="1:20" ht="43.2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ROUND((E1239/D1239)*100,2)</f>
        <v>0</v>
      </c>
      <c r="P1239">
        <f t="shared" si="95"/>
        <v>0</v>
      </c>
      <c r="Q1239" t="str">
        <f t="shared" si="96"/>
        <v>music</v>
      </c>
      <c r="R1239" t="str">
        <f t="shared" si="97"/>
        <v>world music</v>
      </c>
      <c r="S1239" s="6">
        <f t="shared" si="98"/>
        <v>41125.074826388889</v>
      </c>
      <c r="T1239" s="7">
        <f t="shared" si="99"/>
        <v>41145.074826388889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ROUND((E1240/D1240)*100,2)</f>
        <v>17.8</v>
      </c>
      <c r="P1240">
        <f t="shared" si="95"/>
        <v>59.333333333333336</v>
      </c>
      <c r="Q1240" t="str">
        <f t="shared" si="96"/>
        <v>music</v>
      </c>
      <c r="R1240" t="str">
        <f t="shared" si="97"/>
        <v>world music</v>
      </c>
      <c r="S1240" s="6">
        <f t="shared" si="98"/>
        <v>40731.402037037034</v>
      </c>
      <c r="T1240" s="7">
        <f t="shared" si="99"/>
        <v>40761.402037037034</v>
      </c>
    </row>
    <row r="1241" spans="1:20" ht="28.8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ROUND((E1241/D1241)*100,2)</f>
        <v>0</v>
      </c>
      <c r="P1241">
        <f t="shared" si="95"/>
        <v>0</v>
      </c>
      <c r="Q1241" t="str">
        <f t="shared" si="96"/>
        <v>music</v>
      </c>
      <c r="R1241" t="str">
        <f t="shared" si="97"/>
        <v>world music</v>
      </c>
      <c r="S1241" s="6">
        <f t="shared" si="98"/>
        <v>40883.754247685181</v>
      </c>
      <c r="T1241" s="7">
        <f t="shared" si="99"/>
        <v>40913.754247685181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ROUND((E1242/D1242)*100,2)</f>
        <v>3.01</v>
      </c>
      <c r="P1242">
        <f t="shared" si="95"/>
        <v>30.125</v>
      </c>
      <c r="Q1242" t="str">
        <f t="shared" si="96"/>
        <v>music</v>
      </c>
      <c r="R1242" t="str">
        <f t="shared" si="97"/>
        <v>world music</v>
      </c>
      <c r="S1242" s="6">
        <f t="shared" si="98"/>
        <v>41408.831678240742</v>
      </c>
      <c r="T1242" s="7">
        <f t="shared" si="99"/>
        <v>41467.70208333333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ROUND((E1243/D1243)*100,2)</f>
        <v>50.74</v>
      </c>
      <c r="P1243">
        <f t="shared" si="95"/>
        <v>74.617647058823536</v>
      </c>
      <c r="Q1243" t="str">
        <f t="shared" si="96"/>
        <v>music</v>
      </c>
      <c r="R1243" t="str">
        <f t="shared" si="97"/>
        <v>world music</v>
      </c>
      <c r="S1243" s="6">
        <f t="shared" si="98"/>
        <v>41923.629398148143</v>
      </c>
      <c r="T1243" s="7">
        <f t="shared" si="99"/>
        <v>41946.040972222218</v>
      </c>
    </row>
    <row r="1244" spans="1:20" ht="43.2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ROUND((E1244/D1244)*100,2)</f>
        <v>0.55000000000000004</v>
      </c>
      <c r="P1244">
        <f t="shared" si="95"/>
        <v>5</v>
      </c>
      <c r="Q1244" t="str">
        <f t="shared" si="96"/>
        <v>music</v>
      </c>
      <c r="R1244" t="str">
        <f t="shared" si="97"/>
        <v>world music</v>
      </c>
      <c r="S1244" s="6">
        <f t="shared" si="98"/>
        <v>40781.957199074073</v>
      </c>
      <c r="T1244" s="7">
        <f t="shared" si="99"/>
        <v>40797.345833333333</v>
      </c>
    </row>
    <row r="1245" spans="1:20" ht="43.2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ROUND((E1245/D1245)*100,2)</f>
        <v>14.09</v>
      </c>
      <c r="P1245">
        <f t="shared" si="95"/>
        <v>44.5</v>
      </c>
      <c r="Q1245" t="str">
        <f t="shared" si="96"/>
        <v>music</v>
      </c>
      <c r="R1245" t="str">
        <f t="shared" si="97"/>
        <v>world music</v>
      </c>
      <c r="S1245" s="6">
        <f t="shared" si="98"/>
        <v>40671.670960648145</v>
      </c>
      <c r="T1245" s="7">
        <f t="shared" si="99"/>
        <v>40732.666666666664</v>
      </c>
    </row>
    <row r="1246" spans="1:20" ht="43.2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ROUND((E1246/D1246)*100,2)</f>
        <v>103.8</v>
      </c>
      <c r="P1246">
        <f t="shared" si="95"/>
        <v>46.133333333333333</v>
      </c>
      <c r="Q1246" t="str">
        <f t="shared" si="96"/>
        <v>music</v>
      </c>
      <c r="R1246" t="str">
        <f t="shared" si="97"/>
        <v>rock</v>
      </c>
      <c r="S1246" s="6">
        <f t="shared" si="98"/>
        <v>41355.617164351854</v>
      </c>
      <c r="T1246" s="7">
        <f t="shared" si="99"/>
        <v>41386.666666666664</v>
      </c>
    </row>
    <row r="1247" spans="1:20" ht="43.2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ROUND((E1247/D1247)*100,2)</f>
        <v>120.25</v>
      </c>
      <c r="P1247">
        <f t="shared" si="95"/>
        <v>141.47058823529412</v>
      </c>
      <c r="Q1247" t="str">
        <f t="shared" si="96"/>
        <v>music</v>
      </c>
      <c r="R1247" t="str">
        <f t="shared" si="97"/>
        <v>rock</v>
      </c>
      <c r="S1247" s="6">
        <f t="shared" si="98"/>
        <v>41774.391597222224</v>
      </c>
      <c r="T1247" s="7">
        <f t="shared" si="99"/>
        <v>41804.391597222224</v>
      </c>
    </row>
    <row r="1248" spans="1:20" ht="43.2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ROUND((E1248/D1248)*100,2)</f>
        <v>117</v>
      </c>
      <c r="P1248">
        <f t="shared" si="95"/>
        <v>75.483870967741936</v>
      </c>
      <c r="Q1248" t="str">
        <f t="shared" si="96"/>
        <v>music</v>
      </c>
      <c r="R1248" t="str">
        <f t="shared" si="97"/>
        <v>rock</v>
      </c>
      <c r="S1248" s="6">
        <f t="shared" si="98"/>
        <v>40837.835057870368</v>
      </c>
      <c r="T1248" s="7">
        <f t="shared" si="99"/>
        <v>40882.876724537033</v>
      </c>
    </row>
    <row r="1249" spans="1:20" ht="28.8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ROUND((E1249/D1249)*100,2)</f>
        <v>122.14</v>
      </c>
      <c r="P1249">
        <f t="shared" si="95"/>
        <v>85.5</v>
      </c>
      <c r="Q1249" t="str">
        <f t="shared" si="96"/>
        <v>music</v>
      </c>
      <c r="R1249" t="str">
        <f t="shared" si="97"/>
        <v>rock</v>
      </c>
      <c r="S1249" s="6">
        <f t="shared" si="98"/>
        <v>41370.083969907406</v>
      </c>
      <c r="T1249" s="7">
        <f t="shared" si="99"/>
        <v>41400.083969907406</v>
      </c>
    </row>
    <row r="1250" spans="1:20" ht="43.2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ROUND((E1250/D1250)*100,2)</f>
        <v>151.63999999999999</v>
      </c>
      <c r="P1250">
        <f t="shared" si="95"/>
        <v>64.254237288135599</v>
      </c>
      <c r="Q1250" t="str">
        <f t="shared" si="96"/>
        <v>music</v>
      </c>
      <c r="R1250" t="str">
        <f t="shared" si="97"/>
        <v>rock</v>
      </c>
      <c r="S1250" s="6">
        <f t="shared" si="98"/>
        <v>41767.448530092588</v>
      </c>
      <c r="T1250" s="7">
        <f t="shared" si="99"/>
        <v>41803.082638888889</v>
      </c>
    </row>
    <row r="1251" spans="1:20" ht="43.2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ROUND((E1251/D1251)*100,2)</f>
        <v>104.44</v>
      </c>
      <c r="P1251">
        <f t="shared" si="95"/>
        <v>64.46913580246914</v>
      </c>
      <c r="Q1251" t="str">
        <f t="shared" si="96"/>
        <v>music</v>
      </c>
      <c r="R1251" t="str">
        <f t="shared" si="97"/>
        <v>rock</v>
      </c>
      <c r="S1251" s="6">
        <f t="shared" si="98"/>
        <v>41067.532534722217</v>
      </c>
      <c r="T1251" s="7">
        <f t="shared" si="99"/>
        <v>41097.532534722217</v>
      </c>
    </row>
    <row r="1252" spans="1:20" ht="57.6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ROUND((E1252/D1252)*100,2)</f>
        <v>200.15</v>
      </c>
      <c r="P1252">
        <f t="shared" si="95"/>
        <v>118.2007874015748</v>
      </c>
      <c r="Q1252" t="str">
        <f t="shared" si="96"/>
        <v>music</v>
      </c>
      <c r="R1252" t="str">
        <f t="shared" si="97"/>
        <v>rock</v>
      </c>
      <c r="S1252" s="6">
        <f t="shared" si="98"/>
        <v>41843.434386574074</v>
      </c>
      <c r="T1252" s="7">
        <f t="shared" si="99"/>
        <v>41888.434386574074</v>
      </c>
    </row>
    <row r="1253" spans="1:20" ht="28.8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ROUND((E1253/D1253)*100,2)</f>
        <v>101.8</v>
      </c>
      <c r="P1253">
        <f t="shared" si="95"/>
        <v>82.540540540540547</v>
      </c>
      <c r="Q1253" t="str">
        <f t="shared" si="96"/>
        <v>music</v>
      </c>
      <c r="R1253" t="str">
        <f t="shared" si="97"/>
        <v>rock</v>
      </c>
      <c r="S1253" s="6">
        <f t="shared" si="98"/>
        <v>40751.606099537035</v>
      </c>
      <c r="T1253" s="7">
        <f t="shared" si="99"/>
        <v>40811.606099537035</v>
      </c>
    </row>
    <row r="1254" spans="1:20" ht="43.2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ROUND((E1254/D1254)*100,2)</f>
        <v>137.66</v>
      </c>
      <c r="P1254">
        <f t="shared" si="95"/>
        <v>34.170212765957444</v>
      </c>
      <c r="Q1254" t="str">
        <f t="shared" si="96"/>
        <v>music</v>
      </c>
      <c r="R1254" t="str">
        <f t="shared" si="97"/>
        <v>rock</v>
      </c>
      <c r="S1254" s="6">
        <f t="shared" si="98"/>
        <v>41543.779733796291</v>
      </c>
      <c r="T1254" s="7">
        <f t="shared" si="99"/>
        <v>41571.779733796291</v>
      </c>
    </row>
    <row r="1255" spans="1:20" ht="43.2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ROUND((E1255/D1255)*100,2)</f>
        <v>303833.2</v>
      </c>
      <c r="P1255">
        <f t="shared" si="95"/>
        <v>42.73322081575246</v>
      </c>
      <c r="Q1255" t="str">
        <f t="shared" si="96"/>
        <v>music</v>
      </c>
      <c r="R1255" t="str">
        <f t="shared" si="97"/>
        <v>rock</v>
      </c>
      <c r="S1255" s="6">
        <f t="shared" si="98"/>
        <v>41855.575312499997</v>
      </c>
      <c r="T1255" s="7">
        <f t="shared" si="99"/>
        <v>41885.575312499997</v>
      </c>
    </row>
    <row r="1256" spans="1:20" ht="43.2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ROUND((E1256/D1256)*100,2)</f>
        <v>198.85</v>
      </c>
      <c r="P1256">
        <f t="shared" si="95"/>
        <v>94.489361702127653</v>
      </c>
      <c r="Q1256" t="str">
        <f t="shared" si="96"/>
        <v>music</v>
      </c>
      <c r="R1256" t="str">
        <f t="shared" si="97"/>
        <v>rock</v>
      </c>
      <c r="S1256" s="6">
        <f t="shared" si="98"/>
        <v>40487.413032407407</v>
      </c>
      <c r="T1256" s="7">
        <f t="shared" si="99"/>
        <v>40543.999305555553</v>
      </c>
    </row>
    <row r="1257" spans="1:20" ht="43.2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ROUND((E1257/D1257)*100,2)</f>
        <v>202.37</v>
      </c>
      <c r="P1257">
        <f t="shared" si="95"/>
        <v>55.697247706422019</v>
      </c>
      <c r="Q1257" t="str">
        <f t="shared" si="96"/>
        <v>music</v>
      </c>
      <c r="R1257" t="str">
        <f t="shared" si="97"/>
        <v>rock</v>
      </c>
      <c r="S1257" s="6">
        <f t="shared" si="98"/>
        <v>41579.637175925927</v>
      </c>
      <c r="T1257" s="7">
        <f t="shared" si="99"/>
        <v>41609.678842592592</v>
      </c>
    </row>
    <row r="1258" spans="1:20" ht="43.2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ROUND((E1258/D1258)*100,2)</f>
        <v>117.96</v>
      </c>
      <c r="P1258">
        <f t="shared" si="95"/>
        <v>98.030831024930734</v>
      </c>
      <c r="Q1258" t="str">
        <f t="shared" si="96"/>
        <v>music</v>
      </c>
      <c r="R1258" t="str">
        <f t="shared" si="97"/>
        <v>rock</v>
      </c>
      <c r="S1258" s="6">
        <f t="shared" si="98"/>
        <v>40921.711006944439</v>
      </c>
      <c r="T1258" s="7">
        <f t="shared" si="99"/>
        <v>40951.711006944439</v>
      </c>
    </row>
    <row r="1259" spans="1:20" ht="43.2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ROUND((E1259/D1259)*100,2)</f>
        <v>294.73</v>
      </c>
      <c r="P1259">
        <f t="shared" si="95"/>
        <v>92.102272727272734</v>
      </c>
      <c r="Q1259" t="str">
        <f t="shared" si="96"/>
        <v>music</v>
      </c>
      <c r="R1259" t="str">
        <f t="shared" si="97"/>
        <v>rock</v>
      </c>
      <c r="S1259" s="6">
        <f t="shared" si="98"/>
        <v>40586.877199074072</v>
      </c>
      <c r="T1259" s="7">
        <f t="shared" si="99"/>
        <v>40635.835532407407</v>
      </c>
    </row>
    <row r="1260" spans="1:20" ht="43.2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ROUND((E1260/D1260)*100,2)</f>
        <v>213.15</v>
      </c>
      <c r="P1260">
        <f t="shared" si="95"/>
        <v>38.175462686567165</v>
      </c>
      <c r="Q1260" t="str">
        <f t="shared" si="96"/>
        <v>music</v>
      </c>
      <c r="R1260" t="str">
        <f t="shared" si="97"/>
        <v>rock</v>
      </c>
      <c r="S1260" s="6">
        <f t="shared" si="98"/>
        <v>41487.402916666666</v>
      </c>
      <c r="T1260" s="7">
        <f t="shared" si="99"/>
        <v>41517.402916666666</v>
      </c>
    </row>
    <row r="1261" spans="1:20" ht="43.2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ROUND((E1261/D1261)*100,2)</f>
        <v>104.24</v>
      </c>
      <c r="P1261">
        <f t="shared" si="95"/>
        <v>27.145833333333332</v>
      </c>
      <c r="Q1261" t="str">
        <f t="shared" si="96"/>
        <v>music</v>
      </c>
      <c r="R1261" t="str">
        <f t="shared" si="97"/>
        <v>rock</v>
      </c>
      <c r="S1261" s="6">
        <f t="shared" si="98"/>
        <v>41766.762314814812</v>
      </c>
      <c r="T1261" s="7">
        <f t="shared" si="99"/>
        <v>41798.957638888889</v>
      </c>
    </row>
    <row r="1262" spans="1:20" ht="43.2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ROUND((E1262/D1262)*100,2)</f>
        <v>113.67</v>
      </c>
      <c r="P1262">
        <f t="shared" si="95"/>
        <v>50.689189189189186</v>
      </c>
      <c r="Q1262" t="str">
        <f t="shared" si="96"/>
        <v>music</v>
      </c>
      <c r="R1262" t="str">
        <f t="shared" si="97"/>
        <v>rock</v>
      </c>
      <c r="S1262" s="6">
        <f t="shared" si="98"/>
        <v>41666.63449074074</v>
      </c>
      <c r="T1262" s="7">
        <f t="shared" si="99"/>
        <v>41696.63449074074</v>
      </c>
    </row>
    <row r="1263" spans="1:20" ht="43.2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ROUND((E1263/D1263)*100,2)</f>
        <v>101.25</v>
      </c>
      <c r="P1263">
        <f t="shared" si="95"/>
        <v>38.942307692307693</v>
      </c>
      <c r="Q1263" t="str">
        <f t="shared" si="96"/>
        <v>music</v>
      </c>
      <c r="R1263" t="str">
        <f t="shared" si="97"/>
        <v>rock</v>
      </c>
      <c r="S1263" s="6">
        <f t="shared" si="98"/>
        <v>41638.134571759256</v>
      </c>
      <c r="T1263" s="7">
        <f t="shared" si="99"/>
        <v>41668.134571759256</v>
      </c>
    </row>
    <row r="1264" spans="1:20" ht="43.2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ROUND((E1264/D1264)*100,2)</f>
        <v>125.42</v>
      </c>
      <c r="P1264">
        <f t="shared" si="95"/>
        <v>77.638095238095232</v>
      </c>
      <c r="Q1264" t="str">
        <f t="shared" si="96"/>
        <v>music</v>
      </c>
      <c r="R1264" t="str">
        <f t="shared" si="97"/>
        <v>rock</v>
      </c>
      <c r="S1264" s="6">
        <f t="shared" si="98"/>
        <v>41656.554305555554</v>
      </c>
      <c r="T1264" s="7">
        <f t="shared" si="99"/>
        <v>41686.554305555554</v>
      </c>
    </row>
    <row r="1265" spans="1:20" ht="28.8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ROUND((E1265/D1265)*100,2)</f>
        <v>119</v>
      </c>
      <c r="P1265">
        <f t="shared" si="95"/>
        <v>43.536585365853661</v>
      </c>
      <c r="Q1265" t="str">
        <f t="shared" si="96"/>
        <v>music</v>
      </c>
      <c r="R1265" t="str">
        <f t="shared" si="97"/>
        <v>rock</v>
      </c>
      <c r="S1265" s="6">
        <f t="shared" si="98"/>
        <v>41691.875810185185</v>
      </c>
      <c r="T1265" s="7">
        <f t="shared" si="99"/>
        <v>41726.833333333328</v>
      </c>
    </row>
    <row r="1266" spans="1:20" ht="43.2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ROUND((E1266/D1266)*100,2)</f>
        <v>166.46</v>
      </c>
      <c r="P1266">
        <f t="shared" si="95"/>
        <v>31.823529411764707</v>
      </c>
      <c r="Q1266" t="str">
        <f t="shared" si="96"/>
        <v>music</v>
      </c>
      <c r="R1266" t="str">
        <f t="shared" si="97"/>
        <v>rock</v>
      </c>
      <c r="S1266" s="6">
        <f t="shared" si="98"/>
        <v>41547.454664351848</v>
      </c>
      <c r="T1266" s="7">
        <f t="shared" si="99"/>
        <v>41576.454664351848</v>
      </c>
    </row>
    <row r="1267" spans="1:20" ht="57.6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ROUND((E1267/D1267)*100,2)</f>
        <v>119.15</v>
      </c>
      <c r="P1267">
        <f t="shared" si="95"/>
        <v>63.184393939393942</v>
      </c>
      <c r="Q1267" t="str">
        <f t="shared" si="96"/>
        <v>music</v>
      </c>
      <c r="R1267" t="str">
        <f t="shared" si="97"/>
        <v>rock</v>
      </c>
      <c r="S1267" s="6">
        <f t="shared" si="98"/>
        <v>40465.446932870364</v>
      </c>
      <c r="T1267" s="7">
        <f t="shared" si="99"/>
        <v>40512.446932870364</v>
      </c>
    </row>
    <row r="1268" spans="1:20" ht="28.8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ROUND((E1268/D1268)*100,2)</f>
        <v>100.47</v>
      </c>
      <c r="P1268">
        <f t="shared" si="95"/>
        <v>190.9</v>
      </c>
      <c r="Q1268" t="str">
        <f t="shared" si="96"/>
        <v>music</v>
      </c>
      <c r="R1268" t="str">
        <f t="shared" si="97"/>
        <v>rock</v>
      </c>
      <c r="S1268" s="6">
        <f t="shared" si="98"/>
        <v>41620.668344907404</v>
      </c>
      <c r="T1268" s="7">
        <f t="shared" si="99"/>
        <v>41650.668344907404</v>
      </c>
    </row>
    <row r="1269" spans="1:20" ht="43.2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ROUND((E1269/D1269)*100,2)</f>
        <v>101.8</v>
      </c>
      <c r="P1269">
        <f t="shared" si="95"/>
        <v>140.85534591194968</v>
      </c>
      <c r="Q1269" t="str">
        <f t="shared" si="96"/>
        <v>music</v>
      </c>
      <c r="R1269" t="str">
        <f t="shared" si="97"/>
        <v>rock</v>
      </c>
      <c r="S1269" s="6">
        <f t="shared" si="98"/>
        <v>41449.376828703702</v>
      </c>
      <c r="T1269" s="7">
        <f t="shared" si="99"/>
        <v>41479.376828703702</v>
      </c>
    </row>
    <row r="1270" spans="1:20" ht="28.8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ROUND((E1270/D1270)*100,2)</f>
        <v>116.67</v>
      </c>
      <c r="P1270">
        <f t="shared" si="95"/>
        <v>76.92307692307692</v>
      </c>
      <c r="Q1270" t="str">
        <f t="shared" si="96"/>
        <v>music</v>
      </c>
      <c r="R1270" t="str">
        <f t="shared" si="97"/>
        <v>rock</v>
      </c>
      <c r="S1270" s="6">
        <f t="shared" si="98"/>
        <v>41507.637118055551</v>
      </c>
      <c r="T1270" s="7">
        <f t="shared" si="99"/>
        <v>41537.637118055551</v>
      </c>
    </row>
    <row r="1271" spans="1:20" ht="43.2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ROUND((E1271/D1271)*100,2)</f>
        <v>108.65</v>
      </c>
      <c r="P1271">
        <f t="shared" si="95"/>
        <v>99.15533980582525</v>
      </c>
      <c r="Q1271" t="str">
        <f t="shared" si="96"/>
        <v>music</v>
      </c>
      <c r="R1271" t="str">
        <f t="shared" si="97"/>
        <v>rock</v>
      </c>
      <c r="S1271" s="6">
        <f t="shared" si="98"/>
        <v>42445.614722222221</v>
      </c>
      <c r="T1271" s="7">
        <f t="shared" si="99"/>
        <v>42475.791666666664</v>
      </c>
    </row>
    <row r="1272" spans="1:20" ht="28.8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ROUND((E1272/D1272)*100,2)</f>
        <v>114.72</v>
      </c>
      <c r="P1272">
        <f t="shared" si="95"/>
        <v>67.881656804733723</v>
      </c>
      <c r="Q1272" t="str">
        <f t="shared" si="96"/>
        <v>music</v>
      </c>
      <c r="R1272" t="str">
        <f t="shared" si="97"/>
        <v>rock</v>
      </c>
      <c r="S1272" s="6">
        <f t="shared" si="98"/>
        <v>40933.648634259254</v>
      </c>
      <c r="T1272" s="7">
        <f t="shared" si="99"/>
        <v>40993.60696759259</v>
      </c>
    </row>
    <row r="1273" spans="1:20" ht="43.2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ROUND((E1273/D1273)*100,2)</f>
        <v>101.8</v>
      </c>
      <c r="P1273">
        <f t="shared" si="95"/>
        <v>246.29032258064515</v>
      </c>
      <c r="Q1273" t="str">
        <f t="shared" si="96"/>
        <v>music</v>
      </c>
      <c r="R1273" t="str">
        <f t="shared" si="97"/>
        <v>rock</v>
      </c>
      <c r="S1273" s="6">
        <f t="shared" si="98"/>
        <v>41561.475219907406</v>
      </c>
      <c r="T1273" s="7">
        <f t="shared" si="99"/>
        <v>41591.516886574071</v>
      </c>
    </row>
    <row r="1274" spans="1:20" ht="57.6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ROUND((E1274/D1274)*100,2)</f>
        <v>106</v>
      </c>
      <c r="P1274">
        <f t="shared" si="95"/>
        <v>189.28571428571428</v>
      </c>
      <c r="Q1274" t="str">
        <f t="shared" si="96"/>
        <v>music</v>
      </c>
      <c r="R1274" t="str">
        <f t="shared" si="97"/>
        <v>rock</v>
      </c>
      <c r="S1274" s="6">
        <f t="shared" si="98"/>
        <v>40274.536793981482</v>
      </c>
      <c r="T1274" s="7">
        <f t="shared" si="99"/>
        <v>40343.958333333328</v>
      </c>
    </row>
    <row r="1275" spans="1:20" ht="43.2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ROUND((E1275/D1275)*100,2)</f>
        <v>103.5</v>
      </c>
      <c r="P1275">
        <f t="shared" si="95"/>
        <v>76.666666666666671</v>
      </c>
      <c r="Q1275" t="str">
        <f t="shared" si="96"/>
        <v>music</v>
      </c>
      <c r="R1275" t="str">
        <f t="shared" si="97"/>
        <v>rock</v>
      </c>
      <c r="S1275" s="6">
        <f t="shared" si="98"/>
        <v>41852.521886574068</v>
      </c>
      <c r="T1275" s="7">
        <f t="shared" si="99"/>
        <v>41882.521886574068</v>
      </c>
    </row>
    <row r="1276" spans="1:20" ht="43.2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ROUND((E1276/D1276)*100,2)</f>
        <v>154.97999999999999</v>
      </c>
      <c r="P1276">
        <f t="shared" si="95"/>
        <v>82.963254817987149</v>
      </c>
      <c r="Q1276" t="str">
        <f t="shared" si="96"/>
        <v>music</v>
      </c>
      <c r="R1276" t="str">
        <f t="shared" si="97"/>
        <v>rock</v>
      </c>
      <c r="S1276" s="6">
        <f t="shared" si="98"/>
        <v>41116.481770833328</v>
      </c>
      <c r="T1276" s="7">
        <f t="shared" si="99"/>
        <v>41151.481770833328</v>
      </c>
    </row>
    <row r="1277" spans="1:20" ht="43.2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ROUND((E1277/D1277)*100,2)</f>
        <v>162.13999999999999</v>
      </c>
      <c r="P1277">
        <f t="shared" si="95"/>
        <v>62.522107969151669</v>
      </c>
      <c r="Q1277" t="str">
        <f t="shared" si="96"/>
        <v>music</v>
      </c>
      <c r="R1277" t="str">
        <f t="shared" si="97"/>
        <v>rock</v>
      </c>
      <c r="S1277" s="6">
        <f t="shared" si="98"/>
        <v>41458.659571759257</v>
      </c>
      <c r="T1277" s="7">
        <f t="shared" si="99"/>
        <v>41493.659571759257</v>
      </c>
    </row>
    <row r="1278" spans="1:20" ht="28.8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ROUND((E1278/D1278)*100,2)</f>
        <v>104.42</v>
      </c>
      <c r="P1278">
        <f t="shared" si="95"/>
        <v>46.06808823529412</v>
      </c>
      <c r="Q1278" t="str">
        <f t="shared" si="96"/>
        <v>music</v>
      </c>
      <c r="R1278" t="str">
        <f t="shared" si="97"/>
        <v>rock</v>
      </c>
      <c r="S1278" s="6">
        <f t="shared" si="98"/>
        <v>40007.49591435185</v>
      </c>
      <c r="T1278" s="7">
        <f t="shared" si="99"/>
        <v>40056.958333333328</v>
      </c>
    </row>
    <row r="1279" spans="1:20" ht="43.2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ROUND((E1279/D1279)*100,2)</f>
        <v>106.12</v>
      </c>
      <c r="P1279">
        <f t="shared" si="95"/>
        <v>38.543946731234868</v>
      </c>
      <c r="Q1279" t="str">
        <f t="shared" si="96"/>
        <v>music</v>
      </c>
      <c r="R1279" t="str">
        <f t="shared" si="97"/>
        <v>rock</v>
      </c>
      <c r="S1279" s="6">
        <f t="shared" si="98"/>
        <v>41121.35355324074</v>
      </c>
      <c r="T1279" s="7">
        <f t="shared" si="99"/>
        <v>41156.35355324074</v>
      </c>
    </row>
    <row r="1280" spans="1:20" ht="43.2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ROUND((E1280/D1280)*100,2)</f>
        <v>154.94</v>
      </c>
      <c r="P1280">
        <f t="shared" si="95"/>
        <v>53.005263157894738</v>
      </c>
      <c r="Q1280" t="str">
        <f t="shared" si="96"/>
        <v>music</v>
      </c>
      <c r="R1280" t="str">
        <f t="shared" si="97"/>
        <v>rock</v>
      </c>
      <c r="S1280" s="6">
        <f t="shared" si="98"/>
        <v>41786.346828703703</v>
      </c>
      <c r="T1280" s="7">
        <f t="shared" si="99"/>
        <v>41814.875</v>
      </c>
    </row>
    <row r="1281" spans="1:20" ht="43.2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ROUND((E1281/D1281)*100,2)</f>
        <v>110.77</v>
      </c>
      <c r="P1281">
        <f t="shared" si="95"/>
        <v>73.355396825396824</v>
      </c>
      <c r="Q1281" t="str">
        <f t="shared" si="96"/>
        <v>music</v>
      </c>
      <c r="R1281" t="str">
        <f t="shared" si="97"/>
        <v>rock</v>
      </c>
      <c r="S1281" s="6">
        <f t="shared" si="98"/>
        <v>41681.890856481477</v>
      </c>
      <c r="T1281" s="7">
        <f t="shared" si="99"/>
        <v>41721.849189814813</v>
      </c>
    </row>
    <row r="1282" spans="1:20" ht="43.2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ROUND((E1282/D1282)*100,2)</f>
        <v>110.91</v>
      </c>
      <c r="P1282">
        <f t="shared" si="95"/>
        <v>127.97523076923076</v>
      </c>
      <c r="Q1282" t="str">
        <f t="shared" si="96"/>
        <v>music</v>
      </c>
      <c r="R1282" t="str">
        <f t="shared" si="97"/>
        <v>rock</v>
      </c>
      <c r="S1282" s="6">
        <f t="shared" si="98"/>
        <v>40513.54923611111</v>
      </c>
      <c r="T1282" s="7">
        <f t="shared" si="99"/>
        <v>40603.54923611111</v>
      </c>
    </row>
    <row r="1283" spans="1:20" ht="43.2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ROUND((E1283/D1283)*100,2)</f>
        <v>110.71</v>
      </c>
      <c r="P1283">
        <f t="shared" ref="P1283:P1346" si="100">IF(L1283=0,0,+E1283/L1283)</f>
        <v>104.72972972972973</v>
      </c>
      <c r="Q1283" t="str">
        <f t="shared" ref="Q1283:Q1346" si="101">LEFT(N1283, SEARCH("/",N1283)-1)</f>
        <v>music</v>
      </c>
      <c r="R1283" t="str">
        <f t="shared" ref="R1283:R1346" si="102">RIGHT(N1283,LEN(N1283)-SEARCH("/",N1283))</f>
        <v>rock</v>
      </c>
      <c r="S1283" s="6">
        <f t="shared" ref="S1283:S1346" si="103">(J1283/86400)+25569+(-5/24)</f>
        <v>41463.535138888888</v>
      </c>
      <c r="T1283" s="7">
        <f t="shared" ref="T1283:T1346" si="104">(I1283/86400)+25569+(-5/24)</f>
        <v>41483.535138888888</v>
      </c>
    </row>
    <row r="1284" spans="1:20" ht="43.2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ROUND((E1284/D1284)*100,2)</f>
        <v>123.61</v>
      </c>
      <c r="P1284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6">
        <f t="shared" si="103"/>
        <v>41586.266840277771</v>
      </c>
      <c r="T1284" s="7">
        <f t="shared" si="104"/>
        <v>41616.999305555553</v>
      </c>
    </row>
    <row r="1285" spans="1:20" ht="43.2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ROUND((E1285/D1285)*100,2)</f>
        <v>211.05</v>
      </c>
      <c r="P1285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6">
        <f t="shared" si="103"/>
        <v>41320.50913194444</v>
      </c>
      <c r="T1285" s="7">
        <f t="shared" si="104"/>
        <v>41343.958333333328</v>
      </c>
    </row>
    <row r="1286" spans="1:20" ht="43.2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ROUND((E1286/D1286)*100,2)</f>
        <v>101</v>
      </c>
      <c r="P1286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6">
        <f t="shared" si="103"/>
        <v>42712.026412037034</v>
      </c>
      <c r="T1286" s="7">
        <f t="shared" si="104"/>
        <v>42735.499305555553</v>
      </c>
    </row>
    <row r="1287" spans="1:20" ht="43.2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ROUND((E1287/D1287)*100,2)</f>
        <v>101.65</v>
      </c>
      <c r="P1287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6">
        <f t="shared" si="103"/>
        <v>42160.374710648146</v>
      </c>
      <c r="T1287" s="7">
        <f t="shared" si="104"/>
        <v>42175.374710648146</v>
      </c>
    </row>
    <row r="1288" spans="1:20" ht="43.2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ROUND((E1288/D1288)*100,2)</f>
        <v>108.33</v>
      </c>
      <c r="P1288">
        <f t="shared" si="100"/>
        <v>81.25</v>
      </c>
      <c r="Q1288" t="str">
        <f t="shared" si="101"/>
        <v>theater</v>
      </c>
      <c r="R1288" t="str">
        <f t="shared" si="102"/>
        <v>plays</v>
      </c>
      <c r="S1288" s="6">
        <f t="shared" si="103"/>
        <v>42039.176238425927</v>
      </c>
      <c r="T1288" s="7">
        <f t="shared" si="104"/>
        <v>42052.374999999993</v>
      </c>
    </row>
    <row r="1289" spans="1:20" ht="72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ROUND((E1289/D1289)*100,2)</f>
        <v>242</v>
      </c>
      <c r="P1289">
        <f t="shared" si="100"/>
        <v>24.2</v>
      </c>
      <c r="Q1289" t="str">
        <f t="shared" si="101"/>
        <v>theater</v>
      </c>
      <c r="R1289" t="str">
        <f t="shared" si="102"/>
        <v>plays</v>
      </c>
      <c r="S1289" s="6">
        <f t="shared" si="103"/>
        <v>42107.412685185183</v>
      </c>
      <c r="T1289" s="7">
        <f t="shared" si="104"/>
        <v>42167.412685185183</v>
      </c>
    </row>
    <row r="1290" spans="1:20" ht="43.2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ROUND((E1290/D1290)*100,2)</f>
        <v>100.45</v>
      </c>
      <c r="P1290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6">
        <f t="shared" si="103"/>
        <v>42560.946331018517</v>
      </c>
      <c r="T1290" s="7">
        <f t="shared" si="104"/>
        <v>42591.958333333336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ROUND((E1291/D1291)*100,2)</f>
        <v>125.07</v>
      </c>
      <c r="P1291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6">
        <f t="shared" si="103"/>
        <v>42708.926446759258</v>
      </c>
      <c r="T1291" s="7">
        <f t="shared" si="104"/>
        <v>42738.926446759258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ROUND((E1292/D1292)*100,2)</f>
        <v>108.57</v>
      </c>
      <c r="P1292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6">
        <f t="shared" si="103"/>
        <v>42086.406608796293</v>
      </c>
      <c r="T1292" s="7">
        <f t="shared" si="104"/>
        <v>42117.082638888889</v>
      </c>
    </row>
    <row r="1293" spans="1:20" ht="43.2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ROUND((E1293/D1293)*100,2)</f>
        <v>145.69999999999999</v>
      </c>
      <c r="P1293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6">
        <f t="shared" si="103"/>
        <v>42064.444340277776</v>
      </c>
      <c r="T1293" s="7">
        <f t="shared" si="104"/>
        <v>42101.083333333336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ROUND((E1294/D1294)*100,2)</f>
        <v>110</v>
      </c>
      <c r="P1294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6">
        <f t="shared" si="103"/>
        <v>42256.555879629632</v>
      </c>
      <c r="T1294" s="7">
        <f t="shared" si="104"/>
        <v>42283.749305555553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ROUND((E1295/D1295)*100,2)</f>
        <v>102.23</v>
      </c>
      <c r="P1295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6">
        <f t="shared" si="103"/>
        <v>42292.492719907408</v>
      </c>
      <c r="T1295" s="7">
        <f t="shared" si="104"/>
        <v>42322.534386574072</v>
      </c>
    </row>
    <row r="1296" spans="1:20" ht="43.2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ROUND((E1296/D1296)*100,2)</f>
        <v>122</v>
      </c>
      <c r="P1296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6">
        <f t="shared" si="103"/>
        <v>42278.245335648149</v>
      </c>
      <c r="T1296" s="7">
        <f t="shared" si="104"/>
        <v>42296.249999999993</v>
      </c>
    </row>
    <row r="1297" spans="1:20" ht="43.2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ROUND((E1297/D1297)*100,2)</f>
        <v>101.96</v>
      </c>
      <c r="P1297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6">
        <f t="shared" si="103"/>
        <v>42184.364548611113</v>
      </c>
      <c r="T1297" s="7">
        <f t="shared" si="104"/>
        <v>42214.499999999993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ROUND((E1298/D1298)*100,2)</f>
        <v>141.18</v>
      </c>
      <c r="P1298">
        <f t="shared" si="100"/>
        <v>52.173913043478258</v>
      </c>
      <c r="Q1298" t="str">
        <f t="shared" si="101"/>
        <v>theater</v>
      </c>
      <c r="R1298" t="str">
        <f t="shared" si="102"/>
        <v>plays</v>
      </c>
      <c r="S1298" s="6">
        <f t="shared" si="103"/>
        <v>42422.842280092591</v>
      </c>
      <c r="T1298" s="7">
        <f t="shared" si="104"/>
        <v>42442.800613425927</v>
      </c>
    </row>
    <row r="1299" spans="1:20" ht="43.2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ROUND((E1299/D1299)*100,2)</f>
        <v>109.53</v>
      </c>
      <c r="P1299">
        <f t="shared" si="100"/>
        <v>92.037815126050418</v>
      </c>
      <c r="Q1299" t="str">
        <f t="shared" si="101"/>
        <v>theater</v>
      </c>
      <c r="R1299" t="str">
        <f t="shared" si="102"/>
        <v>plays</v>
      </c>
      <c r="S1299" s="6">
        <f t="shared" si="103"/>
        <v>42461.538865740738</v>
      </c>
      <c r="T1299" s="7">
        <f t="shared" si="104"/>
        <v>42491.538865740738</v>
      </c>
    </row>
    <row r="1300" spans="1:20" ht="43.2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ROUND((E1300/D1300)*100,2)</f>
        <v>104.65</v>
      </c>
      <c r="P1300">
        <f t="shared" si="100"/>
        <v>63.424242424242422</v>
      </c>
      <c r="Q1300" t="str">
        <f t="shared" si="101"/>
        <v>theater</v>
      </c>
      <c r="R1300" t="str">
        <f t="shared" si="102"/>
        <v>plays</v>
      </c>
      <c r="S1300" s="6">
        <f t="shared" si="103"/>
        <v>42458.472592592589</v>
      </c>
      <c r="T1300" s="7">
        <f t="shared" si="104"/>
        <v>42488.472592592589</v>
      </c>
    </row>
    <row r="1301" spans="1:20" ht="43.2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ROUND((E1301/D1301)*100,2)</f>
        <v>124</v>
      </c>
      <c r="P1301">
        <f t="shared" si="100"/>
        <v>135.625</v>
      </c>
      <c r="Q1301" t="str">
        <f t="shared" si="101"/>
        <v>theater</v>
      </c>
      <c r="R1301" t="str">
        <f t="shared" si="102"/>
        <v>plays</v>
      </c>
      <c r="S1301" s="6">
        <f t="shared" si="103"/>
        <v>42169.606006944443</v>
      </c>
      <c r="T1301" s="7">
        <f t="shared" si="104"/>
        <v>42199.606006944443</v>
      </c>
    </row>
    <row r="1302" spans="1:20" ht="43.2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ROUND((E1302/D1302)*100,2)</f>
        <v>135</v>
      </c>
      <c r="P1302">
        <f t="shared" si="100"/>
        <v>168.75</v>
      </c>
      <c r="Q1302" t="str">
        <f t="shared" si="101"/>
        <v>theater</v>
      </c>
      <c r="R1302" t="str">
        <f t="shared" si="102"/>
        <v>plays</v>
      </c>
      <c r="S1302" s="6">
        <f t="shared" si="103"/>
        <v>42483.466874999998</v>
      </c>
      <c r="T1302" s="7">
        <f t="shared" si="104"/>
        <v>42522.581249999996</v>
      </c>
    </row>
    <row r="1303" spans="1:20" ht="43.2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ROUND((E1303/D1303)*100,2)</f>
        <v>102.75</v>
      </c>
      <c r="P1303">
        <f t="shared" si="100"/>
        <v>70.862068965517238</v>
      </c>
      <c r="Q1303" t="str">
        <f t="shared" si="101"/>
        <v>theater</v>
      </c>
      <c r="R1303" t="str">
        <f t="shared" si="102"/>
        <v>plays</v>
      </c>
      <c r="S1303" s="6">
        <f t="shared" si="103"/>
        <v>42195.541412037033</v>
      </c>
      <c r="T1303" s="7">
        <f t="shared" si="104"/>
        <v>42205.916666666664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ROUND((E1304/D1304)*100,2)</f>
        <v>100</v>
      </c>
      <c r="P1304">
        <f t="shared" si="100"/>
        <v>50</v>
      </c>
      <c r="Q1304" t="str">
        <f t="shared" si="101"/>
        <v>theater</v>
      </c>
      <c r="R1304" t="str">
        <f t="shared" si="102"/>
        <v>plays</v>
      </c>
      <c r="S1304" s="6">
        <f t="shared" si="103"/>
        <v>42674.849664351852</v>
      </c>
      <c r="T1304" s="7">
        <f t="shared" si="104"/>
        <v>42704.891331018516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ROUND((E1305/D1305)*100,2)</f>
        <v>130.26</v>
      </c>
      <c r="P1305">
        <f t="shared" si="100"/>
        <v>42.214166666666671</v>
      </c>
      <c r="Q1305" t="str">
        <f t="shared" si="101"/>
        <v>theater</v>
      </c>
      <c r="R1305" t="str">
        <f t="shared" si="102"/>
        <v>plays</v>
      </c>
      <c r="S1305" s="6">
        <f t="shared" si="103"/>
        <v>42566.232870370368</v>
      </c>
      <c r="T1305" s="7">
        <f t="shared" si="104"/>
        <v>42582.249999999993</v>
      </c>
    </row>
    <row r="1306" spans="1:20" ht="43.2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ROUND((E1306/D1306)*100,2)</f>
        <v>39.630000000000003</v>
      </c>
      <c r="P1306">
        <f t="shared" si="100"/>
        <v>152.41346153846155</v>
      </c>
      <c r="Q1306" t="str">
        <f t="shared" si="101"/>
        <v>technology</v>
      </c>
      <c r="R1306" t="str">
        <f t="shared" si="102"/>
        <v>wearables</v>
      </c>
      <c r="S1306" s="6">
        <f t="shared" si="103"/>
        <v>42746.986168981479</v>
      </c>
      <c r="T1306" s="7">
        <f t="shared" si="104"/>
        <v>42806.944502314807</v>
      </c>
    </row>
    <row r="1307" spans="1:20" ht="43.2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ROUND((E1307/D1307)*100,2)</f>
        <v>25.98</v>
      </c>
      <c r="P1307">
        <f t="shared" si="100"/>
        <v>90.616279069767444</v>
      </c>
      <c r="Q1307" t="str">
        <f t="shared" si="101"/>
        <v>technology</v>
      </c>
      <c r="R1307" t="str">
        <f t="shared" si="102"/>
        <v>wearables</v>
      </c>
      <c r="S1307" s="6">
        <f t="shared" si="103"/>
        <v>42543.457268518519</v>
      </c>
      <c r="T1307" s="7">
        <f t="shared" si="104"/>
        <v>42572.520833333336</v>
      </c>
    </row>
    <row r="1308" spans="1:20" ht="57.6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ROUND((E1308/D1308)*100,2)</f>
        <v>65.25</v>
      </c>
      <c r="P1308">
        <f t="shared" si="100"/>
        <v>201.60393258426967</v>
      </c>
      <c r="Q1308" t="str">
        <f t="shared" si="101"/>
        <v>technology</v>
      </c>
      <c r="R1308" t="str">
        <f t="shared" si="102"/>
        <v>wearables</v>
      </c>
      <c r="S1308" s="6">
        <f t="shared" si="103"/>
        <v>41947.249236111107</v>
      </c>
      <c r="T1308" s="7">
        <f t="shared" si="104"/>
        <v>41977.249236111107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ROUND((E1309/D1309)*100,2)</f>
        <v>11.51</v>
      </c>
      <c r="P1309">
        <f t="shared" si="100"/>
        <v>127.93333333333334</v>
      </c>
      <c r="Q1309" t="str">
        <f t="shared" si="101"/>
        <v>technology</v>
      </c>
      <c r="R1309" t="str">
        <f t="shared" si="102"/>
        <v>wearables</v>
      </c>
      <c r="S1309" s="6">
        <f t="shared" si="103"/>
        <v>42387.294895833336</v>
      </c>
      <c r="T1309" s="7">
        <f t="shared" si="104"/>
        <v>42417.294895833336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ROUND((E1310/D1310)*100,2)</f>
        <v>11.36</v>
      </c>
      <c r="P1310">
        <f t="shared" si="100"/>
        <v>29.894736842105264</v>
      </c>
      <c r="Q1310" t="str">
        <f t="shared" si="101"/>
        <v>technology</v>
      </c>
      <c r="R1310" t="str">
        <f t="shared" si="102"/>
        <v>wearables</v>
      </c>
      <c r="S1310" s="6">
        <f t="shared" si="103"/>
        <v>42611.405231481483</v>
      </c>
      <c r="T1310" s="7">
        <f t="shared" si="104"/>
        <v>42651.405231481483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ROUND((E1311/D1311)*100,2)</f>
        <v>111.99</v>
      </c>
      <c r="P1311">
        <f t="shared" si="100"/>
        <v>367.97142857142859</v>
      </c>
      <c r="Q1311" t="str">
        <f t="shared" si="101"/>
        <v>technology</v>
      </c>
      <c r="R1311" t="str">
        <f t="shared" si="102"/>
        <v>wearables</v>
      </c>
      <c r="S1311" s="6">
        <f t="shared" si="103"/>
        <v>42257.674398148149</v>
      </c>
      <c r="T1311" s="7">
        <f t="shared" si="104"/>
        <v>42292.674398148149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ROUND((E1312/D1312)*100,2)</f>
        <v>15.5</v>
      </c>
      <c r="P1312">
        <f t="shared" si="100"/>
        <v>129.16666666666666</v>
      </c>
      <c r="Q1312" t="str">
        <f t="shared" si="101"/>
        <v>technology</v>
      </c>
      <c r="R1312" t="str">
        <f t="shared" si="102"/>
        <v>wearables</v>
      </c>
      <c r="S1312" s="6">
        <f t="shared" si="103"/>
        <v>42556.458912037029</v>
      </c>
      <c r="T1312" s="7">
        <f t="shared" si="104"/>
        <v>42601.458912037029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ROUND((E1313/D1313)*100,2)</f>
        <v>32.03</v>
      </c>
      <c r="P1313">
        <f t="shared" si="100"/>
        <v>800.7</v>
      </c>
      <c r="Q1313" t="str">
        <f t="shared" si="101"/>
        <v>technology</v>
      </c>
      <c r="R1313" t="str">
        <f t="shared" si="102"/>
        <v>wearables</v>
      </c>
      <c r="S1313" s="6">
        <f t="shared" si="103"/>
        <v>42669.593969907401</v>
      </c>
      <c r="T1313" s="7">
        <f t="shared" si="104"/>
        <v>42704.635636574072</v>
      </c>
    </row>
    <row r="1314" spans="1:20" ht="43.2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ROUND((E1314/D1314)*100,2)</f>
        <v>0.61</v>
      </c>
      <c r="P1314">
        <f t="shared" si="100"/>
        <v>28</v>
      </c>
      <c r="Q1314" t="str">
        <f t="shared" si="101"/>
        <v>technology</v>
      </c>
      <c r="R1314" t="str">
        <f t="shared" si="102"/>
        <v>wearables</v>
      </c>
      <c r="S1314" s="6">
        <f t="shared" si="103"/>
        <v>42082.494467592587</v>
      </c>
      <c r="T1314" s="7">
        <f t="shared" si="104"/>
        <v>42112.494467592587</v>
      </c>
    </row>
    <row r="1315" spans="1:20" ht="43.2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ROUND((E1315/D1315)*100,2)</f>
        <v>31.12</v>
      </c>
      <c r="P1315">
        <f t="shared" si="100"/>
        <v>102.01639344262296</v>
      </c>
      <c r="Q1315" t="str">
        <f t="shared" si="101"/>
        <v>technology</v>
      </c>
      <c r="R1315" t="str">
        <f t="shared" si="102"/>
        <v>wearables</v>
      </c>
      <c r="S1315" s="6">
        <f t="shared" si="103"/>
        <v>42402.50131944444</v>
      </c>
      <c r="T1315" s="7">
        <f t="shared" si="104"/>
        <v>42432.50131944444</v>
      </c>
    </row>
    <row r="1316" spans="1:20" ht="43.2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ROUND((E1316/D1316)*100,2)</f>
        <v>1.1299999999999999</v>
      </c>
      <c r="P1316">
        <f t="shared" si="100"/>
        <v>184.36363636363637</v>
      </c>
      <c r="Q1316" t="str">
        <f t="shared" si="101"/>
        <v>technology</v>
      </c>
      <c r="R1316" t="str">
        <f t="shared" si="102"/>
        <v>wearables</v>
      </c>
      <c r="S1316" s="6">
        <f t="shared" si="103"/>
        <v>42604.461342592585</v>
      </c>
      <c r="T1316" s="7">
        <f t="shared" si="104"/>
        <v>42664.461342592585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ROUND((E1317/D1317)*100,2)</f>
        <v>40.4</v>
      </c>
      <c r="P1317">
        <f t="shared" si="100"/>
        <v>162.91935483870967</v>
      </c>
      <c r="Q1317" t="str">
        <f t="shared" si="101"/>
        <v>technology</v>
      </c>
      <c r="R1317" t="str">
        <f t="shared" si="102"/>
        <v>wearables</v>
      </c>
      <c r="S1317" s="6">
        <f t="shared" si="103"/>
        <v>42278.289907407401</v>
      </c>
      <c r="T1317" s="7">
        <f t="shared" si="104"/>
        <v>42313.833333333336</v>
      </c>
    </row>
    <row r="1318" spans="1:20" ht="43.2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ROUND((E1318/D1318)*100,2)</f>
        <v>0</v>
      </c>
      <c r="P1318">
        <f t="shared" si="100"/>
        <v>1</v>
      </c>
      <c r="Q1318" t="str">
        <f t="shared" si="101"/>
        <v>technology</v>
      </c>
      <c r="R1318" t="str">
        <f t="shared" si="102"/>
        <v>wearables</v>
      </c>
      <c r="S1318" s="6">
        <f t="shared" si="103"/>
        <v>42393.753576388888</v>
      </c>
      <c r="T1318" s="7">
        <f t="shared" si="104"/>
        <v>42428.753576388888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ROUND((E1319/D1319)*100,2)</f>
        <v>5.73</v>
      </c>
      <c r="P1319">
        <f t="shared" si="100"/>
        <v>603.52631578947364</v>
      </c>
      <c r="Q1319" t="str">
        <f t="shared" si="101"/>
        <v>technology</v>
      </c>
      <c r="R1319" t="str">
        <f t="shared" si="102"/>
        <v>wearables</v>
      </c>
      <c r="S1319" s="6">
        <f t="shared" si="103"/>
        <v>42520.027152777773</v>
      </c>
      <c r="T1319" s="7">
        <f t="shared" si="104"/>
        <v>42572.374999999993</v>
      </c>
    </row>
    <row r="1320" spans="1:20" ht="43.2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ROUND((E1320/D1320)*100,2)</f>
        <v>15.33</v>
      </c>
      <c r="P1320">
        <f t="shared" si="100"/>
        <v>45.407407407407405</v>
      </c>
      <c r="Q1320" t="str">
        <f t="shared" si="101"/>
        <v>technology</v>
      </c>
      <c r="R1320" t="str">
        <f t="shared" si="102"/>
        <v>wearables</v>
      </c>
      <c r="S1320" s="6">
        <f t="shared" si="103"/>
        <v>41984.835324074076</v>
      </c>
      <c r="T1320" s="7">
        <f t="shared" si="104"/>
        <v>42014.835324074076</v>
      </c>
    </row>
    <row r="1321" spans="1:20" ht="43.2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ROUND((E1321/D1321)*100,2)</f>
        <v>15.1</v>
      </c>
      <c r="P1321">
        <f t="shared" si="100"/>
        <v>97.333333333333329</v>
      </c>
      <c r="Q1321" t="str">
        <f t="shared" si="101"/>
        <v>technology</v>
      </c>
      <c r="R1321" t="str">
        <f t="shared" si="102"/>
        <v>wearables</v>
      </c>
      <c r="S1321" s="6">
        <f t="shared" si="103"/>
        <v>41816.603761574072</v>
      </c>
      <c r="T1321" s="7">
        <f t="shared" si="104"/>
        <v>41831.458333333328</v>
      </c>
    </row>
    <row r="1322" spans="1:20" ht="43.2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ROUND((E1322/D1322)*100,2)</f>
        <v>0.5</v>
      </c>
      <c r="P1322">
        <f t="shared" si="100"/>
        <v>167.66666666666666</v>
      </c>
      <c r="Q1322" t="str">
        <f t="shared" si="101"/>
        <v>technology</v>
      </c>
      <c r="R1322" t="str">
        <f t="shared" si="102"/>
        <v>wearables</v>
      </c>
      <c r="S1322" s="6">
        <f t="shared" si="103"/>
        <v>42705.482013888883</v>
      </c>
      <c r="T1322" s="7">
        <f t="shared" si="104"/>
        <v>42734.749999999993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ROUND((E1323/D1323)*100,2)</f>
        <v>1.3</v>
      </c>
      <c r="P1323">
        <f t="shared" si="100"/>
        <v>859.85714285714289</v>
      </c>
      <c r="Q1323" t="str">
        <f t="shared" si="101"/>
        <v>technology</v>
      </c>
      <c r="R1323" t="str">
        <f t="shared" si="102"/>
        <v>wearables</v>
      </c>
      <c r="S1323" s="6">
        <f t="shared" si="103"/>
        <v>42697.540937499994</v>
      </c>
      <c r="T1323" s="7">
        <f t="shared" si="104"/>
        <v>42727.540937499994</v>
      </c>
    </row>
    <row r="1324" spans="1:20" ht="43.2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ROUND((E1324/D1324)*100,2)</f>
        <v>0.3</v>
      </c>
      <c r="P1324">
        <f t="shared" si="100"/>
        <v>26.5</v>
      </c>
      <c r="Q1324" t="str">
        <f t="shared" si="101"/>
        <v>technology</v>
      </c>
      <c r="R1324" t="str">
        <f t="shared" si="102"/>
        <v>wearables</v>
      </c>
      <c r="S1324" s="6">
        <f t="shared" si="103"/>
        <v>42115.448206018518</v>
      </c>
      <c r="T1324" s="7">
        <f t="shared" si="104"/>
        <v>42145.448206018518</v>
      </c>
    </row>
    <row r="1325" spans="1:20" ht="43.2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ROUND((E1325/D1325)*100,2)</f>
        <v>8.8800000000000008</v>
      </c>
      <c r="P1325">
        <f t="shared" si="100"/>
        <v>30.272727272727273</v>
      </c>
      <c r="Q1325" t="str">
        <f t="shared" si="101"/>
        <v>technology</v>
      </c>
      <c r="R1325" t="str">
        <f t="shared" si="102"/>
        <v>wearables</v>
      </c>
      <c r="S1325" s="6">
        <f t="shared" si="103"/>
        <v>42451.490115740737</v>
      </c>
      <c r="T1325" s="7">
        <f t="shared" si="104"/>
        <v>42486.079861111109</v>
      </c>
    </row>
    <row r="1326" spans="1:20" ht="43.2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ROUND((E1326/D1326)*100,2)</f>
        <v>9.84</v>
      </c>
      <c r="P1326">
        <f t="shared" si="100"/>
        <v>54.666666666666664</v>
      </c>
      <c r="Q1326" t="str">
        <f t="shared" si="101"/>
        <v>technology</v>
      </c>
      <c r="R1326" t="str">
        <f t="shared" si="102"/>
        <v>wearables</v>
      </c>
      <c r="S1326" s="6">
        <f t="shared" si="103"/>
        <v>42626.425370370365</v>
      </c>
      <c r="T1326" s="7">
        <f t="shared" si="104"/>
        <v>42656.425370370365</v>
      </c>
    </row>
    <row r="1327" spans="1:20" ht="43.2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ROUND((E1327/D1327)*100,2)</f>
        <v>2.4300000000000002</v>
      </c>
      <c r="P1327">
        <f t="shared" si="100"/>
        <v>60.75</v>
      </c>
      <c r="Q1327" t="str">
        <f t="shared" si="101"/>
        <v>technology</v>
      </c>
      <c r="R1327" t="str">
        <f t="shared" si="102"/>
        <v>wearables</v>
      </c>
      <c r="S1327" s="6">
        <f t="shared" si="103"/>
        <v>42703.877719907403</v>
      </c>
      <c r="T1327" s="7">
        <f t="shared" si="104"/>
        <v>42733.877719907403</v>
      </c>
    </row>
    <row r="1328" spans="1:20" ht="43.2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ROUND((E1328/D1328)*100,2)</f>
        <v>1.1299999999999999</v>
      </c>
      <c r="P1328">
        <f t="shared" si="100"/>
        <v>102.72727272727273</v>
      </c>
      <c r="Q1328" t="str">
        <f t="shared" si="101"/>
        <v>technology</v>
      </c>
      <c r="R1328" t="str">
        <f t="shared" si="102"/>
        <v>wearables</v>
      </c>
      <c r="S1328" s="6">
        <f t="shared" si="103"/>
        <v>41974.583657407406</v>
      </c>
      <c r="T1328" s="7">
        <f t="shared" si="104"/>
        <v>42019.583657407406</v>
      </c>
    </row>
    <row r="1329" spans="1:20" ht="43.2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ROUND((E1329/D1329)*100,2)</f>
        <v>3.55</v>
      </c>
      <c r="P1329">
        <f t="shared" si="100"/>
        <v>41.585365853658537</v>
      </c>
      <c r="Q1329" t="str">
        <f t="shared" si="101"/>
        <v>technology</v>
      </c>
      <c r="R1329" t="str">
        <f t="shared" si="102"/>
        <v>wearables</v>
      </c>
      <c r="S1329" s="6">
        <f t="shared" si="103"/>
        <v>42123.470312500001</v>
      </c>
      <c r="T1329" s="7">
        <f t="shared" si="104"/>
        <v>42153.470312500001</v>
      </c>
    </row>
    <row r="1330" spans="1:20" ht="43.2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ROUND((E1330/D1330)*100,2)</f>
        <v>2.33</v>
      </c>
      <c r="P1330">
        <f t="shared" si="100"/>
        <v>116.53333333333333</v>
      </c>
      <c r="Q1330" t="str">
        <f t="shared" si="101"/>
        <v>technology</v>
      </c>
      <c r="R1330" t="str">
        <f t="shared" si="102"/>
        <v>wearables</v>
      </c>
      <c r="S1330" s="6">
        <f t="shared" si="103"/>
        <v>42612.434421296297</v>
      </c>
      <c r="T1330" s="7">
        <f t="shared" si="104"/>
        <v>42657.434421296297</v>
      </c>
    </row>
    <row r="1331" spans="1:20" ht="43.2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ROUND((E1331/D1331)*100,2)</f>
        <v>0.82</v>
      </c>
      <c r="P1331">
        <f t="shared" si="100"/>
        <v>45.333333333333336</v>
      </c>
      <c r="Q1331" t="str">
        <f t="shared" si="101"/>
        <v>technology</v>
      </c>
      <c r="R1331" t="str">
        <f t="shared" si="102"/>
        <v>wearables</v>
      </c>
      <c r="S1331" s="6">
        <f t="shared" si="103"/>
        <v>41935.013252314813</v>
      </c>
      <c r="T1331" s="7">
        <f t="shared" si="104"/>
        <v>41975.054918981477</v>
      </c>
    </row>
    <row r="1332" spans="1:20" ht="43.2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ROUND((E1332/D1332)*100,2)</f>
        <v>22.49</v>
      </c>
      <c r="P1332">
        <f t="shared" si="100"/>
        <v>157.46</v>
      </c>
      <c r="Q1332" t="str">
        <f t="shared" si="101"/>
        <v>technology</v>
      </c>
      <c r="R1332" t="str">
        <f t="shared" si="102"/>
        <v>wearables</v>
      </c>
      <c r="S1332" s="6">
        <f t="shared" si="103"/>
        <v>42522.068391203698</v>
      </c>
      <c r="T1332" s="7">
        <f t="shared" si="104"/>
        <v>42552.958333333336</v>
      </c>
    </row>
    <row r="1333" spans="1:20" ht="43.2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ROUND((E1333/D1333)*100,2)</f>
        <v>1.37</v>
      </c>
      <c r="P1333">
        <f t="shared" si="100"/>
        <v>100.5</v>
      </c>
      <c r="Q1333" t="str">
        <f t="shared" si="101"/>
        <v>technology</v>
      </c>
      <c r="R1333" t="str">
        <f t="shared" si="102"/>
        <v>wearables</v>
      </c>
      <c r="S1333" s="6">
        <f t="shared" si="103"/>
        <v>42569.295763888884</v>
      </c>
      <c r="T1333" s="7">
        <f t="shared" si="104"/>
        <v>42599.295763888884</v>
      </c>
    </row>
    <row r="1334" spans="1:20" ht="43.2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ROUND((E1334/D1334)*100,2)</f>
        <v>0</v>
      </c>
      <c r="P1334">
        <f t="shared" si="100"/>
        <v>0</v>
      </c>
      <c r="Q1334" t="str">
        <f t="shared" si="101"/>
        <v>technology</v>
      </c>
      <c r="R1334" t="str">
        <f t="shared" si="102"/>
        <v>wearables</v>
      </c>
      <c r="S1334" s="6">
        <f t="shared" si="103"/>
        <v>42731.851944444446</v>
      </c>
      <c r="T1334" s="7">
        <f t="shared" si="104"/>
        <v>42761.851944444446</v>
      </c>
    </row>
    <row r="1335" spans="1:20" ht="43.2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ROUND((E1335/D1335)*100,2)</f>
        <v>0</v>
      </c>
      <c r="P1335">
        <f t="shared" si="100"/>
        <v>0</v>
      </c>
      <c r="Q1335" t="str">
        <f t="shared" si="101"/>
        <v>technology</v>
      </c>
      <c r="R1335" t="str">
        <f t="shared" si="102"/>
        <v>wearables</v>
      </c>
      <c r="S1335" s="6">
        <f t="shared" si="103"/>
        <v>41805.8984375</v>
      </c>
      <c r="T1335" s="7">
        <f t="shared" si="104"/>
        <v>41835.8984375</v>
      </c>
    </row>
    <row r="1336" spans="1:20" ht="43.2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ROUND((E1336/D1336)*100,2)</f>
        <v>10.75</v>
      </c>
      <c r="P1336">
        <f t="shared" si="100"/>
        <v>51.822463768115945</v>
      </c>
      <c r="Q1336" t="str">
        <f t="shared" si="101"/>
        <v>technology</v>
      </c>
      <c r="R1336" t="str">
        <f t="shared" si="102"/>
        <v>wearables</v>
      </c>
      <c r="S1336" s="6">
        <f t="shared" si="103"/>
        <v>42410.565821759257</v>
      </c>
      <c r="T1336" s="7">
        <f t="shared" si="104"/>
        <v>42440.565821759257</v>
      </c>
    </row>
    <row r="1337" spans="1:20" ht="43.2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ROUND((E1337/D1337)*100,2)</f>
        <v>19.760000000000002</v>
      </c>
      <c r="P1337">
        <f t="shared" si="100"/>
        <v>308.75</v>
      </c>
      <c r="Q1337" t="str">
        <f t="shared" si="101"/>
        <v>technology</v>
      </c>
      <c r="R1337" t="str">
        <f t="shared" si="102"/>
        <v>wearables</v>
      </c>
      <c r="S1337" s="6">
        <f t="shared" si="103"/>
        <v>42313.728032407402</v>
      </c>
      <c r="T1337" s="7">
        <f t="shared" si="104"/>
        <v>42343.728032407402</v>
      </c>
    </row>
    <row r="1338" spans="1:20" ht="43.2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ROUND((E1338/D1338)*100,2)</f>
        <v>84.95</v>
      </c>
      <c r="P1338">
        <f t="shared" si="100"/>
        <v>379.22767857142856</v>
      </c>
      <c r="Q1338" t="str">
        <f t="shared" si="101"/>
        <v>technology</v>
      </c>
      <c r="R1338" t="str">
        <f t="shared" si="102"/>
        <v>wearables</v>
      </c>
      <c r="S1338" s="6">
        <f t="shared" si="103"/>
        <v>41955.655416666668</v>
      </c>
      <c r="T1338" s="7">
        <f t="shared" si="104"/>
        <v>41990.655416666668</v>
      </c>
    </row>
    <row r="1339" spans="1:20" ht="43.2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ROUND((E1339/D1339)*100,2)</f>
        <v>49.38</v>
      </c>
      <c r="P1339">
        <f t="shared" si="100"/>
        <v>176.36428571428573</v>
      </c>
      <c r="Q1339" t="str">
        <f t="shared" si="101"/>
        <v>technology</v>
      </c>
      <c r="R1339" t="str">
        <f t="shared" si="102"/>
        <v>wearables</v>
      </c>
      <c r="S1339" s="6">
        <f t="shared" si="103"/>
        <v>42767.368969907409</v>
      </c>
      <c r="T1339" s="7">
        <f t="shared" si="104"/>
        <v>42797.368969907409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ROUND((E1340/D1340)*100,2)</f>
        <v>3.3</v>
      </c>
      <c r="P1340">
        <f t="shared" si="100"/>
        <v>66.066666666666663</v>
      </c>
      <c r="Q1340" t="str">
        <f t="shared" si="101"/>
        <v>technology</v>
      </c>
      <c r="R1340" t="str">
        <f t="shared" si="102"/>
        <v>wearables</v>
      </c>
      <c r="S1340" s="6">
        <f t="shared" si="103"/>
        <v>42188.595289351848</v>
      </c>
      <c r="T1340" s="7">
        <f t="shared" si="104"/>
        <v>42218.595289351848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ROUND((E1341/D1341)*100,2)</f>
        <v>6.63</v>
      </c>
      <c r="P1341">
        <f t="shared" si="100"/>
        <v>89.648648648648646</v>
      </c>
      <c r="Q1341" t="str">
        <f t="shared" si="101"/>
        <v>technology</v>
      </c>
      <c r="R1341" t="str">
        <f t="shared" si="102"/>
        <v>wearables</v>
      </c>
      <c r="S1341" s="6">
        <f t="shared" si="103"/>
        <v>41936.438831018517</v>
      </c>
      <c r="T1341" s="7">
        <f t="shared" si="104"/>
        <v>41981.480497685181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ROUND((E1342/D1342)*100,2)</f>
        <v>0</v>
      </c>
      <c r="P1342">
        <f t="shared" si="100"/>
        <v>0</v>
      </c>
      <c r="Q1342" t="str">
        <f t="shared" si="101"/>
        <v>technology</v>
      </c>
      <c r="R1342" t="str">
        <f t="shared" si="102"/>
        <v>wearables</v>
      </c>
      <c r="S1342" s="6">
        <f t="shared" si="103"/>
        <v>41836.387187499997</v>
      </c>
      <c r="T1342" s="7">
        <f t="shared" si="104"/>
        <v>41866.387187499997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ROUND((E1343/D1343)*100,2)</f>
        <v>70.36</v>
      </c>
      <c r="P1343">
        <f t="shared" si="100"/>
        <v>382.39130434782606</v>
      </c>
      <c r="Q1343" t="str">
        <f t="shared" si="101"/>
        <v>technology</v>
      </c>
      <c r="R1343" t="str">
        <f t="shared" si="102"/>
        <v>wearables</v>
      </c>
      <c r="S1343" s="6">
        <f t="shared" si="103"/>
        <v>42612.415706018517</v>
      </c>
      <c r="T1343" s="7">
        <f t="shared" si="104"/>
        <v>42644.415706018517</v>
      </c>
    </row>
    <row r="1344" spans="1:20" ht="43.2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ROUND((E1344/D1344)*100,2)</f>
        <v>0.2</v>
      </c>
      <c r="P1344">
        <f t="shared" si="100"/>
        <v>100</v>
      </c>
      <c r="Q1344" t="str">
        <f t="shared" si="101"/>
        <v>technology</v>
      </c>
      <c r="R1344" t="str">
        <f t="shared" si="102"/>
        <v>wearables</v>
      </c>
      <c r="S1344" s="6">
        <f t="shared" si="103"/>
        <v>42172.608090277776</v>
      </c>
      <c r="T1344" s="7">
        <f t="shared" si="104"/>
        <v>42202.608090277776</v>
      </c>
    </row>
    <row r="1345" spans="1:20" ht="43.2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ROUND((E1345/D1345)*100,2)</f>
        <v>102.3</v>
      </c>
      <c r="P1345">
        <f t="shared" si="100"/>
        <v>158.35603715170279</v>
      </c>
      <c r="Q1345" t="str">
        <f t="shared" si="101"/>
        <v>technology</v>
      </c>
      <c r="R1345" t="str">
        <f t="shared" si="102"/>
        <v>wearables</v>
      </c>
      <c r="S1345" s="6">
        <f t="shared" si="103"/>
        <v>42542.318090277775</v>
      </c>
      <c r="T1345" s="7">
        <f t="shared" si="104"/>
        <v>42600.957638888889</v>
      </c>
    </row>
    <row r="1346" spans="1:20" ht="43.2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ROUND((E1346/D1346)*100,2)</f>
        <v>377.73</v>
      </c>
      <c r="P1346">
        <f t="shared" si="100"/>
        <v>40.762589928057551</v>
      </c>
      <c r="Q1346" t="str">
        <f t="shared" si="101"/>
        <v>publishing</v>
      </c>
      <c r="R1346" t="str">
        <f t="shared" si="102"/>
        <v>nonfiction</v>
      </c>
      <c r="S1346" s="6">
        <f t="shared" si="103"/>
        <v>42522.581469907404</v>
      </c>
      <c r="T1346" s="7">
        <f t="shared" si="104"/>
        <v>42551.581469907404</v>
      </c>
    </row>
    <row r="1347" spans="1:20" ht="43.2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ROUND((E1347/D1347)*100,2)</f>
        <v>125</v>
      </c>
      <c r="P1347">
        <f t="shared" ref="P1347:P1410" si="105">IF(L1347=0,0,+E1347/L1347)</f>
        <v>53.571428571428569</v>
      </c>
      <c r="Q1347" t="str">
        <f t="shared" ref="Q1347:Q1410" si="106">LEFT(N1347, SEARCH("/",N1347)-1)</f>
        <v>publishing</v>
      </c>
      <c r="R1347" t="str">
        <f t="shared" ref="R1347:R1410" si="107">RIGHT(N1347,LEN(N1347)-SEARCH("/",N1347))</f>
        <v>nonfiction</v>
      </c>
      <c r="S1347" s="6">
        <f t="shared" ref="S1347:S1410" si="108">(J1347/86400)+25569+(-5/24)</f>
        <v>41799.606006944443</v>
      </c>
      <c r="T1347" s="7">
        <f t="shared" ref="T1347:T1410" si="109">(I1347/86400)+25569+(-5/24)</f>
        <v>41834.606006944443</v>
      </c>
    </row>
    <row r="1348" spans="1:20" ht="43.2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ROUND((E1348/D1348)*100,2)</f>
        <v>147.33000000000001</v>
      </c>
      <c r="P1348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6">
        <f t="shared" si="108"/>
        <v>41421.867488425924</v>
      </c>
      <c r="T1348" s="7">
        <f t="shared" si="109"/>
        <v>41451.867488425924</v>
      </c>
    </row>
    <row r="1349" spans="1:20" ht="43.2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ROUND((E1349/D1349)*100,2)</f>
        <v>102.2</v>
      </c>
      <c r="P1349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6">
        <f t="shared" si="108"/>
        <v>42040.429687499993</v>
      </c>
      <c r="T1349" s="7">
        <f t="shared" si="109"/>
        <v>42070.429687499993</v>
      </c>
    </row>
    <row r="1350" spans="1:20" ht="43.2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ROUND((E1350/D1350)*100,2)</f>
        <v>101.87</v>
      </c>
      <c r="P1350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6">
        <f t="shared" si="108"/>
        <v>41963.297835648147</v>
      </c>
      <c r="T1350" s="7">
        <f t="shared" si="109"/>
        <v>41991.297835648147</v>
      </c>
    </row>
    <row r="1351" spans="1:20" ht="43.2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ROUND((E1351/D1351)*100,2)</f>
        <v>204.2</v>
      </c>
      <c r="P1351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6">
        <f t="shared" si="108"/>
        <v>42317.124247685184</v>
      </c>
      <c r="T1351" s="7">
        <f t="shared" si="109"/>
        <v>42354.082638888889</v>
      </c>
    </row>
    <row r="1352" spans="1:20" ht="43.2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ROUND((E1352/D1352)*100,2)</f>
        <v>104.05</v>
      </c>
      <c r="P1352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6">
        <f t="shared" si="108"/>
        <v>42333.804791666662</v>
      </c>
      <c r="T1352" s="7">
        <f t="shared" si="109"/>
        <v>42363.804791666662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ROUND((E1353/D1353)*100,2)</f>
        <v>101.27</v>
      </c>
      <c r="P1353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6">
        <f t="shared" si="108"/>
        <v>42382.531759259255</v>
      </c>
      <c r="T1353" s="7">
        <f t="shared" si="109"/>
        <v>42412.531759259255</v>
      </c>
    </row>
    <row r="1354" spans="1:20" ht="43.2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ROUND((E1354/D1354)*100,2)</f>
        <v>136.13999999999999</v>
      </c>
      <c r="P1354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6">
        <f t="shared" si="108"/>
        <v>42200.369976851849</v>
      </c>
      <c r="T1354" s="7">
        <f t="shared" si="109"/>
        <v>42251.957638888889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ROUND((E1355/D1355)*100,2)</f>
        <v>133.6</v>
      </c>
      <c r="P1355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6">
        <f t="shared" si="108"/>
        <v>41308.909583333334</v>
      </c>
      <c r="T1355" s="7">
        <f t="shared" si="109"/>
        <v>41343.791666666664</v>
      </c>
    </row>
    <row r="1356" spans="1:20" ht="43.2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ROUND((E1356/D1356)*100,2)</f>
        <v>130.25</v>
      </c>
      <c r="P1356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6">
        <f t="shared" si="108"/>
        <v>42502.599293981482</v>
      </c>
      <c r="T1356" s="7">
        <f t="shared" si="109"/>
        <v>42532.599293981482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ROUND((E1357/D1357)*100,2)</f>
        <v>122.68</v>
      </c>
      <c r="P1357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6">
        <f t="shared" si="108"/>
        <v>41213.046354166661</v>
      </c>
      <c r="T1357" s="7">
        <f t="shared" si="109"/>
        <v>41243.208333333328</v>
      </c>
    </row>
    <row r="1358" spans="1:20" ht="43.2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ROUND((E1358/D1358)*100,2)</f>
        <v>182.81</v>
      </c>
      <c r="P1358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6">
        <f t="shared" si="108"/>
        <v>41429.830555555549</v>
      </c>
      <c r="T1358" s="7">
        <f t="shared" si="109"/>
        <v>41459.830555555549</v>
      </c>
    </row>
    <row r="1359" spans="1:20" ht="43.2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ROUND((E1359/D1359)*100,2)</f>
        <v>125.3</v>
      </c>
      <c r="P1359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6">
        <f t="shared" si="108"/>
        <v>41304.753900462958</v>
      </c>
      <c r="T1359" s="7">
        <f t="shared" si="109"/>
        <v>41334.040972222218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ROUND((E1360/D1360)*100,2)</f>
        <v>111.67</v>
      </c>
      <c r="P1360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6">
        <f t="shared" si="108"/>
        <v>40689.362534722219</v>
      </c>
      <c r="T1360" s="7">
        <f t="shared" si="109"/>
        <v>40719.362534722219</v>
      </c>
    </row>
    <row r="1361" spans="1:20" ht="43.2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ROUND((E1361/D1361)*100,2)</f>
        <v>115.76</v>
      </c>
      <c r="P1361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6">
        <f t="shared" si="108"/>
        <v>40668.606365740736</v>
      </c>
      <c r="T1361" s="7">
        <f t="shared" si="109"/>
        <v>40730.606365740736</v>
      </c>
    </row>
    <row r="1362" spans="1:20" ht="28.8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ROUND((E1362/D1362)*100,2)</f>
        <v>173.2</v>
      </c>
      <c r="P1362">
        <f t="shared" si="105"/>
        <v>32.074074074074076</v>
      </c>
      <c r="Q1362" t="str">
        <f t="shared" si="106"/>
        <v>publishing</v>
      </c>
      <c r="R1362" t="str">
        <f t="shared" si="107"/>
        <v>nonfiction</v>
      </c>
      <c r="S1362" s="6">
        <f t="shared" si="108"/>
        <v>41095.692361111105</v>
      </c>
      <c r="T1362" s="7">
        <f t="shared" si="109"/>
        <v>41123.692361111105</v>
      </c>
    </row>
    <row r="1363" spans="1:20" ht="43.2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ROUND((E1363/D1363)*100,2)</f>
        <v>125.98</v>
      </c>
      <c r="P1363">
        <f t="shared" si="105"/>
        <v>28.632575757575758</v>
      </c>
      <c r="Q1363" t="str">
        <f t="shared" si="106"/>
        <v>publishing</v>
      </c>
      <c r="R1363" t="str">
        <f t="shared" si="107"/>
        <v>nonfiction</v>
      </c>
      <c r="S1363" s="6">
        <f t="shared" si="108"/>
        <v>41781.508935185186</v>
      </c>
      <c r="T1363" s="7">
        <f t="shared" si="109"/>
        <v>41811.508935185186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ROUND((E1364/D1364)*100,2)</f>
        <v>109.1</v>
      </c>
      <c r="P1364">
        <f t="shared" si="105"/>
        <v>43.64</v>
      </c>
      <c r="Q1364" t="str">
        <f t="shared" si="106"/>
        <v>publishing</v>
      </c>
      <c r="R1364" t="str">
        <f t="shared" si="107"/>
        <v>nonfiction</v>
      </c>
      <c r="S1364" s="6">
        <f t="shared" si="108"/>
        <v>41464.726053240738</v>
      </c>
      <c r="T1364" s="7">
        <f t="shared" si="109"/>
        <v>41524.726053240738</v>
      </c>
    </row>
    <row r="1365" spans="1:20" ht="43.2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ROUND((E1365/D1365)*100,2)</f>
        <v>100</v>
      </c>
      <c r="P1365">
        <f t="shared" si="105"/>
        <v>40</v>
      </c>
      <c r="Q1365" t="str">
        <f t="shared" si="106"/>
        <v>publishing</v>
      </c>
      <c r="R1365" t="str">
        <f t="shared" si="107"/>
        <v>nonfiction</v>
      </c>
      <c r="S1365" s="6">
        <f t="shared" si="108"/>
        <v>42396.635729166665</v>
      </c>
      <c r="T1365" s="7">
        <f t="shared" si="109"/>
        <v>42415.124305555553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ROUND((E1366/D1366)*100,2)</f>
        <v>118.64</v>
      </c>
      <c r="P1366">
        <f t="shared" si="105"/>
        <v>346.04166666666669</v>
      </c>
      <c r="Q1366" t="str">
        <f t="shared" si="106"/>
        <v>music</v>
      </c>
      <c r="R1366" t="str">
        <f t="shared" si="107"/>
        <v>rock</v>
      </c>
      <c r="S1366" s="6">
        <f t="shared" si="108"/>
        <v>41951.487337962964</v>
      </c>
      <c r="T1366" s="7">
        <f t="shared" si="109"/>
        <v>42011.487337962964</v>
      </c>
    </row>
    <row r="1367" spans="1:20" ht="43.2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ROUND((E1367/D1367)*100,2)</f>
        <v>100.27</v>
      </c>
      <c r="P1367">
        <f t="shared" si="105"/>
        <v>81.739130434782609</v>
      </c>
      <c r="Q1367" t="str">
        <f t="shared" si="106"/>
        <v>music</v>
      </c>
      <c r="R1367" t="str">
        <f t="shared" si="107"/>
        <v>rock</v>
      </c>
      <c r="S1367" s="6">
        <f t="shared" si="108"/>
        <v>42049.524907407402</v>
      </c>
      <c r="T1367" s="7">
        <f t="shared" si="109"/>
        <v>42079.483240740738</v>
      </c>
    </row>
    <row r="1368" spans="1:20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ROUND((E1368/D1368)*100,2)</f>
        <v>126.49</v>
      </c>
      <c r="P1368">
        <f t="shared" si="105"/>
        <v>64.535306122448986</v>
      </c>
      <c r="Q1368" t="str">
        <f t="shared" si="106"/>
        <v>music</v>
      </c>
      <c r="R1368" t="str">
        <f t="shared" si="107"/>
        <v>rock</v>
      </c>
      <c r="S1368" s="6">
        <f t="shared" si="108"/>
        <v>41924.787766203699</v>
      </c>
      <c r="T1368" s="7">
        <f t="shared" si="109"/>
        <v>41969.829432870371</v>
      </c>
    </row>
    <row r="1369" spans="1:20" ht="43.2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ROUND((E1369/D1369)*100,2)</f>
        <v>114.26</v>
      </c>
      <c r="P1369">
        <f t="shared" si="105"/>
        <v>63.477777777777774</v>
      </c>
      <c r="Q1369" t="str">
        <f t="shared" si="106"/>
        <v>music</v>
      </c>
      <c r="R1369" t="str">
        <f t="shared" si="107"/>
        <v>rock</v>
      </c>
      <c r="S1369" s="6">
        <f t="shared" si="108"/>
        <v>42291.794560185182</v>
      </c>
      <c r="T1369" s="7">
        <f t="shared" si="109"/>
        <v>42321.836226851847</v>
      </c>
    </row>
    <row r="1370" spans="1:20" ht="43.2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ROUND((E1370/D1370)*100,2)</f>
        <v>110.7</v>
      </c>
      <c r="P1370">
        <f t="shared" si="105"/>
        <v>63.620689655172413</v>
      </c>
      <c r="Q1370" t="str">
        <f t="shared" si="106"/>
        <v>music</v>
      </c>
      <c r="R1370" t="str">
        <f t="shared" si="107"/>
        <v>rock</v>
      </c>
      <c r="S1370" s="6">
        <f t="shared" si="108"/>
        <v>42145.982569444437</v>
      </c>
      <c r="T1370" s="7">
        <f t="shared" si="109"/>
        <v>42169.982569444437</v>
      </c>
    </row>
    <row r="1371" spans="1:20" ht="43.2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ROUND((E1371/D1371)*100,2)</f>
        <v>105.35</v>
      </c>
      <c r="P1371">
        <f t="shared" si="105"/>
        <v>83.967068965517228</v>
      </c>
      <c r="Q1371" t="str">
        <f t="shared" si="106"/>
        <v>music</v>
      </c>
      <c r="R1371" t="str">
        <f t="shared" si="107"/>
        <v>rock</v>
      </c>
      <c r="S1371" s="6">
        <f t="shared" si="108"/>
        <v>41710.385949074072</v>
      </c>
      <c r="T1371" s="7">
        <f t="shared" si="109"/>
        <v>41740.385949074072</v>
      </c>
    </row>
    <row r="1372" spans="1:20" ht="28.8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ROUND((E1372/D1372)*100,2)</f>
        <v>103.67</v>
      </c>
      <c r="P1372">
        <f t="shared" si="105"/>
        <v>77.75</v>
      </c>
      <c r="Q1372" t="str">
        <f t="shared" si="106"/>
        <v>music</v>
      </c>
      <c r="R1372" t="str">
        <f t="shared" si="107"/>
        <v>rock</v>
      </c>
      <c r="S1372" s="6">
        <f t="shared" si="108"/>
        <v>41547.795023148145</v>
      </c>
      <c r="T1372" s="7">
        <f t="shared" si="109"/>
        <v>41562.795023148145</v>
      </c>
    </row>
    <row r="1373" spans="1:20" ht="43.2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ROUND((E1373/D1373)*100,2)</f>
        <v>107.09</v>
      </c>
      <c r="P1373">
        <f t="shared" si="105"/>
        <v>107.07142857142857</v>
      </c>
      <c r="Q1373" t="str">
        <f t="shared" si="106"/>
        <v>music</v>
      </c>
      <c r="R1373" t="str">
        <f t="shared" si="107"/>
        <v>rock</v>
      </c>
      <c r="S1373" s="6">
        <f t="shared" si="108"/>
        <v>42101.550254629627</v>
      </c>
      <c r="T1373" s="7">
        <f t="shared" si="109"/>
        <v>42131.550254629627</v>
      </c>
    </row>
    <row r="1374" spans="1:20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ROUND((E1374/D1374)*100,2)</f>
        <v>124</v>
      </c>
      <c r="P1374">
        <f t="shared" si="105"/>
        <v>38.75</v>
      </c>
      <c r="Q1374" t="str">
        <f t="shared" si="106"/>
        <v>music</v>
      </c>
      <c r="R1374" t="str">
        <f t="shared" si="107"/>
        <v>rock</v>
      </c>
      <c r="S1374" s="6">
        <f t="shared" si="108"/>
        <v>41072.53162037037</v>
      </c>
      <c r="T1374" s="7">
        <f t="shared" si="109"/>
        <v>41102.53162037037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ROUND((E1375/D1375)*100,2)</f>
        <v>105.01</v>
      </c>
      <c r="P1375">
        <f t="shared" si="105"/>
        <v>201.94230769230768</v>
      </c>
      <c r="Q1375" t="str">
        <f t="shared" si="106"/>
        <v>music</v>
      </c>
      <c r="R1375" t="str">
        <f t="shared" si="107"/>
        <v>rock</v>
      </c>
      <c r="S1375" s="6">
        <f t="shared" si="108"/>
        <v>42704.743437499994</v>
      </c>
      <c r="T1375" s="7">
        <f t="shared" si="109"/>
        <v>42734.743437499994</v>
      </c>
    </row>
    <row r="1376" spans="1:20" ht="43.2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ROUND((E1376/D1376)*100,2)</f>
        <v>189.47</v>
      </c>
      <c r="P1376">
        <f t="shared" si="105"/>
        <v>43.060606060606062</v>
      </c>
      <c r="Q1376" t="str">
        <f t="shared" si="106"/>
        <v>music</v>
      </c>
      <c r="R1376" t="str">
        <f t="shared" si="107"/>
        <v>rock</v>
      </c>
      <c r="S1376" s="6">
        <f t="shared" si="108"/>
        <v>42423.953564814808</v>
      </c>
      <c r="T1376" s="7">
        <f t="shared" si="109"/>
        <v>42453.911898148144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ROUND((E1377/D1377)*100,2)</f>
        <v>171.33</v>
      </c>
      <c r="P1377">
        <f t="shared" si="105"/>
        <v>62.871559633027523</v>
      </c>
      <c r="Q1377" t="str">
        <f t="shared" si="106"/>
        <v>music</v>
      </c>
      <c r="R1377" t="str">
        <f t="shared" si="107"/>
        <v>rock</v>
      </c>
      <c r="S1377" s="6">
        <f t="shared" si="108"/>
        <v>42719.857858796291</v>
      </c>
      <c r="T1377" s="7">
        <f t="shared" si="109"/>
        <v>42749.857858796291</v>
      </c>
    </row>
    <row r="1378" spans="1:20" ht="28.8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ROUND((E1378/D1378)*100,2)</f>
        <v>252.49</v>
      </c>
      <c r="P1378">
        <f t="shared" si="105"/>
        <v>55.607142857142854</v>
      </c>
      <c r="Q1378" t="str">
        <f t="shared" si="106"/>
        <v>music</v>
      </c>
      <c r="R1378" t="str">
        <f t="shared" si="107"/>
        <v>rock</v>
      </c>
      <c r="S1378" s="6">
        <f t="shared" si="108"/>
        <v>42677.460717592585</v>
      </c>
      <c r="T1378" s="7">
        <f t="shared" si="109"/>
        <v>42707.502384259256</v>
      </c>
    </row>
    <row r="1379" spans="1:20" ht="43.2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ROUND((E1379/D1379)*100,2)</f>
        <v>116.15</v>
      </c>
      <c r="P1379">
        <f t="shared" si="105"/>
        <v>48.70967741935484</v>
      </c>
      <c r="Q1379" t="str">
        <f t="shared" si="106"/>
        <v>music</v>
      </c>
      <c r="R1379" t="str">
        <f t="shared" si="107"/>
        <v>rock</v>
      </c>
      <c r="S1379" s="6">
        <f t="shared" si="108"/>
        <v>42747.01122685185</v>
      </c>
      <c r="T1379" s="7">
        <f t="shared" si="109"/>
        <v>42768.96597222222</v>
      </c>
    </row>
    <row r="1380" spans="1:20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ROUND((E1380/D1380)*100,2)</f>
        <v>203.35</v>
      </c>
      <c r="P1380">
        <f t="shared" si="105"/>
        <v>30.578947368421051</v>
      </c>
      <c r="Q1380" t="str">
        <f t="shared" si="106"/>
        <v>music</v>
      </c>
      <c r="R1380" t="str">
        <f t="shared" si="107"/>
        <v>rock</v>
      </c>
      <c r="S1380" s="6">
        <f t="shared" si="108"/>
        <v>42568.551041666666</v>
      </c>
      <c r="T1380" s="7">
        <f t="shared" si="109"/>
        <v>42583.551041666666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ROUND((E1381/D1381)*100,2)</f>
        <v>111.6</v>
      </c>
      <c r="P1381">
        <f t="shared" si="105"/>
        <v>73.907284768211923</v>
      </c>
      <c r="Q1381" t="str">
        <f t="shared" si="106"/>
        <v>music</v>
      </c>
      <c r="R1381" t="str">
        <f t="shared" si="107"/>
        <v>rock</v>
      </c>
      <c r="S1381" s="6">
        <f t="shared" si="108"/>
        <v>42130.283287037033</v>
      </c>
      <c r="T1381" s="7">
        <f t="shared" si="109"/>
        <v>42160.283287037033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ROUND((E1382/D1382)*100,2)</f>
        <v>424</v>
      </c>
      <c r="P1382">
        <f t="shared" si="105"/>
        <v>21.2</v>
      </c>
      <c r="Q1382" t="str">
        <f t="shared" si="106"/>
        <v>music</v>
      </c>
      <c r="R1382" t="str">
        <f t="shared" si="107"/>
        <v>rock</v>
      </c>
      <c r="S1382" s="6">
        <f t="shared" si="108"/>
        <v>42141.554467592585</v>
      </c>
      <c r="T1382" s="7">
        <f t="shared" si="109"/>
        <v>42163.874999999993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ROUND((E1383/D1383)*100,2)</f>
        <v>107.1</v>
      </c>
      <c r="P1383">
        <f t="shared" si="105"/>
        <v>73.356164383561648</v>
      </c>
      <c r="Q1383" t="str">
        <f t="shared" si="106"/>
        <v>music</v>
      </c>
      <c r="R1383" t="str">
        <f t="shared" si="107"/>
        <v>rock</v>
      </c>
      <c r="S1383" s="6">
        <f t="shared" si="108"/>
        <v>42703.006076388883</v>
      </c>
      <c r="T1383" s="7">
        <f t="shared" si="109"/>
        <v>42733.006076388883</v>
      </c>
    </row>
    <row r="1384" spans="1:20" ht="43.2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ROUND((E1384/D1384)*100,2)</f>
        <v>104.36</v>
      </c>
      <c r="P1384">
        <f t="shared" si="105"/>
        <v>56.412162162162161</v>
      </c>
      <c r="Q1384" t="str">
        <f t="shared" si="106"/>
        <v>music</v>
      </c>
      <c r="R1384" t="str">
        <f t="shared" si="107"/>
        <v>rock</v>
      </c>
      <c r="S1384" s="6">
        <f t="shared" si="108"/>
        <v>41370.591851851852</v>
      </c>
      <c r="T1384" s="7">
        <f t="shared" si="109"/>
        <v>41400.591851851852</v>
      </c>
    </row>
    <row r="1385" spans="1:20" ht="43.2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ROUND((E1385/D1385)*100,2)</f>
        <v>212.41</v>
      </c>
      <c r="P1385">
        <f t="shared" si="105"/>
        <v>50.247311827956992</v>
      </c>
      <c r="Q1385" t="str">
        <f t="shared" si="106"/>
        <v>music</v>
      </c>
      <c r="R1385" t="str">
        <f t="shared" si="107"/>
        <v>rock</v>
      </c>
      <c r="S1385" s="6">
        <f t="shared" si="108"/>
        <v>42706.866643518515</v>
      </c>
      <c r="T1385" s="7">
        <f t="shared" si="109"/>
        <v>42726.866643518515</v>
      </c>
    </row>
    <row r="1386" spans="1:20" ht="43.2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ROUND((E1386/D1386)*100,2)</f>
        <v>124.09</v>
      </c>
      <c r="P1386">
        <f t="shared" si="105"/>
        <v>68.936507936507937</v>
      </c>
      <c r="Q1386" t="str">
        <f t="shared" si="106"/>
        <v>music</v>
      </c>
      <c r="R1386" t="str">
        <f t="shared" si="107"/>
        <v>rock</v>
      </c>
      <c r="S1386" s="6">
        <f t="shared" si="108"/>
        <v>42160.526874999996</v>
      </c>
      <c r="T1386" s="7">
        <f t="shared" si="109"/>
        <v>42190.526874999996</v>
      </c>
    </row>
    <row r="1387" spans="1:20" ht="43.2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ROUND((E1387/D1387)*100,2)</f>
        <v>110.41</v>
      </c>
      <c r="P1387">
        <f t="shared" si="105"/>
        <v>65.914104477611943</v>
      </c>
      <c r="Q1387" t="str">
        <f t="shared" si="106"/>
        <v>music</v>
      </c>
      <c r="R1387" t="str">
        <f t="shared" si="107"/>
        <v>rock</v>
      </c>
      <c r="S1387" s="6">
        <f t="shared" si="108"/>
        <v>42433.480567129627</v>
      </c>
      <c r="T1387" s="7">
        <f t="shared" si="109"/>
        <v>42489.299305555549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ROUND((E1388/D1388)*100,2)</f>
        <v>218.75</v>
      </c>
      <c r="P1388">
        <f t="shared" si="105"/>
        <v>62.5</v>
      </c>
      <c r="Q1388" t="str">
        <f t="shared" si="106"/>
        <v>music</v>
      </c>
      <c r="R1388" t="str">
        <f t="shared" si="107"/>
        <v>rock</v>
      </c>
      <c r="S1388" s="6">
        <f t="shared" si="108"/>
        <v>42184.438530092586</v>
      </c>
      <c r="T1388" s="7">
        <f t="shared" si="109"/>
        <v>42214.438530092586</v>
      </c>
    </row>
    <row r="1389" spans="1:20" ht="43.2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ROUND((E1389/D1389)*100,2)</f>
        <v>136.63</v>
      </c>
      <c r="P1389">
        <f t="shared" si="105"/>
        <v>70.064102564102569</v>
      </c>
      <c r="Q1389" t="str">
        <f t="shared" si="106"/>
        <v>music</v>
      </c>
      <c r="R1389" t="str">
        <f t="shared" si="107"/>
        <v>rock</v>
      </c>
      <c r="S1389" s="6">
        <f t="shared" si="108"/>
        <v>42126.712905092594</v>
      </c>
      <c r="T1389" s="7">
        <f t="shared" si="109"/>
        <v>42157.979166666664</v>
      </c>
    </row>
    <row r="1390" spans="1:20" ht="43.2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ROUND((E1390/D1390)*100,2)</f>
        <v>134.81</v>
      </c>
      <c r="P1390">
        <f t="shared" si="105"/>
        <v>60.181874999999998</v>
      </c>
      <c r="Q1390" t="str">
        <f t="shared" si="106"/>
        <v>music</v>
      </c>
      <c r="R1390" t="str">
        <f t="shared" si="107"/>
        <v>rock</v>
      </c>
      <c r="S1390" s="6">
        <f t="shared" si="108"/>
        <v>42634.406446759262</v>
      </c>
      <c r="T1390" s="7">
        <f t="shared" si="109"/>
        <v>42660.468055555553</v>
      </c>
    </row>
    <row r="1391" spans="1:20" ht="28.8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ROUND((E1391/D1391)*100,2)</f>
        <v>145.4</v>
      </c>
      <c r="P1391">
        <f t="shared" si="105"/>
        <v>21.382352941176471</v>
      </c>
      <c r="Q1391" t="str">
        <f t="shared" si="106"/>
        <v>music</v>
      </c>
      <c r="R1391" t="str">
        <f t="shared" si="107"/>
        <v>rock</v>
      </c>
      <c r="S1391" s="6">
        <f t="shared" si="108"/>
        <v>42565.272650462961</v>
      </c>
      <c r="T1391" s="7">
        <f t="shared" si="109"/>
        <v>42595.272650462961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ROUND((E1392/D1392)*100,2)</f>
        <v>109.11</v>
      </c>
      <c r="P1392">
        <f t="shared" si="105"/>
        <v>160.78947368421052</v>
      </c>
      <c r="Q1392" t="str">
        <f t="shared" si="106"/>
        <v>music</v>
      </c>
      <c r="R1392" t="str">
        <f t="shared" si="107"/>
        <v>rock</v>
      </c>
      <c r="S1392" s="6">
        <f t="shared" si="108"/>
        <v>42087.594976851855</v>
      </c>
      <c r="T1392" s="7">
        <f t="shared" si="109"/>
        <v>42121.508333333331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ROUND((E1393/D1393)*100,2)</f>
        <v>110.2</v>
      </c>
      <c r="P1393">
        <f t="shared" si="105"/>
        <v>42.384615384615387</v>
      </c>
      <c r="Q1393" t="str">
        <f t="shared" si="106"/>
        <v>music</v>
      </c>
      <c r="R1393" t="str">
        <f t="shared" si="107"/>
        <v>rock</v>
      </c>
      <c r="S1393" s="6">
        <f t="shared" si="108"/>
        <v>42193.442337962959</v>
      </c>
      <c r="T1393" s="7">
        <f t="shared" si="109"/>
        <v>42237.999305555553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ROUND((E1394/D1394)*100,2)</f>
        <v>113.64</v>
      </c>
      <c r="P1394">
        <f t="shared" si="105"/>
        <v>27.317307692307693</v>
      </c>
      <c r="Q1394" t="str">
        <f t="shared" si="106"/>
        <v>music</v>
      </c>
      <c r="R1394" t="str">
        <f t="shared" si="107"/>
        <v>rock</v>
      </c>
      <c r="S1394" s="6">
        <f t="shared" si="108"/>
        <v>42400.946597222217</v>
      </c>
      <c r="T1394" s="7">
        <f t="shared" si="109"/>
        <v>42431.946597222217</v>
      </c>
    </row>
    <row r="1395" spans="1:20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ROUND((E1395/D1395)*100,2)</f>
        <v>102.35</v>
      </c>
      <c r="P1395">
        <f t="shared" si="105"/>
        <v>196.82692307692307</v>
      </c>
      <c r="Q1395" t="str">
        <f t="shared" si="106"/>
        <v>music</v>
      </c>
      <c r="R1395" t="str">
        <f t="shared" si="107"/>
        <v>rock</v>
      </c>
      <c r="S1395" s="6">
        <f t="shared" si="108"/>
        <v>42553.473645833328</v>
      </c>
      <c r="T1395" s="7">
        <f t="shared" si="109"/>
        <v>42583.473645833328</v>
      </c>
    </row>
    <row r="1396" spans="1:20" ht="43.2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ROUND((E1396/D1396)*100,2)</f>
        <v>122.13</v>
      </c>
      <c r="P1396">
        <f t="shared" si="105"/>
        <v>53.882352941176471</v>
      </c>
      <c r="Q1396" t="str">
        <f t="shared" si="106"/>
        <v>music</v>
      </c>
      <c r="R1396" t="str">
        <f t="shared" si="107"/>
        <v>rock</v>
      </c>
      <c r="S1396" s="6">
        <f t="shared" si="108"/>
        <v>42751.936643518515</v>
      </c>
      <c r="T1396" s="7">
        <f t="shared" si="109"/>
        <v>42794.916666666664</v>
      </c>
    </row>
    <row r="1397" spans="1:20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ROUND((E1397/D1397)*100,2)</f>
        <v>111.89</v>
      </c>
      <c r="P1397">
        <f t="shared" si="105"/>
        <v>47.756097560975611</v>
      </c>
      <c r="Q1397" t="str">
        <f t="shared" si="106"/>
        <v>music</v>
      </c>
      <c r="R1397" t="str">
        <f t="shared" si="107"/>
        <v>rock</v>
      </c>
      <c r="S1397" s="6">
        <f t="shared" si="108"/>
        <v>42719.700011574074</v>
      </c>
      <c r="T1397" s="7">
        <f t="shared" si="109"/>
        <v>42749.700011574074</v>
      </c>
    </row>
    <row r="1398" spans="1:20" ht="43.2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ROUND((E1398/D1398)*100,2)</f>
        <v>107.3</v>
      </c>
      <c r="P1398">
        <f t="shared" si="105"/>
        <v>88.191780821917803</v>
      </c>
      <c r="Q1398" t="str">
        <f t="shared" si="106"/>
        <v>music</v>
      </c>
      <c r="R1398" t="str">
        <f t="shared" si="107"/>
        <v>rock</v>
      </c>
      <c r="S1398" s="6">
        <f t="shared" si="108"/>
        <v>42018.790300925924</v>
      </c>
      <c r="T1398" s="7">
        <f t="shared" si="109"/>
        <v>42048.790300925924</v>
      </c>
    </row>
    <row r="1399" spans="1:20" ht="43.2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ROUND((E1399/D1399)*100,2)</f>
        <v>113.85</v>
      </c>
      <c r="P1399">
        <f t="shared" si="105"/>
        <v>72.056962025316452</v>
      </c>
      <c r="Q1399" t="str">
        <f t="shared" si="106"/>
        <v>music</v>
      </c>
      <c r="R1399" t="str">
        <f t="shared" si="107"/>
        <v>rock</v>
      </c>
      <c r="S1399" s="6">
        <f t="shared" si="108"/>
        <v>42640.709606481476</v>
      </c>
      <c r="T1399" s="7">
        <f t="shared" si="109"/>
        <v>42670.679861111108</v>
      </c>
    </row>
    <row r="1400" spans="1:20" ht="43.2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ROUND((E1400/D1400)*100,2)</f>
        <v>109.68</v>
      </c>
      <c r="P1400">
        <f t="shared" si="105"/>
        <v>74.246153846153845</v>
      </c>
      <c r="Q1400" t="str">
        <f t="shared" si="106"/>
        <v>music</v>
      </c>
      <c r="R1400" t="str">
        <f t="shared" si="107"/>
        <v>rock</v>
      </c>
      <c r="S1400" s="6">
        <f t="shared" si="108"/>
        <v>42526.665902777771</v>
      </c>
      <c r="T1400" s="7">
        <f t="shared" si="109"/>
        <v>42556.665902777771</v>
      </c>
    </row>
    <row r="1401" spans="1:20" ht="43.2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ROUND((E1401/D1401)*100,2)</f>
        <v>126.14</v>
      </c>
      <c r="P1401">
        <f t="shared" si="105"/>
        <v>61.701086956521742</v>
      </c>
      <c r="Q1401" t="str">
        <f t="shared" si="106"/>
        <v>music</v>
      </c>
      <c r="R1401" t="str">
        <f t="shared" si="107"/>
        <v>rock</v>
      </c>
      <c r="S1401" s="6">
        <f t="shared" si="108"/>
        <v>41888.795983796292</v>
      </c>
      <c r="T1401" s="7">
        <f t="shared" si="109"/>
        <v>41918.795983796292</v>
      </c>
    </row>
    <row r="1402" spans="1:20" ht="43.2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ROUND((E1402/D1402)*100,2)</f>
        <v>167.43</v>
      </c>
      <c r="P1402">
        <f t="shared" si="105"/>
        <v>17.235294117647058</v>
      </c>
      <c r="Q1402" t="str">
        <f t="shared" si="106"/>
        <v>music</v>
      </c>
      <c r="R1402" t="str">
        <f t="shared" si="107"/>
        <v>rock</v>
      </c>
      <c r="S1402" s="6">
        <f t="shared" si="108"/>
        <v>42498.132789351854</v>
      </c>
      <c r="T1402" s="7">
        <f t="shared" si="109"/>
        <v>42533.020833333336</v>
      </c>
    </row>
    <row r="1403" spans="1:20" ht="57.6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ROUND((E1403/D1403)*100,2)</f>
        <v>496.52</v>
      </c>
      <c r="P1403">
        <f t="shared" si="105"/>
        <v>51.720833333333331</v>
      </c>
      <c r="Q1403" t="str">
        <f t="shared" si="106"/>
        <v>music</v>
      </c>
      <c r="R1403" t="str">
        <f t="shared" si="107"/>
        <v>rock</v>
      </c>
      <c r="S1403" s="6">
        <f t="shared" si="108"/>
        <v>41399.787893518514</v>
      </c>
      <c r="T1403" s="7">
        <f t="shared" si="109"/>
        <v>41420.787893518514</v>
      </c>
    </row>
    <row r="1404" spans="1:20" ht="43.2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ROUND((E1404/D1404)*100,2)</f>
        <v>109.16</v>
      </c>
      <c r="P1404">
        <f t="shared" si="105"/>
        <v>24.150442477876105</v>
      </c>
      <c r="Q1404" t="str">
        <f t="shared" si="106"/>
        <v>music</v>
      </c>
      <c r="R1404" t="str">
        <f t="shared" si="107"/>
        <v>rock</v>
      </c>
      <c r="S1404" s="6">
        <f t="shared" si="108"/>
        <v>42064.845034722217</v>
      </c>
      <c r="T1404" s="7">
        <f t="shared" si="109"/>
        <v>42124.803368055553</v>
      </c>
    </row>
    <row r="1405" spans="1:20" ht="43.2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ROUND((E1405/D1405)*100,2)</f>
        <v>102.58</v>
      </c>
      <c r="P1405">
        <f t="shared" si="105"/>
        <v>62.166666666666664</v>
      </c>
      <c r="Q1405" t="str">
        <f t="shared" si="106"/>
        <v>music</v>
      </c>
      <c r="R1405" t="str">
        <f t="shared" si="107"/>
        <v>rock</v>
      </c>
      <c r="S1405" s="6">
        <f t="shared" si="108"/>
        <v>41450.854571759257</v>
      </c>
      <c r="T1405" s="7">
        <f t="shared" si="109"/>
        <v>41480.854571759257</v>
      </c>
    </row>
    <row r="1406" spans="1:20" ht="43.2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ROUND((E1406/D1406)*100,2)</f>
        <v>1.66</v>
      </c>
      <c r="P1406">
        <f t="shared" si="105"/>
        <v>48.2</v>
      </c>
      <c r="Q1406" t="str">
        <f t="shared" si="106"/>
        <v>publishing</v>
      </c>
      <c r="R1406" t="str">
        <f t="shared" si="107"/>
        <v>translations</v>
      </c>
      <c r="S1406" s="6">
        <f t="shared" si="108"/>
        <v>42032.30190972222</v>
      </c>
      <c r="T1406" s="7">
        <f t="shared" si="109"/>
        <v>42057.30190972222</v>
      </c>
    </row>
    <row r="1407" spans="1:20" ht="28.8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ROUND((E1407/D1407)*100,2)</f>
        <v>0.42</v>
      </c>
      <c r="P1407">
        <f t="shared" si="105"/>
        <v>6.1764705882352944</v>
      </c>
      <c r="Q1407" t="str">
        <f t="shared" si="106"/>
        <v>publishing</v>
      </c>
      <c r="R1407" t="str">
        <f t="shared" si="107"/>
        <v>translations</v>
      </c>
      <c r="S1407" s="6">
        <f t="shared" si="108"/>
        <v>41941.472233796296</v>
      </c>
      <c r="T1407" s="7">
        <f t="shared" si="109"/>
        <v>41971.51390046296</v>
      </c>
    </row>
    <row r="1408" spans="1:20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ROUND((E1408/D1408)*100,2)</f>
        <v>0.13</v>
      </c>
      <c r="P1408">
        <f t="shared" si="105"/>
        <v>5</v>
      </c>
      <c r="Q1408" t="str">
        <f t="shared" si="106"/>
        <v>publishing</v>
      </c>
      <c r="R1408" t="str">
        <f t="shared" si="107"/>
        <v>translations</v>
      </c>
      <c r="S1408" s="6">
        <f t="shared" si="108"/>
        <v>42297.224618055552</v>
      </c>
      <c r="T1408" s="7">
        <f t="shared" si="109"/>
        <v>42350.208333333336</v>
      </c>
    </row>
    <row r="1409" spans="1:20" ht="43.2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ROUND((E1409/D1409)*100,2)</f>
        <v>0.5</v>
      </c>
      <c r="P1409">
        <f t="shared" si="105"/>
        <v>7.5</v>
      </c>
      <c r="Q1409" t="str">
        <f t="shared" si="106"/>
        <v>publishing</v>
      </c>
      <c r="R1409" t="str">
        <f t="shared" si="107"/>
        <v>translations</v>
      </c>
      <c r="S1409" s="6">
        <f t="shared" si="108"/>
        <v>41838.32844907407</v>
      </c>
      <c r="T1409" s="7">
        <f t="shared" si="109"/>
        <v>41863.32844907407</v>
      </c>
    </row>
    <row r="1410" spans="1:20" ht="43.2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ROUND((E1410/D1410)*100,2)</f>
        <v>7.2</v>
      </c>
      <c r="P1410">
        <f t="shared" si="105"/>
        <v>12</v>
      </c>
      <c r="Q1410" t="str">
        <f t="shared" si="106"/>
        <v>publishing</v>
      </c>
      <c r="R1410" t="str">
        <f t="shared" si="107"/>
        <v>translations</v>
      </c>
      <c r="S1410" s="6">
        <f t="shared" si="108"/>
        <v>42291.663842592585</v>
      </c>
      <c r="T1410" s="7">
        <f t="shared" si="109"/>
        <v>42321.705509259256</v>
      </c>
    </row>
    <row r="1411" spans="1:20" ht="43.2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ROUND((E1411/D1411)*100,2)</f>
        <v>0</v>
      </c>
      <c r="P1411">
        <f t="shared" ref="P1411:P1474" si="110">IF(L1411=0,0,+E1411/L1411)</f>
        <v>0</v>
      </c>
      <c r="Q1411" t="str">
        <f t="shared" ref="Q1411:Q1474" si="111">LEFT(N1411, SEARCH("/",N1411)-1)</f>
        <v>publishing</v>
      </c>
      <c r="R1411" t="str">
        <f t="shared" ref="R1411:R1474" si="112">RIGHT(N1411,LEN(N1411)-SEARCH("/",N1411))</f>
        <v>translations</v>
      </c>
      <c r="S1411" s="6">
        <f t="shared" ref="S1411:S1474" si="113">(J1411/86400)+25569+(-5/24)</f>
        <v>41944.925173611111</v>
      </c>
      <c r="T1411" s="7">
        <f t="shared" ref="T1411:T1474" si="114">(I1411/86400)+25569+(-5/24)</f>
        <v>42004.966840277775</v>
      </c>
    </row>
    <row r="1412" spans="1:20" ht="43.2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ROUND((E1412/D1412)*100,2)</f>
        <v>0.02</v>
      </c>
      <c r="P1412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6">
        <f t="shared" si="113"/>
        <v>42479.110185185178</v>
      </c>
      <c r="T1412" s="7">
        <f t="shared" si="114"/>
        <v>42524.110185185178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ROUND((E1413/D1413)*100,2)</f>
        <v>0.23</v>
      </c>
      <c r="P1413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6">
        <f t="shared" si="113"/>
        <v>42012.850694444445</v>
      </c>
      <c r="T1413" s="7">
        <f t="shared" si="114"/>
        <v>42040.850694444445</v>
      </c>
    </row>
    <row r="1414" spans="1:20" ht="28.8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ROUND((E1414/D1414)*100,2)</f>
        <v>4.57</v>
      </c>
      <c r="P1414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6">
        <f t="shared" si="113"/>
        <v>41946.855312499996</v>
      </c>
      <c r="T1414" s="7">
        <f t="shared" si="114"/>
        <v>41976.855312499996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ROUND((E1415/D1415)*100,2)</f>
        <v>5</v>
      </c>
      <c r="P1415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6">
        <f t="shared" si="113"/>
        <v>42360.228819444441</v>
      </c>
      <c r="T1415" s="7">
        <f t="shared" si="114"/>
        <v>42420.228819444441</v>
      </c>
    </row>
    <row r="1416" spans="1:20" ht="43.2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ROUND((E1416/D1416)*100,2)</f>
        <v>0.2</v>
      </c>
      <c r="P1416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6">
        <f t="shared" si="113"/>
        <v>42708.044756944444</v>
      </c>
      <c r="T1416" s="7">
        <f t="shared" si="114"/>
        <v>42738.044756944444</v>
      </c>
    </row>
    <row r="1417" spans="1:20" ht="43.2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ROUND((E1417/D1417)*100,2)</f>
        <v>18.18</v>
      </c>
      <c r="P1417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6">
        <f t="shared" si="113"/>
        <v>42192.467488425922</v>
      </c>
      <c r="T1417" s="7">
        <f t="shared" si="114"/>
        <v>42232.467488425922</v>
      </c>
    </row>
    <row r="1418" spans="1:20" ht="43.2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ROUND((E1418/D1418)*100,2)</f>
        <v>0</v>
      </c>
      <c r="P1418">
        <f t="shared" si="110"/>
        <v>0</v>
      </c>
      <c r="Q1418" t="str">
        <f t="shared" si="111"/>
        <v>publishing</v>
      </c>
      <c r="R1418" t="str">
        <f t="shared" si="112"/>
        <v>translations</v>
      </c>
      <c r="S1418" s="6">
        <f t="shared" si="113"/>
        <v>42299.717812499999</v>
      </c>
      <c r="T1418" s="7">
        <f t="shared" si="114"/>
        <v>42329.759479166663</v>
      </c>
    </row>
    <row r="1419" spans="1:20" ht="43.2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ROUND((E1419/D1419)*100,2)</f>
        <v>1.22</v>
      </c>
      <c r="P1419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6">
        <f t="shared" si="113"/>
        <v>42231.941828703704</v>
      </c>
      <c r="T1419" s="7">
        <f t="shared" si="114"/>
        <v>42262.257638888885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ROUND((E1420/D1420)*100,2)</f>
        <v>0.2</v>
      </c>
      <c r="P1420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6">
        <f t="shared" si="113"/>
        <v>42395.248078703698</v>
      </c>
      <c r="T1420" s="7">
        <f t="shared" si="114"/>
        <v>42425.248078703698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ROUND((E1421/D1421)*100,2)</f>
        <v>7.06</v>
      </c>
      <c r="P1421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6">
        <f t="shared" si="113"/>
        <v>42622.24790509259</v>
      </c>
      <c r="T1421" s="7">
        <f t="shared" si="114"/>
        <v>42652.24790509259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ROUND((E1422/D1422)*100,2)</f>
        <v>2.73</v>
      </c>
      <c r="P1422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6">
        <f t="shared" si="113"/>
        <v>42524.459328703706</v>
      </c>
      <c r="T1422" s="7">
        <f t="shared" si="114"/>
        <v>42549.459328703706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ROUND((E1423/D1423)*100,2)</f>
        <v>0.1</v>
      </c>
      <c r="P1423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6">
        <f t="shared" si="113"/>
        <v>42013.707280092589</v>
      </c>
      <c r="T1423" s="7">
        <f t="shared" si="114"/>
        <v>42043.707280092589</v>
      </c>
    </row>
    <row r="1424" spans="1:20" ht="43.2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ROUND((E1424/D1424)*100,2)</f>
        <v>0.1</v>
      </c>
      <c r="P1424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6">
        <f t="shared" si="113"/>
        <v>42604.031296296293</v>
      </c>
      <c r="T1424" s="7">
        <f t="shared" si="114"/>
        <v>42634.031296296293</v>
      </c>
    </row>
    <row r="1425" spans="1:20" ht="43.2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ROUND((E1425/D1425)*100,2)</f>
        <v>0.33</v>
      </c>
      <c r="P1425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6">
        <f t="shared" si="113"/>
        <v>42340.151979166665</v>
      </c>
      <c r="T1425" s="7">
        <f t="shared" si="114"/>
        <v>42370.151979166665</v>
      </c>
    </row>
    <row r="1426" spans="1:20" ht="43.2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ROUND((E1426/D1426)*100,2)</f>
        <v>20.36</v>
      </c>
      <c r="P1426">
        <f t="shared" si="110"/>
        <v>109.07142857142857</v>
      </c>
      <c r="Q1426" t="str">
        <f t="shared" si="111"/>
        <v>publishing</v>
      </c>
      <c r="R1426" t="str">
        <f t="shared" si="112"/>
        <v>translations</v>
      </c>
      <c r="S1426" s="6">
        <f t="shared" si="113"/>
        <v>42676.509282407402</v>
      </c>
      <c r="T1426" s="7">
        <f t="shared" si="114"/>
        <v>42689.550949074073</v>
      </c>
    </row>
    <row r="1427" spans="1:20" ht="43.2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ROUND((E1427/D1427)*100,2)</f>
        <v>0</v>
      </c>
      <c r="P1427">
        <f t="shared" si="110"/>
        <v>0</v>
      </c>
      <c r="Q1427" t="str">
        <f t="shared" si="111"/>
        <v>publishing</v>
      </c>
      <c r="R1427" t="str">
        <f t="shared" si="112"/>
        <v>translations</v>
      </c>
      <c r="S1427" s="6">
        <f t="shared" si="113"/>
        <v>42092.923136574071</v>
      </c>
      <c r="T1427" s="7">
        <f t="shared" si="114"/>
        <v>42122.923136574071</v>
      </c>
    </row>
    <row r="1428" spans="1:20" ht="43.2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ROUND((E1428/D1428)*100,2)</f>
        <v>0</v>
      </c>
      <c r="P1428">
        <f t="shared" si="110"/>
        <v>0</v>
      </c>
      <c r="Q1428" t="str">
        <f t="shared" si="111"/>
        <v>publishing</v>
      </c>
      <c r="R1428" t="str">
        <f t="shared" si="112"/>
        <v>translations</v>
      </c>
      <c r="S1428" s="6">
        <f t="shared" si="113"/>
        <v>42180.181944444441</v>
      </c>
      <c r="T1428" s="7">
        <f t="shared" si="114"/>
        <v>42240.181944444441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ROUND((E1429/D1429)*100,2)</f>
        <v>8.3800000000000008</v>
      </c>
      <c r="P1429">
        <f t="shared" si="110"/>
        <v>104.75</v>
      </c>
      <c r="Q1429" t="str">
        <f t="shared" si="111"/>
        <v>publishing</v>
      </c>
      <c r="R1429" t="str">
        <f t="shared" si="112"/>
        <v>translations</v>
      </c>
      <c r="S1429" s="6">
        <f t="shared" si="113"/>
        <v>42601.643344907403</v>
      </c>
      <c r="T1429" s="7">
        <f t="shared" si="114"/>
        <v>42631.643344907403</v>
      </c>
    </row>
    <row r="1430" spans="1:20" ht="43.2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ROUND((E1430/D1430)*100,2)</f>
        <v>4.5</v>
      </c>
      <c r="P1430">
        <f t="shared" si="110"/>
        <v>15</v>
      </c>
      <c r="Q1430" t="str">
        <f t="shared" si="111"/>
        <v>publishing</v>
      </c>
      <c r="R1430" t="str">
        <f t="shared" si="112"/>
        <v>translations</v>
      </c>
      <c r="S1430" s="6">
        <f t="shared" si="113"/>
        <v>42432.171493055554</v>
      </c>
      <c r="T1430" s="7">
        <f t="shared" si="114"/>
        <v>42462.129826388882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ROUND((E1431/D1431)*100,2)</f>
        <v>0</v>
      </c>
      <c r="P1431">
        <f t="shared" si="110"/>
        <v>0</v>
      </c>
      <c r="Q1431" t="str">
        <f t="shared" si="111"/>
        <v>publishing</v>
      </c>
      <c r="R1431" t="str">
        <f t="shared" si="112"/>
        <v>translations</v>
      </c>
      <c r="S1431" s="6">
        <f t="shared" si="113"/>
        <v>42073.852337962962</v>
      </c>
      <c r="T1431" s="7">
        <f t="shared" si="114"/>
        <v>42103.852337962962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ROUND((E1432/D1432)*100,2)</f>
        <v>8.06</v>
      </c>
      <c r="P1432">
        <f t="shared" si="110"/>
        <v>80.599999999999994</v>
      </c>
      <c r="Q1432" t="str">
        <f t="shared" si="111"/>
        <v>publishing</v>
      </c>
      <c r="R1432" t="str">
        <f t="shared" si="112"/>
        <v>translations</v>
      </c>
      <c r="S1432" s="6">
        <f t="shared" si="113"/>
        <v>41961.605185185188</v>
      </c>
      <c r="T1432" s="7">
        <f t="shared" si="114"/>
        <v>41992.605185185188</v>
      </c>
    </row>
    <row r="1433" spans="1:20" ht="43.2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ROUND((E1433/D1433)*100,2)</f>
        <v>31.95</v>
      </c>
      <c r="P1433">
        <f t="shared" si="110"/>
        <v>115.55319148936171</v>
      </c>
      <c r="Q1433" t="str">
        <f t="shared" si="111"/>
        <v>publishing</v>
      </c>
      <c r="R1433" t="str">
        <f t="shared" si="112"/>
        <v>translations</v>
      </c>
      <c r="S1433" s="6">
        <f t="shared" si="113"/>
        <v>42304.002499999995</v>
      </c>
      <c r="T1433" s="7">
        <f t="shared" si="114"/>
        <v>42334.044166666667</v>
      </c>
    </row>
    <row r="1434" spans="1:20" ht="43.2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ROUND((E1434/D1434)*100,2)</f>
        <v>0</v>
      </c>
      <c r="P1434">
        <f t="shared" si="110"/>
        <v>0</v>
      </c>
      <c r="Q1434" t="str">
        <f t="shared" si="111"/>
        <v>publishing</v>
      </c>
      <c r="R1434" t="str">
        <f t="shared" si="112"/>
        <v>translations</v>
      </c>
      <c r="S1434" s="6">
        <f t="shared" si="113"/>
        <v>42175.572083333333</v>
      </c>
      <c r="T1434" s="7">
        <f t="shared" si="114"/>
        <v>42205.572083333333</v>
      </c>
    </row>
    <row r="1435" spans="1:20" ht="43.2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ROUND((E1435/D1435)*100,2)</f>
        <v>6.71</v>
      </c>
      <c r="P1435">
        <f t="shared" si="110"/>
        <v>80.5</v>
      </c>
      <c r="Q1435" t="str">
        <f t="shared" si="111"/>
        <v>publishing</v>
      </c>
      <c r="R1435" t="str">
        <f t="shared" si="112"/>
        <v>translations</v>
      </c>
      <c r="S1435" s="6">
        <f t="shared" si="113"/>
        <v>42673.417534722219</v>
      </c>
      <c r="T1435" s="7">
        <f t="shared" si="114"/>
        <v>42714.249999999993</v>
      </c>
    </row>
    <row r="1436" spans="1:20" ht="43.2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ROUND((E1436/D1436)*100,2)</f>
        <v>9.99</v>
      </c>
      <c r="P1436">
        <f t="shared" si="110"/>
        <v>744.5454545454545</v>
      </c>
      <c r="Q1436" t="str">
        <f t="shared" si="111"/>
        <v>publishing</v>
      </c>
      <c r="R1436" t="str">
        <f t="shared" si="112"/>
        <v>translations</v>
      </c>
      <c r="S1436" s="6">
        <f t="shared" si="113"/>
        <v>42142.558773148143</v>
      </c>
      <c r="T1436" s="7">
        <f t="shared" si="114"/>
        <v>42163.416666666664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ROUND((E1437/D1437)*100,2)</f>
        <v>0.1</v>
      </c>
      <c r="P1437">
        <f t="shared" si="110"/>
        <v>7.5</v>
      </c>
      <c r="Q1437" t="str">
        <f t="shared" si="111"/>
        <v>publishing</v>
      </c>
      <c r="R1437" t="str">
        <f t="shared" si="112"/>
        <v>translations</v>
      </c>
      <c r="S1437" s="6">
        <f t="shared" si="113"/>
        <v>42258.57199074074</v>
      </c>
      <c r="T1437" s="7">
        <f t="shared" si="114"/>
        <v>42288.57199074074</v>
      </c>
    </row>
    <row r="1438" spans="1:20" ht="43.2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ROUND((E1438/D1438)*100,2)</f>
        <v>0.77</v>
      </c>
      <c r="P1438">
        <f t="shared" si="110"/>
        <v>38.5</v>
      </c>
      <c r="Q1438" t="str">
        <f t="shared" si="111"/>
        <v>publishing</v>
      </c>
      <c r="R1438" t="str">
        <f t="shared" si="112"/>
        <v>translations</v>
      </c>
      <c r="S1438" s="6">
        <f t="shared" si="113"/>
        <v>42391.141863425924</v>
      </c>
      <c r="T1438" s="7">
        <f t="shared" si="114"/>
        <v>42421.141863425924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ROUND((E1439/D1439)*100,2)</f>
        <v>26.9</v>
      </c>
      <c r="P1439">
        <f t="shared" si="110"/>
        <v>36.68181818181818</v>
      </c>
      <c r="Q1439" t="str">
        <f t="shared" si="111"/>
        <v>publishing</v>
      </c>
      <c r="R1439" t="str">
        <f t="shared" si="112"/>
        <v>translations</v>
      </c>
      <c r="S1439" s="6">
        <f t="shared" si="113"/>
        <v>41796.32336805555</v>
      </c>
      <c r="T1439" s="7">
        <f t="shared" si="114"/>
        <v>41832.999305555553</v>
      </c>
    </row>
    <row r="1440" spans="1:20" ht="43.2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ROUND((E1440/D1440)*100,2)</f>
        <v>3</v>
      </c>
      <c r="P1440">
        <f t="shared" si="110"/>
        <v>75</v>
      </c>
      <c r="Q1440" t="str">
        <f t="shared" si="111"/>
        <v>publishing</v>
      </c>
      <c r="R1440" t="str">
        <f t="shared" si="112"/>
        <v>translations</v>
      </c>
      <c r="S1440" s="6">
        <f t="shared" si="113"/>
        <v>42457.663182870368</v>
      </c>
      <c r="T1440" s="7">
        <f t="shared" si="114"/>
        <v>42487.371527777774</v>
      </c>
    </row>
    <row r="1441" spans="1:20" ht="43.2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ROUND((E1441/D1441)*100,2)</f>
        <v>6.61</v>
      </c>
      <c r="P1441">
        <f t="shared" si="110"/>
        <v>30</v>
      </c>
      <c r="Q1441" t="str">
        <f t="shared" si="111"/>
        <v>publishing</v>
      </c>
      <c r="R1441" t="str">
        <f t="shared" si="112"/>
        <v>translations</v>
      </c>
      <c r="S1441" s="6">
        <f t="shared" si="113"/>
        <v>42040.621539351851</v>
      </c>
      <c r="T1441" s="7">
        <f t="shared" si="114"/>
        <v>42070.621539351851</v>
      </c>
    </row>
    <row r="1442" spans="1:20" ht="43.2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ROUND((E1442/D1442)*100,2)</f>
        <v>0.01</v>
      </c>
      <c r="P1442">
        <f t="shared" si="110"/>
        <v>1</v>
      </c>
      <c r="Q1442" t="str">
        <f t="shared" si="111"/>
        <v>publishing</v>
      </c>
      <c r="R1442" t="str">
        <f t="shared" si="112"/>
        <v>translations</v>
      </c>
      <c r="S1442" s="6">
        <f t="shared" si="113"/>
        <v>42486.540081018517</v>
      </c>
      <c r="T1442" s="7">
        <f t="shared" si="114"/>
        <v>42516.540081018517</v>
      </c>
    </row>
    <row r="1443" spans="1:20" ht="43.2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ROUND((E1443/D1443)*100,2)</f>
        <v>1.1200000000000001</v>
      </c>
      <c r="P1443">
        <f t="shared" si="110"/>
        <v>673.33333333333337</v>
      </c>
      <c r="Q1443" t="str">
        <f t="shared" si="111"/>
        <v>publishing</v>
      </c>
      <c r="R1443" t="str">
        <f t="shared" si="112"/>
        <v>translations</v>
      </c>
      <c r="S1443" s="6">
        <f t="shared" si="113"/>
        <v>42198.557511574072</v>
      </c>
      <c r="T1443" s="7">
        <f t="shared" si="114"/>
        <v>42258.557511574072</v>
      </c>
    </row>
    <row r="1444" spans="1:20" ht="43.2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ROUND((E1444/D1444)*100,2)</f>
        <v>0</v>
      </c>
      <c r="P1444">
        <f t="shared" si="110"/>
        <v>0</v>
      </c>
      <c r="Q1444" t="str">
        <f t="shared" si="111"/>
        <v>publishing</v>
      </c>
      <c r="R1444" t="str">
        <f t="shared" si="112"/>
        <v>translations</v>
      </c>
      <c r="S1444" s="6">
        <f t="shared" si="113"/>
        <v>42485.437013888884</v>
      </c>
      <c r="T1444" s="7">
        <f t="shared" si="114"/>
        <v>42515.437013888884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ROUND((E1445/D1445)*100,2)</f>
        <v>0</v>
      </c>
      <c r="P1445">
        <f t="shared" si="110"/>
        <v>0</v>
      </c>
      <c r="Q1445" t="str">
        <f t="shared" si="111"/>
        <v>publishing</v>
      </c>
      <c r="R1445" t="str">
        <f t="shared" si="112"/>
        <v>translations</v>
      </c>
      <c r="S1445" s="6">
        <f t="shared" si="113"/>
        <v>42707.71769675926</v>
      </c>
      <c r="T1445" s="7">
        <f t="shared" si="114"/>
        <v>42737.71769675926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ROUND((E1446/D1446)*100,2)</f>
        <v>0</v>
      </c>
      <c r="P1446">
        <f t="shared" si="110"/>
        <v>0</v>
      </c>
      <c r="Q1446" t="str">
        <f t="shared" si="111"/>
        <v>publishing</v>
      </c>
      <c r="R1446" t="str">
        <f t="shared" si="112"/>
        <v>translations</v>
      </c>
      <c r="S1446" s="6">
        <f t="shared" si="113"/>
        <v>42199.665069444447</v>
      </c>
      <c r="T1446" s="7">
        <f t="shared" si="114"/>
        <v>42259.665069444447</v>
      </c>
    </row>
    <row r="1447" spans="1:20" ht="43.2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ROUND((E1447/D1447)*100,2)</f>
        <v>0</v>
      </c>
      <c r="P1447">
        <f t="shared" si="110"/>
        <v>0</v>
      </c>
      <c r="Q1447" t="str">
        <f t="shared" si="111"/>
        <v>publishing</v>
      </c>
      <c r="R1447" t="str">
        <f t="shared" si="112"/>
        <v>translations</v>
      </c>
      <c r="S1447" s="6">
        <f t="shared" si="113"/>
        <v>42139.333969907406</v>
      </c>
      <c r="T1447" s="7">
        <f t="shared" si="114"/>
        <v>42169.333969907406</v>
      </c>
    </row>
    <row r="1448" spans="1:20" ht="43.2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ROUND((E1448/D1448)*100,2)</f>
        <v>0</v>
      </c>
      <c r="P1448">
        <f t="shared" si="110"/>
        <v>0</v>
      </c>
      <c r="Q1448" t="str">
        <f t="shared" si="111"/>
        <v>publishing</v>
      </c>
      <c r="R1448" t="str">
        <f t="shared" si="112"/>
        <v>translations</v>
      </c>
      <c r="S1448" s="6">
        <f t="shared" si="113"/>
        <v>42461.239328703705</v>
      </c>
      <c r="T1448" s="7">
        <f t="shared" si="114"/>
        <v>42481.239328703705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ROUND((E1449/D1449)*100,2)</f>
        <v>0.02</v>
      </c>
      <c r="P1449">
        <f t="shared" si="110"/>
        <v>25</v>
      </c>
      <c r="Q1449" t="str">
        <f t="shared" si="111"/>
        <v>publishing</v>
      </c>
      <c r="R1449" t="str">
        <f t="shared" si="112"/>
        <v>translations</v>
      </c>
      <c r="S1449" s="6">
        <f t="shared" si="113"/>
        <v>42529.52238425926</v>
      </c>
      <c r="T1449" s="7">
        <f t="shared" si="114"/>
        <v>42559.52238425926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ROUND((E1450/D1450)*100,2)</f>
        <v>0</v>
      </c>
      <c r="P1450">
        <f t="shared" si="110"/>
        <v>0</v>
      </c>
      <c r="Q1450" t="str">
        <f t="shared" si="111"/>
        <v>publishing</v>
      </c>
      <c r="R1450" t="str">
        <f t="shared" si="112"/>
        <v>translations</v>
      </c>
      <c r="S1450" s="6">
        <f t="shared" si="113"/>
        <v>42115.728217592587</v>
      </c>
      <c r="T1450" s="7">
        <f t="shared" si="114"/>
        <v>42146.017361111109</v>
      </c>
    </row>
    <row r="1451" spans="1:20" ht="43.2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ROUND((E1451/D1451)*100,2)</f>
        <v>0</v>
      </c>
      <c r="P1451">
        <f t="shared" si="110"/>
        <v>0</v>
      </c>
      <c r="Q1451" t="str">
        <f t="shared" si="111"/>
        <v>publishing</v>
      </c>
      <c r="R1451" t="str">
        <f t="shared" si="112"/>
        <v>translations</v>
      </c>
      <c r="S1451" s="6">
        <f t="shared" si="113"/>
        <v>42086.603067129625</v>
      </c>
      <c r="T1451" s="7">
        <f t="shared" si="114"/>
        <v>42134.603067129625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ROUND((E1452/D1452)*100,2)</f>
        <v>0</v>
      </c>
      <c r="P1452">
        <f t="shared" si="110"/>
        <v>1</v>
      </c>
      <c r="Q1452" t="str">
        <f t="shared" si="111"/>
        <v>publishing</v>
      </c>
      <c r="R1452" t="str">
        <f t="shared" si="112"/>
        <v>translations</v>
      </c>
      <c r="S1452" s="6">
        <f t="shared" si="113"/>
        <v>42389.962928240733</v>
      </c>
      <c r="T1452" s="7">
        <f t="shared" si="114"/>
        <v>42419.962928240733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ROUND((E1453/D1453)*100,2)</f>
        <v>0.01</v>
      </c>
      <c r="P1453">
        <f t="shared" si="110"/>
        <v>1</v>
      </c>
      <c r="Q1453" t="str">
        <f t="shared" si="111"/>
        <v>publishing</v>
      </c>
      <c r="R1453" t="str">
        <f t="shared" si="112"/>
        <v>translations</v>
      </c>
      <c r="S1453" s="6">
        <f t="shared" si="113"/>
        <v>41931.75068287037</v>
      </c>
      <c r="T1453" s="7">
        <f t="shared" si="114"/>
        <v>41961.792349537034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ROUND((E1454/D1454)*100,2)</f>
        <v>0</v>
      </c>
      <c r="P1454">
        <f t="shared" si="110"/>
        <v>0</v>
      </c>
      <c r="Q1454" t="str">
        <f t="shared" si="111"/>
        <v>publishing</v>
      </c>
      <c r="R1454" t="str">
        <f t="shared" si="112"/>
        <v>translations</v>
      </c>
      <c r="S1454" s="6">
        <f t="shared" si="113"/>
        <v>41818.494942129626</v>
      </c>
      <c r="T1454" s="7">
        <f t="shared" si="114"/>
        <v>41848.494942129626</v>
      </c>
    </row>
    <row r="1455" spans="1:20" ht="43.2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ROUND((E1455/D1455)*100,2)</f>
        <v>0</v>
      </c>
      <c r="P1455">
        <f t="shared" si="110"/>
        <v>0</v>
      </c>
      <c r="Q1455" t="str">
        <f t="shared" si="111"/>
        <v>publishing</v>
      </c>
      <c r="R1455" t="str">
        <f t="shared" si="112"/>
        <v>translations</v>
      </c>
      <c r="S1455" s="6">
        <f t="shared" si="113"/>
        <v>42795.487812499996</v>
      </c>
      <c r="T1455" s="7">
        <f t="shared" si="114"/>
        <v>42840.446145833332</v>
      </c>
    </row>
    <row r="1456" spans="1:20" ht="43.2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ROUND((E1456/D1456)*100,2)</f>
        <v>0.86</v>
      </c>
      <c r="P1456">
        <f t="shared" si="110"/>
        <v>15</v>
      </c>
      <c r="Q1456" t="str">
        <f t="shared" si="111"/>
        <v>publishing</v>
      </c>
      <c r="R1456" t="str">
        <f t="shared" si="112"/>
        <v>translations</v>
      </c>
      <c r="S1456" s="6">
        <f t="shared" si="113"/>
        <v>42463.658333333333</v>
      </c>
      <c r="T1456" s="7">
        <f t="shared" si="114"/>
        <v>42484.707638888889</v>
      </c>
    </row>
    <row r="1457" spans="1:20" ht="43.2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ROUND((E1457/D1457)*100,2)</f>
        <v>10.5</v>
      </c>
      <c r="P1457">
        <f t="shared" si="110"/>
        <v>225</v>
      </c>
      <c r="Q1457" t="str">
        <f t="shared" si="111"/>
        <v>publishing</v>
      </c>
      <c r="R1457" t="str">
        <f t="shared" si="112"/>
        <v>translations</v>
      </c>
      <c r="S1457" s="6">
        <f t="shared" si="113"/>
        <v>41832.46435185185</v>
      </c>
      <c r="T1457" s="7">
        <f t="shared" si="114"/>
        <v>41887.360416666663</v>
      </c>
    </row>
    <row r="1458" spans="1:20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ROUND((E1458/D1458)*100,2)</f>
        <v>2.9</v>
      </c>
      <c r="P1458">
        <f t="shared" si="110"/>
        <v>48.333333333333336</v>
      </c>
      <c r="Q1458" t="str">
        <f t="shared" si="111"/>
        <v>publishing</v>
      </c>
      <c r="R1458" t="str">
        <f t="shared" si="112"/>
        <v>translations</v>
      </c>
      <c r="S1458" s="6">
        <f t="shared" si="113"/>
        <v>42708.460243055553</v>
      </c>
      <c r="T1458" s="7">
        <f t="shared" si="114"/>
        <v>42738.460243055553</v>
      </c>
    </row>
    <row r="1459" spans="1:20" ht="28.8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ROUND((E1459/D1459)*100,2)</f>
        <v>0</v>
      </c>
      <c r="P1459">
        <f t="shared" si="110"/>
        <v>0</v>
      </c>
      <c r="Q1459" t="str">
        <f t="shared" si="111"/>
        <v>publishing</v>
      </c>
      <c r="R1459" t="str">
        <f t="shared" si="112"/>
        <v>translations</v>
      </c>
      <c r="S1459" s="6">
        <f t="shared" si="113"/>
        <v>42289.688009259255</v>
      </c>
      <c r="T1459" s="7">
        <f t="shared" si="114"/>
        <v>42319.729675925926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ROUND((E1460/D1460)*100,2)</f>
        <v>0</v>
      </c>
      <c r="P1460">
        <f t="shared" si="110"/>
        <v>0</v>
      </c>
      <c r="Q1460" t="str">
        <f t="shared" si="111"/>
        <v>publishing</v>
      </c>
      <c r="R1460" t="str">
        <f t="shared" si="112"/>
        <v>translations</v>
      </c>
      <c r="S1460" s="6">
        <f t="shared" si="113"/>
        <v>41831.49722222222</v>
      </c>
      <c r="T1460" s="7">
        <f t="shared" si="114"/>
        <v>41861.958333333328</v>
      </c>
    </row>
    <row r="1461" spans="1:20" ht="43.2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ROUND((E1461/D1461)*100,2)</f>
        <v>0</v>
      </c>
      <c r="P1461">
        <f t="shared" si="110"/>
        <v>0</v>
      </c>
      <c r="Q1461" t="str">
        <f t="shared" si="111"/>
        <v>publishing</v>
      </c>
      <c r="R1461" t="str">
        <f t="shared" si="112"/>
        <v>translations</v>
      </c>
      <c r="S1461" s="6">
        <f t="shared" si="113"/>
        <v>42311.996481481481</v>
      </c>
      <c r="T1461" s="7">
        <f t="shared" si="114"/>
        <v>42340.517361111109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ROUND((E1462/D1462)*100,2)</f>
        <v>0</v>
      </c>
      <c r="P1462">
        <f t="shared" si="110"/>
        <v>0</v>
      </c>
      <c r="Q1462" t="str">
        <f t="shared" si="111"/>
        <v>publishing</v>
      </c>
      <c r="R1462" t="str">
        <f t="shared" si="112"/>
        <v>translations</v>
      </c>
      <c r="S1462" s="6">
        <f t="shared" si="113"/>
        <v>41915.688634259255</v>
      </c>
      <c r="T1462" s="7">
        <f t="shared" si="114"/>
        <v>41973.781249999993</v>
      </c>
    </row>
    <row r="1463" spans="1:20" ht="28.8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ROUND((E1463/D1463)*100,2)</f>
        <v>101.24</v>
      </c>
      <c r="P1463">
        <f t="shared" si="110"/>
        <v>44.66673529411765</v>
      </c>
      <c r="Q1463" t="str">
        <f t="shared" si="111"/>
        <v>publishing</v>
      </c>
      <c r="R1463" t="str">
        <f t="shared" si="112"/>
        <v>radio &amp; podcasts</v>
      </c>
      <c r="S1463" s="6">
        <f t="shared" si="113"/>
        <v>41899.436967592592</v>
      </c>
      <c r="T1463" s="7">
        <f t="shared" si="114"/>
        <v>41932.791666666664</v>
      </c>
    </row>
    <row r="1464" spans="1:20" ht="28.8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ROUND((E1464/D1464)*100,2)</f>
        <v>108.52</v>
      </c>
      <c r="P1464">
        <f t="shared" si="110"/>
        <v>28.937999999999999</v>
      </c>
      <c r="Q1464" t="str">
        <f t="shared" si="111"/>
        <v>publishing</v>
      </c>
      <c r="R1464" t="str">
        <f t="shared" si="112"/>
        <v>radio &amp; podcasts</v>
      </c>
      <c r="S1464" s="6">
        <f t="shared" si="113"/>
        <v>41344.454525462963</v>
      </c>
      <c r="T1464" s="7">
        <f t="shared" si="114"/>
        <v>41374.454525462963</v>
      </c>
    </row>
    <row r="1465" spans="1:20" ht="43.2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ROUND((E1465/D1465)*100,2)</f>
        <v>147.66999999999999</v>
      </c>
      <c r="P1465">
        <f t="shared" si="110"/>
        <v>35.44</v>
      </c>
      <c r="Q1465" t="str">
        <f t="shared" si="111"/>
        <v>publishing</v>
      </c>
      <c r="R1465" t="str">
        <f t="shared" si="112"/>
        <v>radio &amp; podcasts</v>
      </c>
      <c r="S1465" s="6">
        <f t="shared" si="113"/>
        <v>41326.702986111108</v>
      </c>
      <c r="T1465" s="7">
        <f t="shared" si="114"/>
        <v>41371.661319444444</v>
      </c>
    </row>
    <row r="1466" spans="1:20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ROUND((E1466/D1466)*100,2)</f>
        <v>163.19999999999999</v>
      </c>
      <c r="P1466">
        <f t="shared" si="110"/>
        <v>34.871794871794869</v>
      </c>
      <c r="Q1466" t="str">
        <f t="shared" si="111"/>
        <v>publishing</v>
      </c>
      <c r="R1466" t="str">
        <f t="shared" si="112"/>
        <v>radio &amp; podcasts</v>
      </c>
      <c r="S1466" s="6">
        <f t="shared" si="113"/>
        <v>41291.453217592592</v>
      </c>
      <c r="T1466" s="7">
        <f t="shared" si="114"/>
        <v>41321.453217592592</v>
      </c>
    </row>
    <row r="1467" spans="1:20" ht="43.2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ROUND((E1467/D1467)*100,2)</f>
        <v>456.41</v>
      </c>
      <c r="P1467">
        <f t="shared" si="110"/>
        <v>52.622732513451197</v>
      </c>
      <c r="Q1467" t="str">
        <f t="shared" si="111"/>
        <v>publishing</v>
      </c>
      <c r="R1467" t="str">
        <f t="shared" si="112"/>
        <v>radio &amp; podcasts</v>
      </c>
      <c r="S1467" s="6">
        <f t="shared" si="113"/>
        <v>40959.526064814811</v>
      </c>
      <c r="T1467" s="7">
        <f t="shared" si="114"/>
        <v>40989.916666666664</v>
      </c>
    </row>
    <row r="1468" spans="1:20" ht="43.2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ROUND((E1468/D1468)*100,2)</f>
        <v>107.88</v>
      </c>
      <c r="P1468">
        <f t="shared" si="110"/>
        <v>69.598266129032254</v>
      </c>
      <c r="Q1468" t="str">
        <f t="shared" si="111"/>
        <v>publishing</v>
      </c>
      <c r="R1468" t="str">
        <f t="shared" si="112"/>
        <v>radio &amp; podcasts</v>
      </c>
      <c r="S1468" s="6">
        <f t="shared" si="113"/>
        <v>42339.963726851849</v>
      </c>
      <c r="T1468" s="7">
        <f t="shared" si="114"/>
        <v>42380.999999999993</v>
      </c>
    </row>
    <row r="1469" spans="1:20" ht="28.8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ROUND((E1469/D1469)*100,2)</f>
        <v>115.08</v>
      </c>
      <c r="P1469">
        <f t="shared" si="110"/>
        <v>76.72</v>
      </c>
      <c r="Q1469" t="str">
        <f t="shared" si="111"/>
        <v>publishing</v>
      </c>
      <c r="R1469" t="str">
        <f t="shared" si="112"/>
        <v>radio &amp; podcasts</v>
      </c>
      <c r="S1469" s="6">
        <f t="shared" si="113"/>
        <v>40933.593576388885</v>
      </c>
      <c r="T1469" s="7">
        <f t="shared" si="114"/>
        <v>40993.55190972222</v>
      </c>
    </row>
    <row r="1470" spans="1:20" ht="43.2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ROUND((E1470/D1470)*100,2)</f>
        <v>102.37</v>
      </c>
      <c r="P1470">
        <f t="shared" si="110"/>
        <v>33.191126279863482</v>
      </c>
      <c r="Q1470" t="str">
        <f t="shared" si="111"/>
        <v>publishing</v>
      </c>
      <c r="R1470" t="str">
        <f t="shared" si="112"/>
        <v>radio &amp; podcasts</v>
      </c>
      <c r="S1470" s="6">
        <f t="shared" si="113"/>
        <v>40645.806122685179</v>
      </c>
      <c r="T1470" s="7">
        <f t="shared" si="114"/>
        <v>40705.806122685179</v>
      </c>
    </row>
    <row r="1471" spans="1:20" ht="43.2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ROUND((E1471/D1471)*100,2)</f>
        <v>108.42</v>
      </c>
      <c r="P1471">
        <f t="shared" si="110"/>
        <v>149.46417445482865</v>
      </c>
      <c r="Q1471" t="str">
        <f t="shared" si="111"/>
        <v>publishing</v>
      </c>
      <c r="R1471" t="str">
        <f t="shared" si="112"/>
        <v>radio &amp; podcasts</v>
      </c>
      <c r="S1471" s="6">
        <f t="shared" si="113"/>
        <v>41290.390150462961</v>
      </c>
      <c r="T1471" s="7">
        <f t="shared" si="114"/>
        <v>41320.390150462961</v>
      </c>
    </row>
    <row r="1472" spans="1:20" ht="57.6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ROUND((E1472/D1472)*100,2)</f>
        <v>125.13</v>
      </c>
      <c r="P1472">
        <f t="shared" si="110"/>
        <v>23.172839506172838</v>
      </c>
      <c r="Q1472" t="str">
        <f t="shared" si="111"/>
        <v>publishing</v>
      </c>
      <c r="R1472" t="str">
        <f t="shared" si="112"/>
        <v>radio &amp; podcasts</v>
      </c>
      <c r="S1472" s="6">
        <f t="shared" si="113"/>
        <v>41250.618784722217</v>
      </c>
      <c r="T1472" s="7">
        <f t="shared" si="114"/>
        <v>41271.618784722217</v>
      </c>
    </row>
    <row r="1473" spans="1:20" ht="43.2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ROUND((E1473/D1473)*100,2)</f>
        <v>103.84</v>
      </c>
      <c r="P1473">
        <f t="shared" si="110"/>
        <v>96.877551020408163</v>
      </c>
      <c r="Q1473" t="str">
        <f t="shared" si="111"/>
        <v>publishing</v>
      </c>
      <c r="R1473" t="str">
        <f t="shared" si="112"/>
        <v>radio &amp; podcasts</v>
      </c>
      <c r="S1473" s="6">
        <f t="shared" si="113"/>
        <v>42073.749236111107</v>
      </c>
      <c r="T1473" s="7">
        <f t="shared" si="114"/>
        <v>42103.749236111107</v>
      </c>
    </row>
    <row r="1474" spans="1:20" ht="57.6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ROUND((E1474/D1474)*100,2)</f>
        <v>138.69999999999999</v>
      </c>
      <c r="P1474">
        <f t="shared" si="110"/>
        <v>103.20238095238095</v>
      </c>
      <c r="Q1474" t="str">
        <f t="shared" si="111"/>
        <v>publishing</v>
      </c>
      <c r="R1474" t="str">
        <f t="shared" si="112"/>
        <v>radio &amp; podcasts</v>
      </c>
      <c r="S1474" s="6">
        <f t="shared" si="113"/>
        <v>41533.33452546296</v>
      </c>
      <c r="T1474" s="7">
        <f t="shared" si="114"/>
        <v>41563.33452546296</v>
      </c>
    </row>
    <row r="1475" spans="1:20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ROUND((E1475/D1475)*100,2)</f>
        <v>120.52</v>
      </c>
      <c r="P1475">
        <f t="shared" ref="P1475:P1538" si="115">IF(L1475=0,0,+E1475/L1475)</f>
        <v>38.462553191489363</v>
      </c>
      <c r="Q1475" t="str">
        <f t="shared" ref="Q1475:Q1538" si="116">LEFT(N1475, SEARCH("/",N1475)-1)</f>
        <v>publishing</v>
      </c>
      <c r="R1475" t="str">
        <f t="shared" ref="R1475:R1538" si="117">RIGHT(N1475,LEN(N1475)-SEARCH("/",N1475))</f>
        <v>radio &amp; podcasts</v>
      </c>
      <c r="S1475" s="6">
        <f t="shared" ref="S1475:S1538" si="118">(J1475/86400)+25569+(-5/24)</f>
        <v>40939.771284722221</v>
      </c>
      <c r="T1475" s="7">
        <f t="shared" ref="T1475:T1538" si="119">(I1475/86400)+25569+(-5/24)</f>
        <v>40969.771284722221</v>
      </c>
    </row>
    <row r="1476" spans="1:20" ht="43.2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ROUND((E1476/D1476)*100,2)</f>
        <v>112.27</v>
      </c>
      <c r="P1476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6">
        <f t="shared" si="118"/>
        <v>41500.519583333335</v>
      </c>
      <c r="T1476" s="7">
        <f t="shared" si="119"/>
        <v>41530.519583333335</v>
      </c>
    </row>
    <row r="1477" spans="1:20" ht="43.2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ROUND((E1477/D1477)*100,2)</f>
        <v>188.67</v>
      </c>
      <c r="P1477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6">
        <f t="shared" si="118"/>
        <v>41960.514618055553</v>
      </c>
      <c r="T1477" s="7">
        <f t="shared" si="119"/>
        <v>41992.999305555553</v>
      </c>
    </row>
    <row r="1478" spans="1:20" ht="28.8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ROUND((E1478/D1478)*100,2)</f>
        <v>661.55</v>
      </c>
      <c r="P1478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6">
        <f t="shared" si="118"/>
        <v>40765.833587962959</v>
      </c>
      <c r="T1478" s="7">
        <f t="shared" si="119"/>
        <v>40795.833587962959</v>
      </c>
    </row>
    <row r="1479" spans="1:20" ht="43.2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ROUND((E1479/D1479)*100,2)</f>
        <v>111.31</v>
      </c>
      <c r="P1479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6">
        <f t="shared" si="118"/>
        <v>40840.407453703701</v>
      </c>
      <c r="T1479" s="7">
        <f t="shared" si="119"/>
        <v>40899.916666666664</v>
      </c>
    </row>
    <row r="1480" spans="1:20" ht="43.2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ROUND((E1480/D1480)*100,2)</f>
        <v>1181.6099999999999</v>
      </c>
      <c r="P1480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6">
        <f t="shared" si="118"/>
        <v>41394.663344907407</v>
      </c>
      <c r="T1480" s="7">
        <f t="shared" si="119"/>
        <v>41408.663344907407</v>
      </c>
    </row>
    <row r="1481" spans="1:20" ht="43.2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ROUND((E1481/D1481)*100,2)</f>
        <v>137.38</v>
      </c>
      <c r="P1481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6">
        <f t="shared" si="118"/>
        <v>41754.536909722221</v>
      </c>
      <c r="T1481" s="7">
        <f t="shared" si="119"/>
        <v>41768.957638888889</v>
      </c>
    </row>
    <row r="1482" spans="1:20" ht="43.2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ROUND((E1482/D1482)*100,2)</f>
        <v>117.04</v>
      </c>
      <c r="P1482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6">
        <f t="shared" si="118"/>
        <v>41464.725682870368</v>
      </c>
      <c r="T1482" s="7">
        <f t="shared" si="119"/>
        <v>41481.5</v>
      </c>
    </row>
    <row r="1483" spans="1:20" ht="43.2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ROUND((E1483/D1483)*100,2)</f>
        <v>2.1</v>
      </c>
      <c r="P1483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6">
        <f t="shared" si="118"/>
        <v>41550.714641203704</v>
      </c>
      <c r="T1483" s="7">
        <f t="shared" si="119"/>
        <v>41580.714641203704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ROUND((E1484/D1484)*100,2)</f>
        <v>0.1</v>
      </c>
      <c r="P1484">
        <f t="shared" si="115"/>
        <v>5</v>
      </c>
      <c r="Q1484" t="str">
        <f t="shared" si="116"/>
        <v>publishing</v>
      </c>
      <c r="R1484" t="str">
        <f t="shared" si="117"/>
        <v>fiction</v>
      </c>
      <c r="S1484" s="6">
        <f t="shared" si="118"/>
        <v>41136.649722222217</v>
      </c>
      <c r="T1484" s="7">
        <f t="shared" si="119"/>
        <v>41159.118750000001</v>
      </c>
    </row>
    <row r="1485" spans="1:20" ht="43.2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ROUND((E1485/D1485)*100,2)</f>
        <v>0.71</v>
      </c>
      <c r="P1485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6">
        <f t="shared" si="118"/>
        <v>42547.984664351847</v>
      </c>
      <c r="T1485" s="7">
        <f t="shared" si="119"/>
        <v>42572.984664351847</v>
      </c>
    </row>
    <row r="1486" spans="1:20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ROUND((E1486/D1486)*100,2)</f>
        <v>0</v>
      </c>
      <c r="P1486">
        <f t="shared" si="115"/>
        <v>0</v>
      </c>
      <c r="Q1486" t="str">
        <f t="shared" si="116"/>
        <v>publishing</v>
      </c>
      <c r="R1486" t="str">
        <f t="shared" si="117"/>
        <v>fiction</v>
      </c>
      <c r="S1486" s="6">
        <f t="shared" si="118"/>
        <v>41052.992627314808</v>
      </c>
      <c r="T1486" s="7">
        <f t="shared" si="119"/>
        <v>41111.410416666666</v>
      </c>
    </row>
    <row r="1487" spans="1:20" ht="43.2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ROUND((E1487/D1487)*100,2)</f>
        <v>2.2400000000000002</v>
      </c>
      <c r="P1487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6">
        <f t="shared" si="118"/>
        <v>42130.587650462963</v>
      </c>
      <c r="T1487" s="7">
        <f t="shared" si="119"/>
        <v>42175.587650462963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ROUND((E1488/D1488)*100,2)</f>
        <v>0.24</v>
      </c>
      <c r="P1488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6">
        <f t="shared" si="118"/>
        <v>42031.960196759253</v>
      </c>
      <c r="T1488" s="7">
        <f t="shared" si="119"/>
        <v>42061.960196759253</v>
      </c>
    </row>
    <row r="1489" spans="1:20" ht="43.2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ROUND((E1489/D1489)*100,2)</f>
        <v>0</v>
      </c>
      <c r="P1489">
        <f t="shared" si="115"/>
        <v>0</v>
      </c>
      <c r="Q1489" t="str">
        <f t="shared" si="116"/>
        <v>publishing</v>
      </c>
      <c r="R1489" t="str">
        <f t="shared" si="117"/>
        <v>fiction</v>
      </c>
      <c r="S1489" s="6">
        <f t="shared" si="118"/>
        <v>42554.709155092591</v>
      </c>
      <c r="T1489" s="7">
        <f t="shared" si="119"/>
        <v>42584.709155092591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ROUND((E1490/D1490)*100,2)</f>
        <v>2.4</v>
      </c>
      <c r="P1490">
        <f t="shared" si="115"/>
        <v>60</v>
      </c>
      <c r="Q1490" t="str">
        <f t="shared" si="116"/>
        <v>publishing</v>
      </c>
      <c r="R1490" t="str">
        <f t="shared" si="117"/>
        <v>fiction</v>
      </c>
      <c r="S1490" s="6">
        <f t="shared" si="118"/>
        <v>41614.354861111111</v>
      </c>
      <c r="T1490" s="7">
        <f t="shared" si="119"/>
        <v>41644.354861111111</v>
      </c>
    </row>
    <row r="1491" spans="1:20" ht="43.2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ROUND((E1491/D1491)*100,2)</f>
        <v>0</v>
      </c>
      <c r="P1491">
        <f t="shared" si="115"/>
        <v>0</v>
      </c>
      <c r="Q1491" t="str">
        <f t="shared" si="116"/>
        <v>publishing</v>
      </c>
      <c r="R1491" t="str">
        <f t="shared" si="117"/>
        <v>fiction</v>
      </c>
      <c r="S1491" s="6">
        <f t="shared" si="118"/>
        <v>41198.403379629628</v>
      </c>
      <c r="T1491" s="7">
        <f t="shared" si="119"/>
        <v>41228.445046296292</v>
      </c>
    </row>
    <row r="1492" spans="1:20" ht="43.2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ROUND((E1492/D1492)*100,2)</f>
        <v>30.86</v>
      </c>
      <c r="P1492">
        <f t="shared" si="115"/>
        <v>47.10526315789474</v>
      </c>
      <c r="Q1492" t="str">
        <f t="shared" si="116"/>
        <v>publishing</v>
      </c>
      <c r="R1492" t="str">
        <f t="shared" si="117"/>
        <v>fiction</v>
      </c>
      <c r="S1492" s="6">
        <f t="shared" si="118"/>
        <v>41520.352708333332</v>
      </c>
      <c r="T1492" s="7">
        <f t="shared" si="119"/>
        <v>41549.352708333332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ROUND((E1493/D1493)*100,2)</f>
        <v>8.33</v>
      </c>
      <c r="P1493">
        <f t="shared" si="115"/>
        <v>100</v>
      </c>
      <c r="Q1493" t="str">
        <f t="shared" si="116"/>
        <v>publishing</v>
      </c>
      <c r="R1493" t="str">
        <f t="shared" si="117"/>
        <v>fiction</v>
      </c>
      <c r="S1493" s="6">
        <f t="shared" si="118"/>
        <v>41991.505127314813</v>
      </c>
      <c r="T1493" s="7">
        <f t="shared" si="119"/>
        <v>42050.443055555552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ROUND((E1494/D1494)*100,2)</f>
        <v>0.75</v>
      </c>
      <c r="P1494">
        <f t="shared" si="115"/>
        <v>15</v>
      </c>
      <c r="Q1494" t="str">
        <f t="shared" si="116"/>
        <v>publishing</v>
      </c>
      <c r="R1494" t="str">
        <f t="shared" si="117"/>
        <v>fiction</v>
      </c>
      <c r="S1494" s="6">
        <f t="shared" si="118"/>
        <v>40682.676458333335</v>
      </c>
      <c r="T1494" s="7">
        <f t="shared" si="119"/>
        <v>40712.676458333335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ROUND((E1495/D1495)*100,2)</f>
        <v>0</v>
      </c>
      <c r="P1495">
        <f t="shared" si="115"/>
        <v>0</v>
      </c>
      <c r="Q1495" t="str">
        <f t="shared" si="116"/>
        <v>publishing</v>
      </c>
      <c r="R1495" t="str">
        <f t="shared" si="117"/>
        <v>fiction</v>
      </c>
      <c r="S1495" s="6">
        <f t="shared" si="118"/>
        <v>41411.658275462956</v>
      </c>
      <c r="T1495" s="7">
        <f t="shared" si="119"/>
        <v>41441.658275462956</v>
      </c>
    </row>
    <row r="1496" spans="1:20" ht="43.2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ROUND((E1496/D1496)*100,2)</f>
        <v>8.9</v>
      </c>
      <c r="P1496">
        <f t="shared" si="115"/>
        <v>40.454545454545453</v>
      </c>
      <c r="Q1496" t="str">
        <f t="shared" si="116"/>
        <v>publishing</v>
      </c>
      <c r="R1496" t="str">
        <f t="shared" si="117"/>
        <v>fiction</v>
      </c>
      <c r="S1496" s="6">
        <f t="shared" si="118"/>
        <v>42067.514039351845</v>
      </c>
      <c r="T1496" s="7">
        <f t="shared" si="119"/>
        <v>42097.443055555552</v>
      </c>
    </row>
    <row r="1497" spans="1:20" ht="28.8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ROUND((E1497/D1497)*100,2)</f>
        <v>0</v>
      </c>
      <c r="P1497">
        <f t="shared" si="115"/>
        <v>0</v>
      </c>
      <c r="Q1497" t="str">
        <f t="shared" si="116"/>
        <v>publishing</v>
      </c>
      <c r="R1497" t="str">
        <f t="shared" si="117"/>
        <v>fiction</v>
      </c>
      <c r="S1497" s="6">
        <f t="shared" si="118"/>
        <v>40752.581377314811</v>
      </c>
      <c r="T1497" s="7">
        <f t="shared" si="119"/>
        <v>40782.581377314811</v>
      </c>
    </row>
    <row r="1498" spans="1:20" ht="43.2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ROUND((E1498/D1498)*100,2)</f>
        <v>0</v>
      </c>
      <c r="P1498">
        <f t="shared" si="115"/>
        <v>0</v>
      </c>
      <c r="Q1498" t="str">
        <f t="shared" si="116"/>
        <v>publishing</v>
      </c>
      <c r="R1498" t="str">
        <f t="shared" si="117"/>
        <v>fiction</v>
      </c>
      <c r="S1498" s="6">
        <f t="shared" si="118"/>
        <v>41838.266886574071</v>
      </c>
      <c r="T1498" s="7">
        <f t="shared" si="119"/>
        <v>41898.266886574071</v>
      </c>
    </row>
    <row r="1499" spans="1:20" ht="43.2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ROUND((E1499/D1499)*100,2)</f>
        <v>0.01</v>
      </c>
      <c r="P1499">
        <f t="shared" si="115"/>
        <v>1</v>
      </c>
      <c r="Q1499" t="str">
        <f t="shared" si="116"/>
        <v>publishing</v>
      </c>
      <c r="R1499" t="str">
        <f t="shared" si="117"/>
        <v>fiction</v>
      </c>
      <c r="S1499" s="6">
        <f t="shared" si="118"/>
        <v>41444.434282407405</v>
      </c>
      <c r="T1499" s="7">
        <f t="shared" si="119"/>
        <v>41486.613194444442</v>
      </c>
    </row>
    <row r="1500" spans="1:20" ht="43.2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ROUND((E1500/D1500)*100,2)</f>
        <v>1.9</v>
      </c>
      <c r="P1500">
        <f t="shared" si="115"/>
        <v>19</v>
      </c>
      <c r="Q1500" t="str">
        <f t="shared" si="116"/>
        <v>publishing</v>
      </c>
      <c r="R1500" t="str">
        <f t="shared" si="117"/>
        <v>fiction</v>
      </c>
      <c r="S1500" s="6">
        <f t="shared" si="118"/>
        <v>41840.775208333333</v>
      </c>
      <c r="T1500" s="7">
        <f t="shared" si="119"/>
        <v>41885.775208333333</v>
      </c>
    </row>
    <row r="1501" spans="1:20" ht="43.2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ROUND((E1501/D1501)*100,2)</f>
        <v>0.25</v>
      </c>
      <c r="P1501">
        <f t="shared" si="115"/>
        <v>5</v>
      </c>
      <c r="Q1501" t="str">
        <f t="shared" si="116"/>
        <v>publishing</v>
      </c>
      <c r="R1501" t="str">
        <f t="shared" si="117"/>
        <v>fiction</v>
      </c>
      <c r="S1501" s="6">
        <f t="shared" si="118"/>
        <v>42526.798993055556</v>
      </c>
      <c r="T1501" s="7">
        <f t="shared" si="119"/>
        <v>42586.798993055556</v>
      </c>
    </row>
    <row r="1502" spans="1:20" ht="43.2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ROUND((E1502/D1502)*100,2)</f>
        <v>25.04</v>
      </c>
      <c r="P1502">
        <f t="shared" si="115"/>
        <v>46.733333333333334</v>
      </c>
      <c r="Q1502" t="str">
        <f t="shared" si="116"/>
        <v>publishing</v>
      </c>
      <c r="R1502" t="str">
        <f t="shared" si="117"/>
        <v>fiction</v>
      </c>
      <c r="S1502" s="6">
        <f t="shared" si="118"/>
        <v>41365.69626157407</v>
      </c>
      <c r="T1502" s="7">
        <f t="shared" si="119"/>
        <v>41395.69626157407</v>
      </c>
    </row>
    <row r="1503" spans="1:20" ht="28.8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ROUND((E1503/D1503)*100,2)</f>
        <v>166.33</v>
      </c>
      <c r="P1503">
        <f t="shared" si="115"/>
        <v>97.731073446327684</v>
      </c>
      <c r="Q1503" t="str">
        <f t="shared" si="116"/>
        <v>photography</v>
      </c>
      <c r="R1503" t="str">
        <f t="shared" si="117"/>
        <v>photobooks</v>
      </c>
      <c r="S1503" s="6">
        <f t="shared" si="118"/>
        <v>42163.3752662037</v>
      </c>
      <c r="T1503" s="7">
        <f t="shared" si="119"/>
        <v>42193.3752662037</v>
      </c>
    </row>
    <row r="1504" spans="1:20" ht="43.2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ROUND((E1504/D1504)*100,2)</f>
        <v>101.45</v>
      </c>
      <c r="P1504">
        <f t="shared" si="115"/>
        <v>67.835866261398181</v>
      </c>
      <c r="Q1504" t="str">
        <f t="shared" si="116"/>
        <v>photography</v>
      </c>
      <c r="R1504" t="str">
        <f t="shared" si="117"/>
        <v>photobooks</v>
      </c>
      <c r="S1504" s="6">
        <f t="shared" si="118"/>
        <v>42426.33425925926</v>
      </c>
      <c r="T1504" s="7">
        <f t="shared" si="119"/>
        <v>42454.708333333336</v>
      </c>
    </row>
    <row r="1505" spans="1:20" ht="43.2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ROUND((E1505/D1505)*100,2)</f>
        <v>107.89</v>
      </c>
      <c r="P1505">
        <f t="shared" si="115"/>
        <v>56.98492957746479</v>
      </c>
      <c r="Q1505" t="str">
        <f t="shared" si="116"/>
        <v>photography</v>
      </c>
      <c r="R1505" t="str">
        <f t="shared" si="117"/>
        <v>photobooks</v>
      </c>
      <c r="S1505" s="6">
        <f t="shared" si="118"/>
        <v>42606.13890046296</v>
      </c>
      <c r="T1505" s="7">
        <f t="shared" si="119"/>
        <v>42666.13890046296</v>
      </c>
    </row>
    <row r="1506" spans="1:20" ht="43.2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ROUND((E1506/D1506)*100,2)</f>
        <v>277.94</v>
      </c>
      <c r="P1506">
        <f t="shared" si="115"/>
        <v>67.159851301115239</v>
      </c>
      <c r="Q1506" t="str">
        <f t="shared" si="116"/>
        <v>photography</v>
      </c>
      <c r="R1506" t="str">
        <f t="shared" si="117"/>
        <v>photobooks</v>
      </c>
      <c r="S1506" s="6">
        <f t="shared" si="118"/>
        <v>41772.44935185185</v>
      </c>
      <c r="T1506" s="7">
        <f t="shared" si="119"/>
        <v>41800.147916666661</v>
      </c>
    </row>
    <row r="1507" spans="1:20" ht="57.6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ROUND((E1507/D1507)*100,2)</f>
        <v>103.58</v>
      </c>
      <c r="P1507">
        <f t="shared" si="115"/>
        <v>48.037681159420288</v>
      </c>
      <c r="Q1507" t="str">
        <f t="shared" si="116"/>
        <v>photography</v>
      </c>
      <c r="R1507" t="str">
        <f t="shared" si="117"/>
        <v>photobooks</v>
      </c>
      <c r="S1507" s="6">
        <f t="shared" si="118"/>
        <v>42414.234988425924</v>
      </c>
      <c r="T1507" s="7">
        <f t="shared" si="119"/>
        <v>42451.625694444439</v>
      </c>
    </row>
    <row r="1508" spans="1:20" ht="43.2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ROUND((E1508/D1508)*100,2)</f>
        <v>111.4</v>
      </c>
      <c r="P1508">
        <f t="shared" si="115"/>
        <v>38.860465116279073</v>
      </c>
      <c r="Q1508" t="str">
        <f t="shared" si="116"/>
        <v>photography</v>
      </c>
      <c r="R1508" t="str">
        <f t="shared" si="117"/>
        <v>photobooks</v>
      </c>
      <c r="S1508" s="6">
        <f t="shared" si="118"/>
        <v>41814.577592592592</v>
      </c>
      <c r="T1508" s="7">
        <f t="shared" si="119"/>
        <v>41844.577592592592</v>
      </c>
    </row>
    <row r="1509" spans="1:20" ht="57.6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ROUND((E1509/D1509)*100,2)</f>
        <v>215</v>
      </c>
      <c r="P1509">
        <f t="shared" si="115"/>
        <v>78.181818181818187</v>
      </c>
      <c r="Q1509" t="str">
        <f t="shared" si="116"/>
        <v>photography</v>
      </c>
      <c r="R1509" t="str">
        <f t="shared" si="117"/>
        <v>photobooks</v>
      </c>
      <c r="S1509" s="6">
        <f t="shared" si="118"/>
        <v>40254.242002314808</v>
      </c>
      <c r="T1509" s="7">
        <f t="shared" si="119"/>
        <v>40313.131944444445</v>
      </c>
    </row>
    <row r="1510" spans="1:20" ht="43.2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ROUND((E1510/D1510)*100,2)</f>
        <v>110.76</v>
      </c>
      <c r="P1510">
        <f t="shared" si="115"/>
        <v>97.113744075829388</v>
      </c>
      <c r="Q1510" t="str">
        <f t="shared" si="116"/>
        <v>photography</v>
      </c>
      <c r="R1510" t="str">
        <f t="shared" si="117"/>
        <v>photobooks</v>
      </c>
      <c r="S1510" s="6">
        <f t="shared" si="118"/>
        <v>41786.406030092592</v>
      </c>
      <c r="T1510" s="7">
        <f t="shared" si="119"/>
        <v>41817.406030092592</v>
      </c>
    </row>
    <row r="1511" spans="1:20" ht="43.2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ROUND((E1511/D1511)*100,2)</f>
        <v>123.64</v>
      </c>
      <c r="P1511">
        <f t="shared" si="115"/>
        <v>110.39397959183674</v>
      </c>
      <c r="Q1511" t="str">
        <f t="shared" si="116"/>
        <v>photography</v>
      </c>
      <c r="R1511" t="str">
        <f t="shared" si="117"/>
        <v>photobooks</v>
      </c>
      <c r="S1511" s="6">
        <f t="shared" si="118"/>
        <v>42751.325057870366</v>
      </c>
      <c r="T1511" s="7">
        <f t="shared" si="119"/>
        <v>42780.749305555553</v>
      </c>
    </row>
    <row r="1512" spans="1:20" ht="43.2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ROUND((E1512/D1512)*100,2)</f>
        <v>101.04</v>
      </c>
      <c r="P1512">
        <f t="shared" si="115"/>
        <v>39.91506172839506</v>
      </c>
      <c r="Q1512" t="str">
        <f t="shared" si="116"/>
        <v>photography</v>
      </c>
      <c r="R1512" t="str">
        <f t="shared" si="117"/>
        <v>photobooks</v>
      </c>
      <c r="S1512" s="6">
        <f t="shared" si="118"/>
        <v>41809.176828703705</v>
      </c>
      <c r="T1512" s="7">
        <f t="shared" si="119"/>
        <v>41839.176828703705</v>
      </c>
    </row>
    <row r="1513" spans="1:20" ht="57.6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ROUND((E1513/D1513)*100,2)</f>
        <v>111.79</v>
      </c>
      <c r="P1513">
        <f t="shared" si="115"/>
        <v>75.975728155339809</v>
      </c>
      <c r="Q1513" t="str">
        <f t="shared" si="116"/>
        <v>photography</v>
      </c>
      <c r="R1513" t="str">
        <f t="shared" si="117"/>
        <v>photobooks</v>
      </c>
      <c r="S1513" s="6">
        <f t="shared" si="118"/>
        <v>42296.375046296293</v>
      </c>
      <c r="T1513" s="7">
        <f t="shared" si="119"/>
        <v>42326.416712962957</v>
      </c>
    </row>
    <row r="1514" spans="1:20" ht="43.2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ROUND((E1514/D1514)*100,2)</f>
        <v>558.77</v>
      </c>
      <c r="P1514">
        <f t="shared" si="115"/>
        <v>58.379104477611939</v>
      </c>
      <c r="Q1514" t="str">
        <f t="shared" si="116"/>
        <v>photography</v>
      </c>
      <c r="R1514" t="str">
        <f t="shared" si="117"/>
        <v>photobooks</v>
      </c>
      <c r="S1514" s="6">
        <f t="shared" si="118"/>
        <v>42741.476145833331</v>
      </c>
      <c r="T1514" s="7">
        <f t="shared" si="119"/>
        <v>42771.476145833331</v>
      </c>
    </row>
    <row r="1515" spans="1:20" ht="43.2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ROUND((E1515/D1515)*100,2)</f>
        <v>150.02000000000001</v>
      </c>
      <c r="P1515">
        <f t="shared" si="115"/>
        <v>55.82093023255814</v>
      </c>
      <c r="Q1515" t="str">
        <f t="shared" si="116"/>
        <v>photography</v>
      </c>
      <c r="R1515" t="str">
        <f t="shared" si="117"/>
        <v>photobooks</v>
      </c>
      <c r="S1515" s="6">
        <f t="shared" si="118"/>
        <v>41806.42900462963</v>
      </c>
      <c r="T1515" s="7">
        <f t="shared" si="119"/>
        <v>41836.42900462963</v>
      </c>
    </row>
    <row r="1516" spans="1:20" ht="43.2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ROUND((E1516/D1516)*100,2)</f>
        <v>106.48</v>
      </c>
      <c r="P1516">
        <f t="shared" si="115"/>
        <v>151.24431818181819</v>
      </c>
      <c r="Q1516" t="str">
        <f t="shared" si="116"/>
        <v>photography</v>
      </c>
      <c r="R1516" t="str">
        <f t="shared" si="117"/>
        <v>photobooks</v>
      </c>
      <c r="S1516" s="6">
        <f t="shared" si="118"/>
        <v>42234.389351851853</v>
      </c>
      <c r="T1516" s="7">
        <f t="shared" si="119"/>
        <v>42274.389351851853</v>
      </c>
    </row>
    <row r="1517" spans="1:20" ht="43.2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ROUND((E1517/D1517)*100,2)</f>
        <v>157.19</v>
      </c>
      <c r="P1517">
        <f t="shared" si="115"/>
        <v>849.67027027027029</v>
      </c>
      <c r="Q1517" t="str">
        <f t="shared" si="116"/>
        <v>photography</v>
      </c>
      <c r="R1517" t="str">
        <f t="shared" si="117"/>
        <v>photobooks</v>
      </c>
      <c r="S1517" s="6">
        <f t="shared" si="118"/>
        <v>42415.04510416666</v>
      </c>
      <c r="T1517" s="7">
        <f t="shared" si="119"/>
        <v>42445.003437499996</v>
      </c>
    </row>
    <row r="1518" spans="1:20" ht="43.2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ROUND((E1518/D1518)*100,2)</f>
        <v>108.66</v>
      </c>
      <c r="P1518">
        <f t="shared" si="115"/>
        <v>159.24137931034483</v>
      </c>
      <c r="Q1518" t="str">
        <f t="shared" si="116"/>
        <v>photography</v>
      </c>
      <c r="R1518" t="str">
        <f t="shared" si="117"/>
        <v>photobooks</v>
      </c>
      <c r="S1518" s="6">
        <f t="shared" si="118"/>
        <v>42619.258009259262</v>
      </c>
      <c r="T1518" s="7">
        <f t="shared" si="119"/>
        <v>42649.374999999993</v>
      </c>
    </row>
    <row r="1519" spans="1:20" ht="43.2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ROUND((E1519/D1519)*100,2)</f>
        <v>161.97999999999999</v>
      </c>
      <c r="P1519">
        <f t="shared" si="115"/>
        <v>39.507317073170732</v>
      </c>
      <c r="Q1519" t="str">
        <f t="shared" si="116"/>
        <v>photography</v>
      </c>
      <c r="R1519" t="str">
        <f t="shared" si="117"/>
        <v>photobooks</v>
      </c>
      <c r="S1519" s="6">
        <f t="shared" si="118"/>
        <v>41948.358252314814</v>
      </c>
      <c r="T1519" s="7">
        <f t="shared" si="119"/>
        <v>41979.041666666664</v>
      </c>
    </row>
    <row r="1520" spans="1:20" ht="28.8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ROUND((E1520/D1520)*100,2)</f>
        <v>205.37</v>
      </c>
      <c r="P1520">
        <f t="shared" si="115"/>
        <v>130.52966101694915</v>
      </c>
      <c r="Q1520" t="str">
        <f t="shared" si="116"/>
        <v>photography</v>
      </c>
      <c r="R1520" t="str">
        <f t="shared" si="117"/>
        <v>photobooks</v>
      </c>
      <c r="S1520" s="6">
        <f t="shared" si="118"/>
        <v>41760.611712962964</v>
      </c>
      <c r="T1520" s="7">
        <f t="shared" si="119"/>
        <v>41790.611712962964</v>
      </c>
    </row>
    <row r="1521" spans="1:20" ht="43.2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ROUND((E1521/D1521)*100,2)</f>
        <v>103.36</v>
      </c>
      <c r="P1521">
        <f t="shared" si="115"/>
        <v>64.156896551724131</v>
      </c>
      <c r="Q1521" t="str">
        <f t="shared" si="116"/>
        <v>photography</v>
      </c>
      <c r="R1521" t="str">
        <f t="shared" si="117"/>
        <v>photobooks</v>
      </c>
      <c r="S1521" s="6">
        <f t="shared" si="118"/>
        <v>41782.533368055556</v>
      </c>
      <c r="T1521" s="7">
        <f t="shared" si="119"/>
        <v>41810.707638888889</v>
      </c>
    </row>
    <row r="1522" spans="1:20" ht="28.8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ROUND((E1522/D1522)*100,2)</f>
        <v>103.47</v>
      </c>
      <c r="P1522">
        <f t="shared" si="115"/>
        <v>111.52694610778443</v>
      </c>
      <c r="Q1522" t="str">
        <f t="shared" si="116"/>
        <v>photography</v>
      </c>
      <c r="R1522" t="str">
        <f t="shared" si="117"/>
        <v>photobooks</v>
      </c>
      <c r="S1522" s="6">
        <f t="shared" si="118"/>
        <v>41955.649456018517</v>
      </c>
      <c r="T1522" s="7">
        <f t="shared" si="119"/>
        <v>41991.958333333336</v>
      </c>
    </row>
    <row r="1523" spans="1:20" ht="43.2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ROUND((E1523/D1523)*100,2)</f>
        <v>106.81</v>
      </c>
      <c r="P1523">
        <f t="shared" si="115"/>
        <v>170.44680851063831</v>
      </c>
      <c r="Q1523" t="str">
        <f t="shared" si="116"/>
        <v>photography</v>
      </c>
      <c r="R1523" t="str">
        <f t="shared" si="117"/>
        <v>photobooks</v>
      </c>
      <c r="S1523" s="6">
        <f t="shared" si="118"/>
        <v>42492.959386574068</v>
      </c>
      <c r="T1523" s="7">
        <f t="shared" si="119"/>
        <v>42527.959386574068</v>
      </c>
    </row>
    <row r="1524" spans="1:20" ht="57.6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ROUND((E1524/D1524)*100,2)</f>
        <v>138.97</v>
      </c>
      <c r="P1524">
        <f t="shared" si="115"/>
        <v>133.7391592920354</v>
      </c>
      <c r="Q1524" t="str">
        <f t="shared" si="116"/>
        <v>photography</v>
      </c>
      <c r="R1524" t="str">
        <f t="shared" si="117"/>
        <v>photobooks</v>
      </c>
      <c r="S1524" s="6">
        <f t="shared" si="118"/>
        <v>41899.621979166666</v>
      </c>
      <c r="T1524" s="7">
        <f t="shared" si="119"/>
        <v>41929.621979166666</v>
      </c>
    </row>
    <row r="1525" spans="1:20" ht="43.2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ROUND((E1525/D1525)*100,2)</f>
        <v>124.84</v>
      </c>
      <c r="P1525">
        <f t="shared" si="115"/>
        <v>95.834024896265561</v>
      </c>
      <c r="Q1525" t="str">
        <f t="shared" si="116"/>
        <v>photography</v>
      </c>
      <c r="R1525" t="str">
        <f t="shared" si="117"/>
        <v>photobooks</v>
      </c>
      <c r="S1525" s="6">
        <f t="shared" si="118"/>
        <v>41964.543009259258</v>
      </c>
      <c r="T1525" s="7">
        <f t="shared" si="119"/>
        <v>41995.791666666664</v>
      </c>
    </row>
    <row r="1526" spans="1:20" ht="43.2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ROUND((E1526/D1526)*100,2)</f>
        <v>207</v>
      </c>
      <c r="P1526">
        <f t="shared" si="115"/>
        <v>221.78571428571428</v>
      </c>
      <c r="Q1526" t="str">
        <f t="shared" si="116"/>
        <v>photography</v>
      </c>
      <c r="R1526" t="str">
        <f t="shared" si="117"/>
        <v>photobooks</v>
      </c>
      <c r="S1526" s="6">
        <f t="shared" si="118"/>
        <v>42756.292708333327</v>
      </c>
      <c r="T1526" s="7">
        <f t="shared" si="119"/>
        <v>42786.292708333327</v>
      </c>
    </row>
    <row r="1527" spans="1:20" ht="43.2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ROUND((E1527/D1527)*100,2)</f>
        <v>174.01</v>
      </c>
      <c r="P1527">
        <f t="shared" si="115"/>
        <v>32.315357142857138</v>
      </c>
      <c r="Q1527" t="str">
        <f t="shared" si="116"/>
        <v>photography</v>
      </c>
      <c r="R1527" t="str">
        <f t="shared" si="117"/>
        <v>photobooks</v>
      </c>
      <c r="S1527" s="6">
        <f t="shared" si="118"/>
        <v>42570.494652777772</v>
      </c>
      <c r="T1527" s="7">
        <f t="shared" si="119"/>
        <v>42600.494652777772</v>
      </c>
    </row>
    <row r="1528" spans="1:20" ht="43.2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ROUND((E1528/D1528)*100,2)</f>
        <v>120.33</v>
      </c>
      <c r="P1528">
        <f t="shared" si="115"/>
        <v>98.839285714285708</v>
      </c>
      <c r="Q1528" t="str">
        <f t="shared" si="116"/>
        <v>photography</v>
      </c>
      <c r="R1528" t="str">
        <f t="shared" si="117"/>
        <v>photobooks</v>
      </c>
      <c r="S1528" s="6">
        <f t="shared" si="118"/>
        <v>42339.067673611113</v>
      </c>
      <c r="T1528" s="7">
        <f t="shared" si="119"/>
        <v>42388.067673611113</v>
      </c>
    </row>
    <row r="1529" spans="1:20" ht="43.2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ROUND((E1529/D1529)*100,2)</f>
        <v>110.44</v>
      </c>
      <c r="P1529">
        <f t="shared" si="115"/>
        <v>55.222142857142863</v>
      </c>
      <c r="Q1529" t="str">
        <f t="shared" si="116"/>
        <v>photography</v>
      </c>
      <c r="R1529" t="str">
        <f t="shared" si="117"/>
        <v>photobooks</v>
      </c>
      <c r="S1529" s="6">
        <f t="shared" si="118"/>
        <v>42780.392199074071</v>
      </c>
      <c r="T1529" s="7">
        <f t="shared" si="119"/>
        <v>42808.350532407407</v>
      </c>
    </row>
    <row r="1530" spans="1:20" ht="28.8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ROUND((E1530/D1530)*100,2)</f>
        <v>281.57</v>
      </c>
      <c r="P1530">
        <f t="shared" si="115"/>
        <v>52.793750000000003</v>
      </c>
      <c r="Q1530" t="str">
        <f t="shared" si="116"/>
        <v>photography</v>
      </c>
      <c r="R1530" t="str">
        <f t="shared" si="117"/>
        <v>photobooks</v>
      </c>
      <c r="S1530" s="6">
        <f t="shared" si="118"/>
        <v>42736.524560185186</v>
      </c>
      <c r="T1530" s="7">
        <f t="shared" si="119"/>
        <v>42766.791666666664</v>
      </c>
    </row>
    <row r="1531" spans="1:20" ht="28.8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ROUND((E1531/D1531)*100,2)</f>
        <v>100.68</v>
      </c>
      <c r="P1531">
        <f t="shared" si="115"/>
        <v>135.66666666666666</v>
      </c>
      <c r="Q1531" t="str">
        <f t="shared" si="116"/>
        <v>photography</v>
      </c>
      <c r="R1531" t="str">
        <f t="shared" si="117"/>
        <v>photobooks</v>
      </c>
      <c r="S1531" s="6">
        <f t="shared" si="118"/>
        <v>42052.420370370368</v>
      </c>
      <c r="T1531" s="7">
        <f t="shared" si="119"/>
        <v>42082.378703703704</v>
      </c>
    </row>
    <row r="1532" spans="1:20" ht="57.6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ROUND((E1532/D1532)*100,2)</f>
        <v>134.83000000000001</v>
      </c>
      <c r="P1532">
        <f t="shared" si="115"/>
        <v>53.991990846681922</v>
      </c>
      <c r="Q1532" t="str">
        <f t="shared" si="116"/>
        <v>photography</v>
      </c>
      <c r="R1532" t="str">
        <f t="shared" si="117"/>
        <v>photobooks</v>
      </c>
      <c r="S1532" s="6">
        <f t="shared" si="118"/>
        <v>42275.558969907404</v>
      </c>
      <c r="T1532" s="7">
        <f t="shared" si="119"/>
        <v>42300.558969907404</v>
      </c>
    </row>
    <row r="1533" spans="1:20" ht="57.6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ROUND((E1533/D1533)*100,2)</f>
        <v>175.96</v>
      </c>
      <c r="P1533">
        <f t="shared" si="115"/>
        <v>56.643835616438359</v>
      </c>
      <c r="Q1533" t="str">
        <f t="shared" si="116"/>
        <v>photography</v>
      </c>
      <c r="R1533" t="str">
        <f t="shared" si="117"/>
        <v>photobooks</v>
      </c>
      <c r="S1533" s="6">
        <f t="shared" si="118"/>
        <v>41941.594050925924</v>
      </c>
      <c r="T1533" s="7">
        <f t="shared" si="119"/>
        <v>41973.916666666664</v>
      </c>
    </row>
    <row r="1534" spans="1:20" ht="43.2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ROUND((E1534/D1534)*100,2)</f>
        <v>484.02</v>
      </c>
      <c r="P1534">
        <f t="shared" si="115"/>
        <v>82.316326530612244</v>
      </c>
      <c r="Q1534" t="str">
        <f t="shared" si="116"/>
        <v>photography</v>
      </c>
      <c r="R1534" t="str">
        <f t="shared" si="117"/>
        <v>photobooks</v>
      </c>
      <c r="S1534" s="6">
        <f t="shared" si="118"/>
        <v>42391.266956018517</v>
      </c>
      <c r="T1534" s="7">
        <f t="shared" si="119"/>
        <v>42415.416666666664</v>
      </c>
    </row>
    <row r="1535" spans="1:20" ht="43.2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ROUND((E1535/D1535)*100,2)</f>
        <v>145.13999999999999</v>
      </c>
      <c r="P1535">
        <f t="shared" si="115"/>
        <v>88.26081081081081</v>
      </c>
      <c r="Q1535" t="str">
        <f t="shared" si="116"/>
        <v>photography</v>
      </c>
      <c r="R1535" t="str">
        <f t="shared" si="117"/>
        <v>photobooks</v>
      </c>
      <c r="S1535" s="6">
        <f t="shared" si="118"/>
        <v>42442.793715277774</v>
      </c>
      <c r="T1535" s="7">
        <f t="shared" si="119"/>
        <v>42491.957638888889</v>
      </c>
    </row>
    <row r="1536" spans="1:20" ht="43.2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ROUND((E1536/D1536)*100,2)</f>
        <v>417.73</v>
      </c>
      <c r="P1536">
        <f t="shared" si="115"/>
        <v>84.905149051490511</v>
      </c>
      <c r="Q1536" t="str">
        <f t="shared" si="116"/>
        <v>photography</v>
      </c>
      <c r="R1536" t="str">
        <f t="shared" si="117"/>
        <v>photobooks</v>
      </c>
      <c r="S1536" s="6">
        <f t="shared" si="118"/>
        <v>42221.465995370367</v>
      </c>
      <c r="T1536" s="7">
        <f t="shared" si="119"/>
        <v>42251.465995370367</v>
      </c>
    </row>
    <row r="1537" spans="1:20" ht="43.2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ROUND((E1537/D1537)*100,2)</f>
        <v>132.43</v>
      </c>
      <c r="P1537">
        <f t="shared" si="115"/>
        <v>48.154545454545456</v>
      </c>
      <c r="Q1537" t="str">
        <f t="shared" si="116"/>
        <v>photography</v>
      </c>
      <c r="R1537" t="str">
        <f t="shared" si="117"/>
        <v>photobooks</v>
      </c>
      <c r="S1537" s="6">
        <f t="shared" si="118"/>
        <v>42484.620729166665</v>
      </c>
      <c r="T1537" s="7">
        <f t="shared" si="119"/>
        <v>42513.708333333336</v>
      </c>
    </row>
    <row r="1538" spans="1:20" ht="57.6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ROUND((E1538/D1538)*100,2)</f>
        <v>250.31</v>
      </c>
      <c r="P1538">
        <f t="shared" si="115"/>
        <v>66.015406593406595</v>
      </c>
      <c r="Q1538" t="str">
        <f t="shared" si="116"/>
        <v>photography</v>
      </c>
      <c r="R1538" t="str">
        <f t="shared" si="117"/>
        <v>photobooks</v>
      </c>
      <c r="S1538" s="6">
        <f t="shared" si="118"/>
        <v>42213.593865740739</v>
      </c>
      <c r="T1538" s="7">
        <f t="shared" si="119"/>
        <v>42243.593865740739</v>
      </c>
    </row>
    <row r="1539" spans="1:20" ht="43.2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ROUND((E1539/D1539)*100,2)</f>
        <v>179.9</v>
      </c>
      <c r="P1539">
        <f t="shared" ref="P1539:P1602" si="120">IF(L1539=0,0,+E1539/L1539)</f>
        <v>96.375</v>
      </c>
      <c r="Q1539" t="str">
        <f t="shared" ref="Q1539:Q1602" si="121">LEFT(N1539, SEARCH("/",N1539)-1)</f>
        <v>photography</v>
      </c>
      <c r="R1539" t="str">
        <f t="shared" ref="R1539:R1602" si="122">RIGHT(N1539,LEN(N1539)-SEARCH("/",N1539))</f>
        <v>photobooks</v>
      </c>
      <c r="S1539" s="6">
        <f t="shared" ref="S1539:S1602" si="123">(J1539/86400)+25569+(-5/24)</f>
        <v>42552.106793981475</v>
      </c>
      <c r="T1539" s="7">
        <f t="shared" ref="T1539:T1602" si="124">(I1539/86400)+25569+(-5/24)</f>
        <v>42588.541666666664</v>
      </c>
    </row>
    <row r="1540" spans="1:20" ht="43.2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ROUND((E1540/D1540)*100,2)</f>
        <v>102.63</v>
      </c>
      <c r="P1540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6">
        <f t="shared" si="123"/>
        <v>41981.57372685185</v>
      </c>
      <c r="T1540" s="7">
        <f t="shared" si="124"/>
        <v>42026.57372685185</v>
      </c>
    </row>
    <row r="1541" spans="1:20" ht="43.2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ROUND((E1541/D1541)*100,2)</f>
        <v>135.99</v>
      </c>
      <c r="P1541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6">
        <f t="shared" si="123"/>
        <v>42705.710868055554</v>
      </c>
      <c r="T1541" s="7">
        <f t="shared" si="124"/>
        <v>42738.710868055554</v>
      </c>
    </row>
    <row r="1542" spans="1:20" ht="43.2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ROUND((E1542/D1542)*100,2)</f>
        <v>117.87</v>
      </c>
      <c r="P1542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6">
        <f t="shared" si="123"/>
        <v>41938.798796296294</v>
      </c>
      <c r="T1542" s="7">
        <f t="shared" si="124"/>
        <v>41968.843749999993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ROUND((E1543/D1543)*100,2)</f>
        <v>0.03</v>
      </c>
      <c r="P1543">
        <f t="shared" si="120"/>
        <v>3</v>
      </c>
      <c r="Q1543" t="str">
        <f t="shared" si="121"/>
        <v>photography</v>
      </c>
      <c r="R1543" t="str">
        <f t="shared" si="122"/>
        <v>nature</v>
      </c>
      <c r="S1543" s="6">
        <f t="shared" si="123"/>
        <v>41974.503912037035</v>
      </c>
      <c r="T1543" s="7">
        <f t="shared" si="124"/>
        <v>42004.503912037035</v>
      </c>
    </row>
    <row r="1544" spans="1:20" ht="43.2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ROUND((E1544/D1544)*100,2)</f>
        <v>4</v>
      </c>
      <c r="P1544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6">
        <f t="shared" si="123"/>
        <v>42170.788194444445</v>
      </c>
      <c r="T1544" s="7">
        <f t="shared" si="124"/>
        <v>42185.788194444445</v>
      </c>
    </row>
    <row r="1545" spans="1:20" ht="43.2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ROUND((E1545/D1545)*100,2)</f>
        <v>0.44</v>
      </c>
      <c r="P1545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6">
        <f t="shared" si="123"/>
        <v>41935.301319444443</v>
      </c>
      <c r="T1545" s="7">
        <f t="shared" si="124"/>
        <v>41965.342986111107</v>
      </c>
    </row>
    <row r="1546" spans="1:20" ht="43.2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ROUND((E1546/D1546)*100,2)</f>
        <v>0</v>
      </c>
      <c r="P1546">
        <f t="shared" si="120"/>
        <v>0</v>
      </c>
      <c r="Q1546" t="str">
        <f t="shared" si="121"/>
        <v>photography</v>
      </c>
      <c r="R1546" t="str">
        <f t="shared" si="122"/>
        <v>nature</v>
      </c>
      <c r="S1546" s="6">
        <f t="shared" si="123"/>
        <v>42052.842870370368</v>
      </c>
      <c r="T1546" s="7">
        <f t="shared" si="124"/>
        <v>42094.804166666661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ROUND((E1547/D1547)*100,2)</f>
        <v>0.03</v>
      </c>
      <c r="P1547">
        <f t="shared" si="120"/>
        <v>1</v>
      </c>
      <c r="Q1547" t="str">
        <f t="shared" si="121"/>
        <v>photography</v>
      </c>
      <c r="R1547" t="str">
        <f t="shared" si="122"/>
        <v>nature</v>
      </c>
      <c r="S1547" s="6">
        <f t="shared" si="123"/>
        <v>42031.676319444443</v>
      </c>
      <c r="T1547" s="7">
        <f t="shared" si="124"/>
        <v>42065.677777777775</v>
      </c>
    </row>
    <row r="1548" spans="1:20" ht="43.2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ROUND((E1548/D1548)*100,2)</f>
        <v>28.9</v>
      </c>
      <c r="P1548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6">
        <f t="shared" si="123"/>
        <v>41839.004618055551</v>
      </c>
      <c r="T1548" s="7">
        <f t="shared" si="124"/>
        <v>41899.004618055551</v>
      </c>
    </row>
    <row r="1549" spans="1:20" ht="43.2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ROUND((E1549/D1549)*100,2)</f>
        <v>0</v>
      </c>
      <c r="P1549">
        <f t="shared" si="120"/>
        <v>0</v>
      </c>
      <c r="Q1549" t="str">
        <f t="shared" si="121"/>
        <v>photography</v>
      </c>
      <c r="R1549" t="str">
        <f t="shared" si="122"/>
        <v>nature</v>
      </c>
      <c r="S1549" s="6">
        <f t="shared" si="123"/>
        <v>42782.218541666669</v>
      </c>
      <c r="T1549" s="7">
        <f t="shared" si="124"/>
        <v>42789.218541666669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ROUND((E1550/D1550)*100,2)</f>
        <v>8.57</v>
      </c>
      <c r="P1550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6">
        <f t="shared" si="123"/>
        <v>42286.673842592594</v>
      </c>
      <c r="T1550" s="7">
        <f t="shared" si="124"/>
        <v>42316.715509259258</v>
      </c>
    </row>
    <row r="1551" spans="1:20" ht="43.2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ROUND((E1551/D1551)*100,2)</f>
        <v>34</v>
      </c>
      <c r="P1551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6">
        <f t="shared" si="123"/>
        <v>42280.927766203698</v>
      </c>
      <c r="T1551" s="7">
        <f t="shared" si="124"/>
        <v>42310.96943287037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ROUND((E1552/D1552)*100,2)</f>
        <v>13.47</v>
      </c>
      <c r="P1552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6">
        <f t="shared" si="123"/>
        <v>42472.24113425926</v>
      </c>
      <c r="T1552" s="7">
        <f t="shared" si="124"/>
        <v>42502.24113425926</v>
      </c>
    </row>
    <row r="1553" spans="1:20" ht="43.2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ROUND((E1553/D1553)*100,2)</f>
        <v>0</v>
      </c>
      <c r="P1553">
        <f t="shared" si="120"/>
        <v>0</v>
      </c>
      <c r="Q1553" t="str">
        <f t="shared" si="121"/>
        <v>photography</v>
      </c>
      <c r="R1553" t="str">
        <f t="shared" si="122"/>
        <v>nature</v>
      </c>
      <c r="S1553" s="6">
        <f t="shared" si="123"/>
        <v>42121.616192129623</v>
      </c>
      <c r="T1553" s="7">
        <f t="shared" si="124"/>
        <v>42151.616192129623</v>
      </c>
    </row>
    <row r="1554" spans="1:20" ht="43.2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ROUND((E1554/D1554)*100,2)</f>
        <v>49.19</v>
      </c>
      <c r="P1554">
        <f t="shared" si="120"/>
        <v>132.1875</v>
      </c>
      <c r="Q1554" t="str">
        <f t="shared" si="121"/>
        <v>photography</v>
      </c>
      <c r="R1554" t="str">
        <f t="shared" si="122"/>
        <v>nature</v>
      </c>
      <c r="S1554" s="6">
        <f t="shared" si="123"/>
        <v>41892.480416666665</v>
      </c>
      <c r="T1554" s="7">
        <f t="shared" si="124"/>
        <v>41912.957638888889</v>
      </c>
    </row>
    <row r="1555" spans="1:20" ht="43.2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ROUND((E1555/D1555)*100,2)</f>
        <v>0</v>
      </c>
      <c r="P1555">
        <f t="shared" si="120"/>
        <v>0</v>
      </c>
      <c r="Q1555" t="str">
        <f t="shared" si="121"/>
        <v>photography</v>
      </c>
      <c r="R1555" t="str">
        <f t="shared" si="122"/>
        <v>nature</v>
      </c>
      <c r="S1555" s="6">
        <f t="shared" si="123"/>
        <v>42219.074618055551</v>
      </c>
      <c r="T1555" s="7">
        <f t="shared" si="124"/>
        <v>42249.074618055551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ROUND((E1556/D1556)*100,2)</f>
        <v>0</v>
      </c>
      <c r="P1556">
        <f t="shared" si="120"/>
        <v>0</v>
      </c>
      <c r="Q1556" t="str">
        <f t="shared" si="121"/>
        <v>photography</v>
      </c>
      <c r="R1556" t="str">
        <f t="shared" si="122"/>
        <v>nature</v>
      </c>
      <c r="S1556" s="6">
        <f t="shared" si="123"/>
        <v>42188.043865740743</v>
      </c>
      <c r="T1556" s="7">
        <f t="shared" si="124"/>
        <v>42218.043865740743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ROUND((E1557/D1557)*100,2)</f>
        <v>0</v>
      </c>
      <c r="P1557">
        <f t="shared" si="120"/>
        <v>0</v>
      </c>
      <c r="Q1557" t="str">
        <f t="shared" si="121"/>
        <v>photography</v>
      </c>
      <c r="R1557" t="str">
        <f t="shared" si="122"/>
        <v>nature</v>
      </c>
      <c r="S1557" s="6">
        <f t="shared" si="123"/>
        <v>42241.405462962961</v>
      </c>
      <c r="T1557" s="7">
        <f t="shared" si="124"/>
        <v>42264.499999999993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ROUND((E1558/D1558)*100,2)</f>
        <v>45.13</v>
      </c>
      <c r="P1558">
        <f t="shared" si="120"/>
        <v>56.416666666666664</v>
      </c>
      <c r="Q1558" t="str">
        <f t="shared" si="121"/>
        <v>photography</v>
      </c>
      <c r="R1558" t="str">
        <f t="shared" si="122"/>
        <v>nature</v>
      </c>
      <c r="S1558" s="6">
        <f t="shared" si="123"/>
        <v>42524.944722222215</v>
      </c>
      <c r="T1558" s="7">
        <f t="shared" si="124"/>
        <v>42554.944722222215</v>
      </c>
    </row>
    <row r="1559" spans="1:20" ht="43.2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ROUND((E1559/D1559)*100,2)</f>
        <v>4</v>
      </c>
      <c r="P1559">
        <f t="shared" si="120"/>
        <v>100</v>
      </c>
      <c r="Q1559" t="str">
        <f t="shared" si="121"/>
        <v>photography</v>
      </c>
      <c r="R1559" t="str">
        <f t="shared" si="122"/>
        <v>nature</v>
      </c>
      <c r="S1559" s="6">
        <f t="shared" si="123"/>
        <v>41871.444826388884</v>
      </c>
      <c r="T1559" s="7">
        <f t="shared" si="124"/>
        <v>41902.444826388884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ROUND((E1560/D1560)*100,2)</f>
        <v>4.67</v>
      </c>
      <c r="P1560">
        <f t="shared" si="120"/>
        <v>11.666666666666666</v>
      </c>
      <c r="Q1560" t="str">
        <f t="shared" si="121"/>
        <v>photography</v>
      </c>
      <c r="R1560" t="str">
        <f t="shared" si="122"/>
        <v>nature</v>
      </c>
      <c r="S1560" s="6">
        <f t="shared" si="123"/>
        <v>42185.189340277771</v>
      </c>
      <c r="T1560" s="7">
        <f t="shared" si="124"/>
        <v>42244.299999999996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ROUND((E1561/D1561)*100,2)</f>
        <v>0.33</v>
      </c>
      <c r="P1561">
        <f t="shared" si="120"/>
        <v>50</v>
      </c>
      <c r="Q1561" t="str">
        <f t="shared" si="121"/>
        <v>photography</v>
      </c>
      <c r="R1561" t="str">
        <f t="shared" si="122"/>
        <v>nature</v>
      </c>
      <c r="S1561" s="6">
        <f t="shared" si="123"/>
        <v>42107.844895833332</v>
      </c>
      <c r="T1561" s="7">
        <f t="shared" si="124"/>
        <v>42122.844895833332</v>
      </c>
    </row>
    <row r="1562" spans="1:20" ht="43.2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ROUND((E1562/D1562)*100,2)</f>
        <v>3.76</v>
      </c>
      <c r="P1562">
        <f t="shared" si="120"/>
        <v>23.5</v>
      </c>
      <c r="Q1562" t="str">
        <f t="shared" si="121"/>
        <v>photography</v>
      </c>
      <c r="R1562" t="str">
        <f t="shared" si="122"/>
        <v>nature</v>
      </c>
      <c r="S1562" s="6">
        <f t="shared" si="123"/>
        <v>41935.812418981477</v>
      </c>
      <c r="T1562" s="7">
        <f t="shared" si="124"/>
        <v>41955.854085648149</v>
      </c>
    </row>
    <row r="1563" spans="1:20" ht="43.2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ROUND((E1563/D1563)*100,2)</f>
        <v>0.67</v>
      </c>
      <c r="P1563">
        <f t="shared" si="120"/>
        <v>67</v>
      </c>
      <c r="Q1563" t="str">
        <f t="shared" si="121"/>
        <v>publishing</v>
      </c>
      <c r="R1563" t="str">
        <f t="shared" si="122"/>
        <v>art books</v>
      </c>
      <c r="S1563" s="6">
        <f t="shared" si="123"/>
        <v>41554.833368055552</v>
      </c>
      <c r="T1563" s="7">
        <f t="shared" si="124"/>
        <v>41584.875034722216</v>
      </c>
    </row>
    <row r="1564" spans="1:20" ht="57.6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ROUND((E1564/D1564)*100,2)</f>
        <v>0</v>
      </c>
      <c r="P1564">
        <f t="shared" si="120"/>
        <v>0</v>
      </c>
      <c r="Q1564" t="str">
        <f t="shared" si="121"/>
        <v>publishing</v>
      </c>
      <c r="R1564" t="str">
        <f t="shared" si="122"/>
        <v>art books</v>
      </c>
      <c r="S1564" s="6">
        <f t="shared" si="123"/>
        <v>40079.357824074068</v>
      </c>
      <c r="T1564" s="7">
        <f t="shared" si="124"/>
        <v>40148.826388888883</v>
      </c>
    </row>
    <row r="1565" spans="1:20" ht="43.2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ROUND((E1565/D1565)*100,2)</f>
        <v>1.42</v>
      </c>
      <c r="P1565">
        <f t="shared" si="120"/>
        <v>42.5</v>
      </c>
      <c r="Q1565" t="str">
        <f t="shared" si="121"/>
        <v>publishing</v>
      </c>
      <c r="R1565" t="str">
        <f t="shared" si="122"/>
        <v>art books</v>
      </c>
      <c r="S1565" s="6">
        <f t="shared" si="123"/>
        <v>41652.534155092588</v>
      </c>
      <c r="T1565" s="7">
        <f t="shared" si="124"/>
        <v>41712.492488425924</v>
      </c>
    </row>
    <row r="1566" spans="1:20" ht="43.2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ROUND((E1566/D1566)*100,2)</f>
        <v>0.1</v>
      </c>
      <c r="P1566">
        <f t="shared" si="120"/>
        <v>10</v>
      </c>
      <c r="Q1566" t="str">
        <f t="shared" si="121"/>
        <v>publishing</v>
      </c>
      <c r="R1566" t="str">
        <f t="shared" si="122"/>
        <v>art books</v>
      </c>
      <c r="S1566" s="6">
        <f t="shared" si="123"/>
        <v>42121.158668981479</v>
      </c>
      <c r="T1566" s="7">
        <f t="shared" si="124"/>
        <v>42152.628472222219</v>
      </c>
    </row>
    <row r="1567" spans="1:20" ht="43.2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ROUND((E1567/D1567)*100,2)</f>
        <v>2.5</v>
      </c>
      <c r="P1567">
        <f t="shared" si="120"/>
        <v>100</v>
      </c>
      <c r="Q1567" t="str">
        <f t="shared" si="121"/>
        <v>publishing</v>
      </c>
      <c r="R1567" t="str">
        <f t="shared" si="122"/>
        <v>art books</v>
      </c>
      <c r="S1567" s="6">
        <f t="shared" si="123"/>
        <v>40672.521539351852</v>
      </c>
      <c r="T1567" s="7">
        <f t="shared" si="124"/>
        <v>40702.521539351852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ROUND((E1568/D1568)*100,2)</f>
        <v>21.25</v>
      </c>
      <c r="P1568">
        <f t="shared" si="120"/>
        <v>108.05084745762711</v>
      </c>
      <c r="Q1568" t="str">
        <f t="shared" si="121"/>
        <v>publishing</v>
      </c>
      <c r="R1568" t="str">
        <f t="shared" si="122"/>
        <v>art books</v>
      </c>
      <c r="S1568" s="6">
        <f t="shared" si="123"/>
        <v>42549.708379629628</v>
      </c>
      <c r="T1568" s="7">
        <f t="shared" si="124"/>
        <v>42578.708333333336</v>
      </c>
    </row>
    <row r="1569" spans="1:20" ht="43.2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ROUND((E1569/D1569)*100,2)</f>
        <v>4.12</v>
      </c>
      <c r="P1569">
        <f t="shared" si="120"/>
        <v>26.923076923076923</v>
      </c>
      <c r="Q1569" t="str">
        <f t="shared" si="121"/>
        <v>publishing</v>
      </c>
      <c r="R1569" t="str">
        <f t="shared" si="122"/>
        <v>art books</v>
      </c>
      <c r="S1569" s="6">
        <f t="shared" si="123"/>
        <v>41671.728530092594</v>
      </c>
      <c r="T1569" s="7">
        <f t="shared" si="124"/>
        <v>41686.791666666664</v>
      </c>
    </row>
    <row r="1570" spans="1:20" ht="43.2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ROUND((E1570/D1570)*100,2)</f>
        <v>13.64</v>
      </c>
      <c r="P1570">
        <f t="shared" si="120"/>
        <v>155</v>
      </c>
      <c r="Q1570" t="str">
        <f t="shared" si="121"/>
        <v>publishing</v>
      </c>
      <c r="R1570" t="str">
        <f t="shared" si="122"/>
        <v>art books</v>
      </c>
      <c r="S1570" s="6">
        <f t="shared" si="123"/>
        <v>41961.853993055549</v>
      </c>
      <c r="T1570" s="7">
        <f t="shared" si="124"/>
        <v>41996.853993055549</v>
      </c>
    </row>
    <row r="1571" spans="1:20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ROUND((E1571/D1571)*100,2)</f>
        <v>0</v>
      </c>
      <c r="P1571">
        <f t="shared" si="120"/>
        <v>0</v>
      </c>
      <c r="Q1571" t="str">
        <f t="shared" si="121"/>
        <v>publishing</v>
      </c>
      <c r="R1571" t="str">
        <f t="shared" si="122"/>
        <v>art books</v>
      </c>
      <c r="S1571" s="6">
        <f t="shared" si="123"/>
        <v>41389.471226851849</v>
      </c>
      <c r="T1571" s="7">
        <f t="shared" si="124"/>
        <v>41419.471226851849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ROUND((E1572/D1572)*100,2)</f>
        <v>41.4</v>
      </c>
      <c r="P1572">
        <f t="shared" si="120"/>
        <v>47.769230769230766</v>
      </c>
      <c r="Q1572" t="str">
        <f t="shared" si="121"/>
        <v>publishing</v>
      </c>
      <c r="R1572" t="str">
        <f t="shared" si="122"/>
        <v>art books</v>
      </c>
      <c r="S1572" s="6">
        <f t="shared" si="123"/>
        <v>42438.605115740742</v>
      </c>
      <c r="T1572" s="7">
        <f t="shared" si="124"/>
        <v>42468.56344907407</v>
      </c>
    </row>
    <row r="1573" spans="1:20" ht="57.6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ROUND((E1573/D1573)*100,2)</f>
        <v>0.66</v>
      </c>
      <c r="P1573">
        <f t="shared" si="120"/>
        <v>20</v>
      </c>
      <c r="Q1573" t="str">
        <f t="shared" si="121"/>
        <v>publishing</v>
      </c>
      <c r="R1573" t="str">
        <f t="shared" si="122"/>
        <v>art books</v>
      </c>
      <c r="S1573" s="6">
        <f t="shared" si="123"/>
        <v>42144.56114583333</v>
      </c>
      <c r="T1573" s="7">
        <f t="shared" si="124"/>
        <v>42174.56114583333</v>
      </c>
    </row>
    <row r="1574" spans="1:20" ht="43.2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ROUND((E1574/D1574)*100,2)</f>
        <v>5</v>
      </c>
      <c r="P1574">
        <f t="shared" si="120"/>
        <v>41.666666666666664</v>
      </c>
      <c r="Q1574" t="str">
        <f t="shared" si="121"/>
        <v>publishing</v>
      </c>
      <c r="R1574" t="str">
        <f t="shared" si="122"/>
        <v>art books</v>
      </c>
      <c r="S1574" s="6">
        <f t="shared" si="123"/>
        <v>42403.824756944443</v>
      </c>
      <c r="T1574" s="7">
        <f t="shared" si="124"/>
        <v>42428.790972222218</v>
      </c>
    </row>
    <row r="1575" spans="1:20" ht="43.2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ROUND((E1575/D1575)*100,2)</f>
        <v>2.48</v>
      </c>
      <c r="P1575">
        <f t="shared" si="120"/>
        <v>74.333333333333329</v>
      </c>
      <c r="Q1575" t="str">
        <f t="shared" si="121"/>
        <v>publishing</v>
      </c>
      <c r="R1575" t="str">
        <f t="shared" si="122"/>
        <v>art books</v>
      </c>
      <c r="S1575" s="6">
        <f t="shared" si="123"/>
        <v>42785.791689814818</v>
      </c>
      <c r="T1575" s="7">
        <f t="shared" si="124"/>
        <v>42825.957638888889</v>
      </c>
    </row>
    <row r="1576" spans="1:20" ht="43.2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ROUND((E1576/D1576)*100,2)</f>
        <v>5.0599999999999996</v>
      </c>
      <c r="P1576">
        <f t="shared" si="120"/>
        <v>84.333333333333329</v>
      </c>
      <c r="Q1576" t="str">
        <f t="shared" si="121"/>
        <v>publishing</v>
      </c>
      <c r="R1576" t="str">
        <f t="shared" si="122"/>
        <v>art books</v>
      </c>
      <c r="S1576" s="6">
        <f t="shared" si="123"/>
        <v>42017.719085648147</v>
      </c>
      <c r="T1576" s="7">
        <f t="shared" si="124"/>
        <v>42052.719085648147</v>
      </c>
    </row>
    <row r="1577" spans="1:20" ht="43.2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ROUND((E1577/D1577)*100,2)</f>
        <v>22.91</v>
      </c>
      <c r="P1577">
        <f t="shared" si="120"/>
        <v>65.457142857142856</v>
      </c>
      <c r="Q1577" t="str">
        <f t="shared" si="121"/>
        <v>publishing</v>
      </c>
      <c r="R1577" t="str">
        <f t="shared" si="122"/>
        <v>art books</v>
      </c>
      <c r="S1577" s="6">
        <f t="shared" si="123"/>
        <v>41799.315925925919</v>
      </c>
      <c r="T1577" s="7">
        <f t="shared" si="124"/>
        <v>41829.315925925919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ROUND((E1578/D1578)*100,2)</f>
        <v>13</v>
      </c>
      <c r="P1578">
        <f t="shared" si="120"/>
        <v>65</v>
      </c>
      <c r="Q1578" t="str">
        <f t="shared" si="121"/>
        <v>publishing</v>
      </c>
      <c r="R1578" t="str">
        <f t="shared" si="122"/>
        <v>art books</v>
      </c>
      <c r="S1578" s="6">
        <f t="shared" si="123"/>
        <v>42140.670925925922</v>
      </c>
      <c r="T1578" s="7">
        <f t="shared" si="124"/>
        <v>42185.670925925922</v>
      </c>
    </row>
    <row r="1579" spans="1:20" ht="43.2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ROUND((E1579/D1579)*100,2)</f>
        <v>0.55000000000000004</v>
      </c>
      <c r="P1579">
        <f t="shared" si="120"/>
        <v>27.5</v>
      </c>
      <c r="Q1579" t="str">
        <f t="shared" si="121"/>
        <v>publishing</v>
      </c>
      <c r="R1579" t="str">
        <f t="shared" si="122"/>
        <v>art books</v>
      </c>
      <c r="S1579" s="6">
        <f t="shared" si="123"/>
        <v>41054.639444444438</v>
      </c>
      <c r="T1579" s="7">
        <f t="shared" si="124"/>
        <v>41114.639444444438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ROUND((E1580/D1580)*100,2)</f>
        <v>10.81</v>
      </c>
      <c r="P1580">
        <f t="shared" si="120"/>
        <v>51.25</v>
      </c>
      <c r="Q1580" t="str">
        <f t="shared" si="121"/>
        <v>publishing</v>
      </c>
      <c r="R1580" t="str">
        <f t="shared" si="122"/>
        <v>art books</v>
      </c>
      <c r="S1580" s="6">
        <f t="shared" si="123"/>
        <v>40398.857534722221</v>
      </c>
      <c r="T1580" s="7">
        <f t="shared" si="124"/>
        <v>40422.875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ROUND((E1581/D1581)*100,2)</f>
        <v>0.84</v>
      </c>
      <c r="P1581">
        <f t="shared" si="120"/>
        <v>14</v>
      </c>
      <c r="Q1581" t="str">
        <f t="shared" si="121"/>
        <v>publishing</v>
      </c>
      <c r="R1581" t="str">
        <f t="shared" si="122"/>
        <v>art books</v>
      </c>
      <c r="S1581" s="6">
        <f t="shared" si="123"/>
        <v>41481.788090277776</v>
      </c>
      <c r="T1581" s="7">
        <f t="shared" si="124"/>
        <v>41514.788090277776</v>
      </c>
    </row>
    <row r="1582" spans="1:20" ht="43.2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ROUND((E1582/D1582)*100,2)</f>
        <v>0</v>
      </c>
      <c r="P1582">
        <f t="shared" si="120"/>
        <v>0</v>
      </c>
      <c r="Q1582" t="str">
        <f t="shared" si="121"/>
        <v>publishing</v>
      </c>
      <c r="R1582" t="str">
        <f t="shared" si="122"/>
        <v>art books</v>
      </c>
      <c r="S1582" s="6">
        <f t="shared" si="123"/>
        <v>40989.841736111106</v>
      </c>
      <c r="T1582" s="7">
        <f t="shared" si="124"/>
        <v>41049.841736111106</v>
      </c>
    </row>
    <row r="1583" spans="1:20" ht="43.2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ROUND((E1583/D1583)*100,2)</f>
        <v>0.5</v>
      </c>
      <c r="P1583">
        <f t="shared" si="120"/>
        <v>5</v>
      </c>
      <c r="Q1583" t="str">
        <f t="shared" si="121"/>
        <v>photography</v>
      </c>
      <c r="R1583" t="str">
        <f t="shared" si="122"/>
        <v>places</v>
      </c>
      <c r="S1583" s="6">
        <f t="shared" si="123"/>
        <v>42325.240624999999</v>
      </c>
      <c r="T1583" s="7">
        <f t="shared" si="124"/>
        <v>42357.240624999999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ROUND((E1584/D1584)*100,2)</f>
        <v>9.3000000000000007</v>
      </c>
      <c r="P1584">
        <f t="shared" si="120"/>
        <v>31</v>
      </c>
      <c r="Q1584" t="str">
        <f t="shared" si="121"/>
        <v>photography</v>
      </c>
      <c r="R1584" t="str">
        <f t="shared" si="122"/>
        <v>places</v>
      </c>
      <c r="S1584" s="6">
        <f t="shared" si="123"/>
        <v>42246.581631944442</v>
      </c>
      <c r="T1584" s="7">
        <f t="shared" si="124"/>
        <v>42303.680555555555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ROUND((E1585/D1585)*100,2)</f>
        <v>0.08</v>
      </c>
      <c r="P1585">
        <f t="shared" si="120"/>
        <v>15</v>
      </c>
      <c r="Q1585" t="str">
        <f t="shared" si="121"/>
        <v>photography</v>
      </c>
      <c r="R1585" t="str">
        <f t="shared" si="122"/>
        <v>places</v>
      </c>
      <c r="S1585" s="6">
        <f t="shared" si="123"/>
        <v>41877.696655092594</v>
      </c>
      <c r="T1585" s="7">
        <f t="shared" si="124"/>
        <v>41907.696655092594</v>
      </c>
    </row>
    <row r="1586" spans="1:20" ht="43.2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ROUND((E1586/D1586)*100,2)</f>
        <v>0</v>
      </c>
      <c r="P1586">
        <f t="shared" si="120"/>
        <v>0</v>
      </c>
      <c r="Q1586" t="str">
        <f t="shared" si="121"/>
        <v>photography</v>
      </c>
      <c r="R1586" t="str">
        <f t="shared" si="122"/>
        <v>places</v>
      </c>
      <c r="S1586" s="6">
        <f t="shared" si="123"/>
        <v>41779.440983796296</v>
      </c>
      <c r="T1586" s="7">
        <f t="shared" si="124"/>
        <v>41789.440983796296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ROUND((E1587/D1587)*100,2)</f>
        <v>79</v>
      </c>
      <c r="P1587">
        <f t="shared" si="120"/>
        <v>131.66666666666666</v>
      </c>
      <c r="Q1587" t="str">
        <f t="shared" si="121"/>
        <v>photography</v>
      </c>
      <c r="R1587" t="str">
        <f t="shared" si="122"/>
        <v>places</v>
      </c>
      <c r="S1587" s="6">
        <f t="shared" si="123"/>
        <v>42707.687129629623</v>
      </c>
      <c r="T1587" s="7">
        <f t="shared" si="124"/>
        <v>42729.249999999993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ROUND((E1588/D1588)*100,2)</f>
        <v>0</v>
      </c>
      <c r="P1588">
        <f t="shared" si="120"/>
        <v>0</v>
      </c>
      <c r="Q1588" t="str">
        <f t="shared" si="121"/>
        <v>photography</v>
      </c>
      <c r="R1588" t="str">
        <f t="shared" si="122"/>
        <v>places</v>
      </c>
      <c r="S1588" s="6">
        <f t="shared" si="123"/>
        <v>42068.896087962959</v>
      </c>
      <c r="T1588" s="7">
        <f t="shared" si="124"/>
        <v>42098.854421296295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ROUND((E1589/D1589)*100,2)</f>
        <v>0.01</v>
      </c>
      <c r="P1589">
        <f t="shared" si="120"/>
        <v>1</v>
      </c>
      <c r="Q1589" t="str">
        <f t="shared" si="121"/>
        <v>photography</v>
      </c>
      <c r="R1589" t="str">
        <f t="shared" si="122"/>
        <v>places</v>
      </c>
      <c r="S1589" s="6">
        <f t="shared" si="123"/>
        <v>41956.742650462962</v>
      </c>
      <c r="T1589" s="7">
        <f t="shared" si="124"/>
        <v>41986.742650462962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ROUND((E1590/D1590)*100,2)</f>
        <v>0</v>
      </c>
      <c r="P1590">
        <f t="shared" si="120"/>
        <v>0</v>
      </c>
      <c r="Q1590" t="str">
        <f t="shared" si="121"/>
        <v>photography</v>
      </c>
      <c r="R1590" t="str">
        <f t="shared" si="122"/>
        <v>places</v>
      </c>
      <c r="S1590" s="6">
        <f t="shared" si="123"/>
        <v>42005.041655092595</v>
      </c>
      <c r="T1590" s="7">
        <f t="shared" si="124"/>
        <v>42035.633333333331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ROUND((E1591/D1591)*100,2)</f>
        <v>0</v>
      </c>
      <c r="P1591">
        <f t="shared" si="120"/>
        <v>0</v>
      </c>
      <c r="Q1591" t="str">
        <f t="shared" si="121"/>
        <v>photography</v>
      </c>
      <c r="R1591" t="str">
        <f t="shared" si="122"/>
        <v>places</v>
      </c>
      <c r="S1591" s="6">
        <f t="shared" si="123"/>
        <v>42256.776458333326</v>
      </c>
      <c r="T1591" s="7">
        <f t="shared" si="124"/>
        <v>42286.776458333326</v>
      </c>
    </row>
    <row r="1592" spans="1:20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ROUND((E1592/D1592)*100,2)</f>
        <v>1.7</v>
      </c>
      <c r="P1592">
        <f t="shared" si="120"/>
        <v>510</v>
      </c>
      <c r="Q1592" t="str">
        <f t="shared" si="121"/>
        <v>photography</v>
      </c>
      <c r="R1592" t="str">
        <f t="shared" si="122"/>
        <v>places</v>
      </c>
      <c r="S1592" s="6">
        <f t="shared" si="123"/>
        <v>42240.648888888885</v>
      </c>
      <c r="T1592" s="7">
        <f t="shared" si="124"/>
        <v>42270.648888888885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ROUND((E1593/D1593)*100,2)</f>
        <v>29.23</v>
      </c>
      <c r="P1593">
        <f t="shared" si="120"/>
        <v>44.478260869565219</v>
      </c>
      <c r="Q1593" t="str">
        <f t="shared" si="121"/>
        <v>photography</v>
      </c>
      <c r="R1593" t="str">
        <f t="shared" si="122"/>
        <v>places</v>
      </c>
      <c r="S1593" s="6">
        <f t="shared" si="123"/>
        <v>42433.517835648141</v>
      </c>
      <c r="T1593" s="7">
        <f t="shared" si="124"/>
        <v>42463.476168981484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ROUND((E1594/D1594)*100,2)</f>
        <v>0</v>
      </c>
      <c r="P1594">
        <f t="shared" si="120"/>
        <v>0</v>
      </c>
      <c r="Q1594" t="str">
        <f t="shared" si="121"/>
        <v>photography</v>
      </c>
      <c r="R1594" t="str">
        <f t="shared" si="122"/>
        <v>places</v>
      </c>
      <c r="S1594" s="6">
        <f t="shared" si="123"/>
        <v>42045.86440972222</v>
      </c>
      <c r="T1594" s="7">
        <f t="shared" si="124"/>
        <v>42090.822743055549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ROUND((E1595/D1595)*100,2)</f>
        <v>0.01</v>
      </c>
      <c r="P1595">
        <f t="shared" si="120"/>
        <v>1</v>
      </c>
      <c r="Q1595" t="str">
        <f t="shared" si="121"/>
        <v>photography</v>
      </c>
      <c r="R1595" t="str">
        <f t="shared" si="122"/>
        <v>places</v>
      </c>
      <c r="S1595" s="6">
        <f t="shared" si="123"/>
        <v>42033.63721064815</v>
      </c>
      <c r="T1595" s="7">
        <f t="shared" si="124"/>
        <v>42063.63721064815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ROUND((E1596/D1596)*100,2)</f>
        <v>20.5</v>
      </c>
      <c r="P1596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6">
        <f t="shared" si="123"/>
        <v>42445.504421296289</v>
      </c>
      <c r="T1596" s="7">
        <f t="shared" si="124"/>
        <v>42505.472916666666</v>
      </c>
    </row>
    <row r="1597" spans="1:20" ht="43.2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ROUND((E1597/D1597)*100,2)</f>
        <v>0.28000000000000003</v>
      </c>
      <c r="P1597">
        <f t="shared" si="120"/>
        <v>40</v>
      </c>
      <c r="Q1597" t="str">
        <f t="shared" si="121"/>
        <v>photography</v>
      </c>
      <c r="R1597" t="str">
        <f t="shared" si="122"/>
        <v>places</v>
      </c>
      <c r="S1597" s="6">
        <f t="shared" si="123"/>
        <v>41779.84175925926</v>
      </c>
      <c r="T1597" s="7">
        <f t="shared" si="124"/>
        <v>41808.634027777771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ROUND((E1598/D1598)*100,2)</f>
        <v>2.31</v>
      </c>
      <c r="P1598">
        <f t="shared" si="120"/>
        <v>25</v>
      </c>
      <c r="Q1598" t="str">
        <f t="shared" si="121"/>
        <v>photography</v>
      </c>
      <c r="R1598" t="str">
        <f t="shared" si="122"/>
        <v>places</v>
      </c>
      <c r="S1598" s="6">
        <f t="shared" si="123"/>
        <v>41941.221863425926</v>
      </c>
      <c r="T1598" s="7">
        <f t="shared" si="124"/>
        <v>41986.26353009259</v>
      </c>
    </row>
    <row r="1599" spans="1:20" ht="43.2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ROUND((E1599/D1599)*100,2)</f>
        <v>0</v>
      </c>
      <c r="P1599">
        <f t="shared" si="120"/>
        <v>0</v>
      </c>
      <c r="Q1599" t="str">
        <f t="shared" si="121"/>
        <v>photography</v>
      </c>
      <c r="R1599" t="str">
        <f t="shared" si="122"/>
        <v>places</v>
      </c>
      <c r="S1599" s="6">
        <f t="shared" si="123"/>
        <v>42603.145798611113</v>
      </c>
      <c r="T1599" s="7">
        <f t="shared" si="124"/>
        <v>42633.145798611113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ROUND((E1600/D1600)*100,2)</f>
        <v>0.13</v>
      </c>
      <c r="P1600">
        <f t="shared" si="120"/>
        <v>1</v>
      </c>
      <c r="Q1600" t="str">
        <f t="shared" si="121"/>
        <v>photography</v>
      </c>
      <c r="R1600" t="str">
        <f t="shared" si="122"/>
        <v>places</v>
      </c>
      <c r="S1600" s="6">
        <f t="shared" si="123"/>
        <v>42151.459004629629</v>
      </c>
      <c r="T1600" s="7">
        <f t="shared" si="124"/>
        <v>42211.459004629629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ROUND((E1601/D1601)*100,2)</f>
        <v>0</v>
      </c>
      <c r="P1601">
        <f t="shared" si="120"/>
        <v>0</v>
      </c>
      <c r="Q1601" t="str">
        <f t="shared" si="121"/>
        <v>photography</v>
      </c>
      <c r="R1601" t="str">
        <f t="shared" si="122"/>
        <v>places</v>
      </c>
      <c r="S1601" s="6">
        <f t="shared" si="123"/>
        <v>42438.330740740734</v>
      </c>
      <c r="T1601" s="7">
        <f t="shared" si="124"/>
        <v>42468.289074074077</v>
      </c>
    </row>
    <row r="1602" spans="1:20" ht="43.2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ROUND((E1602/D1602)*100,2)</f>
        <v>7.34</v>
      </c>
      <c r="P1602">
        <f t="shared" si="120"/>
        <v>40.777777777777779</v>
      </c>
      <c r="Q1602" t="str">
        <f t="shared" si="121"/>
        <v>photography</v>
      </c>
      <c r="R1602" t="str">
        <f t="shared" si="122"/>
        <v>places</v>
      </c>
      <c r="S1602" s="6">
        <f t="shared" si="123"/>
        <v>41790.848981481475</v>
      </c>
      <c r="T1602" s="7">
        <f t="shared" si="124"/>
        <v>41835.007638888885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ROUND((E1603/D1603)*100,2)</f>
        <v>108.25</v>
      </c>
      <c r="P1603">
        <f t="shared" ref="P1603:P1666" si="125">IF(L1603=0,0,+E1603/L1603)</f>
        <v>48.325535714285714</v>
      </c>
      <c r="Q1603" t="str">
        <f t="shared" ref="Q1603:Q1666" si="126">LEFT(N1603, SEARCH("/",N1603)-1)</f>
        <v>music</v>
      </c>
      <c r="R1603" t="str">
        <f t="shared" ref="R1603:R1666" si="127">RIGHT(N1603,LEN(N1603)-SEARCH("/",N1603))</f>
        <v>rock</v>
      </c>
      <c r="S1603" s="6">
        <f t="shared" ref="S1603:S1666" si="128">(J1603/86400)+25569+(-5/24)</f>
        <v>40637.884641203702</v>
      </c>
      <c r="T1603" s="7">
        <f t="shared" ref="T1603:T1666" si="129">(I1603/86400)+25569+(-5/24)</f>
        <v>40667.884641203702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ROUND((E1604/D1604)*100,2)</f>
        <v>100.17</v>
      </c>
      <c r="P1604">
        <f t="shared" si="125"/>
        <v>46.953125</v>
      </c>
      <c r="Q1604" t="str">
        <f t="shared" si="126"/>
        <v>music</v>
      </c>
      <c r="R1604" t="str">
        <f t="shared" si="127"/>
        <v>rock</v>
      </c>
      <c r="S1604" s="6">
        <f t="shared" si="128"/>
        <v>40788.089317129627</v>
      </c>
      <c r="T1604" s="7">
        <f t="shared" si="129"/>
        <v>40830.75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ROUND((E1605/D1605)*100,2)</f>
        <v>100.03</v>
      </c>
      <c r="P1605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6">
        <f t="shared" si="128"/>
        <v>40875.961331018516</v>
      </c>
      <c r="T1605" s="7">
        <f t="shared" si="129"/>
        <v>40935.961331018516</v>
      </c>
    </row>
    <row r="1606" spans="1:20" ht="43.2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ROUND((E1606/D1606)*100,2)</f>
        <v>122.11</v>
      </c>
      <c r="P1606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6">
        <f t="shared" si="128"/>
        <v>40945.636979166666</v>
      </c>
      <c r="T1606" s="7">
        <f t="shared" si="129"/>
        <v>40985.595312500001</v>
      </c>
    </row>
    <row r="1607" spans="1:20" ht="43.2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ROUND((E1607/D1607)*100,2)</f>
        <v>100.69</v>
      </c>
      <c r="P1607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6">
        <f t="shared" si="128"/>
        <v>40746.804548611108</v>
      </c>
      <c r="T1607" s="7">
        <f t="shared" si="129"/>
        <v>40756.083333333328</v>
      </c>
    </row>
    <row r="1608" spans="1:20" ht="43.2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ROUND((E1608/D1608)*100,2)</f>
        <v>101</v>
      </c>
      <c r="P1608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6">
        <f t="shared" si="128"/>
        <v>40535.903217592589</v>
      </c>
      <c r="T1608" s="7">
        <f t="shared" si="129"/>
        <v>40625.861550925925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ROUND((E1609/D1609)*100,2)</f>
        <v>145.11000000000001</v>
      </c>
      <c r="P1609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6">
        <f t="shared" si="128"/>
        <v>41053.600127314814</v>
      </c>
      <c r="T1609" s="7">
        <f t="shared" si="129"/>
        <v>41074.600127314814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ROUND((E1610/D1610)*100,2)</f>
        <v>101.25</v>
      </c>
      <c r="P1610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6">
        <f t="shared" si="128"/>
        <v>41607.622523148144</v>
      </c>
      <c r="T1610" s="7">
        <f t="shared" si="129"/>
        <v>41640.018055555549</v>
      </c>
    </row>
    <row r="1611" spans="1:20" ht="43.2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ROUND((E1611/D1611)*100,2)</f>
        <v>118.33</v>
      </c>
      <c r="P1611">
        <f t="shared" si="125"/>
        <v>443.75</v>
      </c>
      <c r="Q1611" t="str">
        <f t="shared" si="126"/>
        <v>music</v>
      </c>
      <c r="R1611" t="str">
        <f t="shared" si="127"/>
        <v>rock</v>
      </c>
      <c r="S1611" s="6">
        <f t="shared" si="128"/>
        <v>40795.792928240735</v>
      </c>
      <c r="T1611" s="7">
        <f t="shared" si="129"/>
        <v>40849.125</v>
      </c>
    </row>
    <row r="1612" spans="1:20" ht="28.8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ROUND((E1612/D1612)*100,2)</f>
        <v>271.85000000000002</v>
      </c>
      <c r="P1612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6">
        <f t="shared" si="128"/>
        <v>41228.716550925921</v>
      </c>
      <c r="T1612" s="7">
        <f t="shared" si="129"/>
        <v>41258.716550925921</v>
      </c>
    </row>
    <row r="1613" spans="1:20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ROUND((E1613/D1613)*100,2)</f>
        <v>125.13</v>
      </c>
      <c r="P1613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6">
        <f t="shared" si="128"/>
        <v>41408.792037037034</v>
      </c>
      <c r="T1613" s="7">
        <f t="shared" si="129"/>
        <v>41429.792037037034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ROUND((E1614/D1614)*100,2)</f>
        <v>110</v>
      </c>
      <c r="P1614">
        <f t="shared" si="125"/>
        <v>50</v>
      </c>
      <c r="Q1614" t="str">
        <f t="shared" si="126"/>
        <v>music</v>
      </c>
      <c r="R1614" t="str">
        <f t="shared" si="127"/>
        <v>rock</v>
      </c>
      <c r="S1614" s="6">
        <f t="shared" si="128"/>
        <v>41246.666481481479</v>
      </c>
      <c r="T1614" s="7">
        <f t="shared" si="129"/>
        <v>41276.666481481479</v>
      </c>
    </row>
    <row r="1615" spans="1:20" ht="43.2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ROUND((E1615/D1615)*100,2)</f>
        <v>101.5</v>
      </c>
      <c r="P1615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6">
        <f t="shared" si="128"/>
        <v>41081.861134259256</v>
      </c>
      <c r="T1615" s="7">
        <f t="shared" si="129"/>
        <v>41111.861134259256</v>
      </c>
    </row>
    <row r="1616" spans="1:20" ht="43.2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ROUND((E1616/D1616)*100,2)</f>
        <v>102.7</v>
      </c>
      <c r="P1616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6">
        <f t="shared" si="128"/>
        <v>41794.772789351853</v>
      </c>
      <c r="T1616" s="7">
        <f t="shared" si="129"/>
        <v>41854.5</v>
      </c>
    </row>
    <row r="1617" spans="1:20" ht="43.2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ROUND((E1617/D1617)*100,2)</f>
        <v>114.13</v>
      </c>
      <c r="P1617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6">
        <f t="shared" si="128"/>
        <v>40844.842546296291</v>
      </c>
      <c r="T1617" s="7">
        <f t="shared" si="129"/>
        <v>40889.884212962963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ROUND((E1618/D1618)*100,2)</f>
        <v>104.2</v>
      </c>
      <c r="P1618">
        <f t="shared" si="125"/>
        <v>66.369426751592357</v>
      </c>
      <c r="Q1618" t="str">
        <f t="shared" si="126"/>
        <v>music</v>
      </c>
      <c r="R1618" t="str">
        <f t="shared" si="127"/>
        <v>rock</v>
      </c>
      <c r="S1618" s="6">
        <f t="shared" si="128"/>
        <v>41194.507187499999</v>
      </c>
      <c r="T1618" s="7">
        <f t="shared" si="129"/>
        <v>41235.708333333328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ROUND((E1619/D1619)*100,2)</f>
        <v>145.86000000000001</v>
      </c>
      <c r="P1619">
        <f t="shared" si="125"/>
        <v>64.620253164556956</v>
      </c>
      <c r="Q1619" t="str">
        <f t="shared" si="126"/>
        <v>music</v>
      </c>
      <c r="R1619" t="str">
        <f t="shared" si="127"/>
        <v>rock</v>
      </c>
      <c r="S1619" s="6">
        <f t="shared" si="128"/>
        <v>41546.455879629626</v>
      </c>
      <c r="T1619" s="7">
        <f t="shared" si="129"/>
        <v>41579.583333333328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ROUND((E1620/D1620)*100,2)</f>
        <v>105.07</v>
      </c>
      <c r="P1620">
        <f t="shared" si="125"/>
        <v>58.370370370370374</v>
      </c>
      <c r="Q1620" t="str">
        <f t="shared" si="126"/>
        <v>music</v>
      </c>
      <c r="R1620" t="str">
        <f t="shared" si="127"/>
        <v>rock</v>
      </c>
      <c r="S1620" s="6">
        <f t="shared" si="128"/>
        <v>41301.446006944439</v>
      </c>
      <c r="T1620" s="7">
        <f t="shared" si="129"/>
        <v>41341.446006944439</v>
      </c>
    </row>
    <row r="1621" spans="1:20" ht="43.2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ROUND((E1621/D1621)*100,2)</f>
        <v>133.33000000000001</v>
      </c>
      <c r="P1621">
        <f t="shared" si="125"/>
        <v>86.956521739130437</v>
      </c>
      <c r="Q1621" t="str">
        <f t="shared" si="126"/>
        <v>music</v>
      </c>
      <c r="R1621" t="str">
        <f t="shared" si="127"/>
        <v>rock</v>
      </c>
      <c r="S1621" s="6">
        <f t="shared" si="128"/>
        <v>41875.977847222217</v>
      </c>
      <c r="T1621" s="7">
        <f t="shared" si="129"/>
        <v>41896.977847222217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ROUND((E1622/D1622)*100,2)</f>
        <v>113</v>
      </c>
      <c r="P1622">
        <f t="shared" si="125"/>
        <v>66.470588235294116</v>
      </c>
      <c r="Q1622" t="str">
        <f t="shared" si="126"/>
        <v>music</v>
      </c>
      <c r="R1622" t="str">
        <f t="shared" si="127"/>
        <v>rock</v>
      </c>
      <c r="S1622" s="6">
        <f t="shared" si="128"/>
        <v>41321.131249999999</v>
      </c>
      <c r="T1622" s="7">
        <f t="shared" si="129"/>
        <v>41328.131249999999</v>
      </c>
    </row>
    <row r="1623" spans="1:20" ht="43.2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ROUND((E1623/D1623)*100,2)</f>
        <v>121.2</v>
      </c>
      <c r="P1623">
        <f t="shared" si="125"/>
        <v>163.78378378378378</v>
      </c>
      <c r="Q1623" t="str">
        <f t="shared" si="126"/>
        <v>music</v>
      </c>
      <c r="R1623" t="str">
        <f t="shared" si="127"/>
        <v>rock</v>
      </c>
      <c r="S1623" s="6">
        <f t="shared" si="128"/>
        <v>41003.398321759254</v>
      </c>
      <c r="T1623" s="7">
        <f t="shared" si="129"/>
        <v>41056.957638888889</v>
      </c>
    </row>
    <row r="1624" spans="1:20" ht="43.2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ROUND((E1624/D1624)*100,2)</f>
        <v>101.72</v>
      </c>
      <c r="P1624">
        <f t="shared" si="125"/>
        <v>107.98461538461538</v>
      </c>
      <c r="Q1624" t="str">
        <f t="shared" si="126"/>
        <v>music</v>
      </c>
      <c r="R1624" t="str">
        <f t="shared" si="127"/>
        <v>rock</v>
      </c>
      <c r="S1624" s="6">
        <f t="shared" si="128"/>
        <v>41950.086504629631</v>
      </c>
      <c r="T1624" s="7">
        <f t="shared" si="129"/>
        <v>41990.124305555553</v>
      </c>
    </row>
    <row r="1625" spans="1:20" ht="43.2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ROUND((E1625/D1625)*100,2)</f>
        <v>101.07</v>
      </c>
      <c r="P1625">
        <f t="shared" si="125"/>
        <v>42.111111111111114</v>
      </c>
      <c r="Q1625" t="str">
        <f t="shared" si="126"/>
        <v>music</v>
      </c>
      <c r="R1625" t="str">
        <f t="shared" si="127"/>
        <v>rock</v>
      </c>
      <c r="S1625" s="6">
        <f t="shared" si="128"/>
        <v>41453.480196759258</v>
      </c>
      <c r="T1625" s="7">
        <f t="shared" si="129"/>
        <v>41513.480196759258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ROUND((E1626/D1626)*100,2)</f>
        <v>118</v>
      </c>
      <c r="P1626">
        <f t="shared" si="125"/>
        <v>47.2</v>
      </c>
      <c r="Q1626" t="str">
        <f t="shared" si="126"/>
        <v>music</v>
      </c>
      <c r="R1626" t="str">
        <f t="shared" si="127"/>
        <v>rock</v>
      </c>
      <c r="S1626" s="6">
        <f t="shared" si="128"/>
        <v>41243.158969907403</v>
      </c>
      <c r="T1626" s="7">
        <f t="shared" si="129"/>
        <v>41283.158969907403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ROUND((E1627/D1627)*100,2)</f>
        <v>155.33000000000001</v>
      </c>
      <c r="P1627">
        <f t="shared" si="125"/>
        <v>112.01923076923077</v>
      </c>
      <c r="Q1627" t="str">
        <f t="shared" si="126"/>
        <v>music</v>
      </c>
      <c r="R1627" t="str">
        <f t="shared" si="127"/>
        <v>rock</v>
      </c>
      <c r="S1627" s="6">
        <f t="shared" si="128"/>
        <v>41135.491354166668</v>
      </c>
      <c r="T1627" s="7">
        <f t="shared" si="129"/>
        <v>41163.491354166668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ROUND((E1628/D1628)*100,2)</f>
        <v>101.19</v>
      </c>
      <c r="P1628">
        <f t="shared" si="125"/>
        <v>74.953703703703709</v>
      </c>
      <c r="Q1628" t="str">
        <f t="shared" si="126"/>
        <v>music</v>
      </c>
      <c r="R1628" t="str">
        <f t="shared" si="127"/>
        <v>rock</v>
      </c>
      <c r="S1628" s="6">
        <f t="shared" si="128"/>
        <v>41579.639664351846</v>
      </c>
      <c r="T1628" s="7">
        <f t="shared" si="129"/>
        <v>41609.681331018517</v>
      </c>
    </row>
    <row r="1629" spans="1:20" ht="43.2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ROUND((E1629/D1629)*100,2)</f>
        <v>117</v>
      </c>
      <c r="P1629">
        <f t="shared" si="125"/>
        <v>61.578947368421055</v>
      </c>
      <c r="Q1629" t="str">
        <f t="shared" si="126"/>
        <v>music</v>
      </c>
      <c r="R1629" t="str">
        <f t="shared" si="127"/>
        <v>rock</v>
      </c>
      <c r="S1629" s="6">
        <f t="shared" si="128"/>
        <v>41205.498715277776</v>
      </c>
      <c r="T1629" s="7">
        <f t="shared" si="129"/>
        <v>41238.999305555553</v>
      </c>
    </row>
    <row r="1630" spans="1:20" ht="28.8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ROUND((E1630/D1630)*100,2)</f>
        <v>100.93</v>
      </c>
      <c r="P1630">
        <f t="shared" si="125"/>
        <v>45.875</v>
      </c>
      <c r="Q1630" t="str">
        <f t="shared" si="126"/>
        <v>music</v>
      </c>
      <c r="R1630" t="str">
        <f t="shared" si="127"/>
        <v>rock</v>
      </c>
      <c r="S1630" s="6">
        <f t="shared" si="128"/>
        <v>41774.528726851851</v>
      </c>
      <c r="T1630" s="7">
        <f t="shared" si="129"/>
        <v>41807.528726851851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ROUND((E1631/D1631)*100,2)</f>
        <v>103.67</v>
      </c>
      <c r="P1631">
        <f t="shared" si="125"/>
        <v>75.853658536585371</v>
      </c>
      <c r="Q1631" t="str">
        <f t="shared" si="126"/>
        <v>music</v>
      </c>
      <c r="R1631" t="str">
        <f t="shared" si="127"/>
        <v>rock</v>
      </c>
      <c r="S1631" s="6">
        <f t="shared" si="128"/>
        <v>41645.658946759257</v>
      </c>
      <c r="T1631" s="7">
        <f t="shared" si="129"/>
        <v>41690.658946759257</v>
      </c>
    </row>
    <row r="1632" spans="1:20" ht="43.2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ROUND((E1632/D1632)*100,2)</f>
        <v>265.25</v>
      </c>
      <c r="P1632">
        <f t="shared" si="125"/>
        <v>84.206349206349202</v>
      </c>
      <c r="Q1632" t="str">
        <f t="shared" si="126"/>
        <v>music</v>
      </c>
      <c r="R1632" t="str">
        <f t="shared" si="127"/>
        <v>rock</v>
      </c>
      <c r="S1632" s="6">
        <f t="shared" si="128"/>
        <v>40939.629340277774</v>
      </c>
      <c r="T1632" s="7">
        <f t="shared" si="129"/>
        <v>40970.082638888889</v>
      </c>
    </row>
    <row r="1633" spans="1:20" ht="43.2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ROUND((E1633/D1633)*100,2)</f>
        <v>155.91</v>
      </c>
      <c r="P1633">
        <f t="shared" si="125"/>
        <v>117.22556390977444</v>
      </c>
      <c r="Q1633" t="str">
        <f t="shared" si="126"/>
        <v>music</v>
      </c>
      <c r="R1633" t="str">
        <f t="shared" si="127"/>
        <v>rock</v>
      </c>
      <c r="S1633" s="6">
        <f t="shared" si="128"/>
        <v>41164.65116898148</v>
      </c>
      <c r="T1633" s="7">
        <f t="shared" si="129"/>
        <v>41194.65116898148</v>
      </c>
    </row>
    <row r="1634" spans="1:20" ht="43.2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ROUND((E1634/D1634)*100,2)</f>
        <v>101.63</v>
      </c>
      <c r="P1634">
        <f t="shared" si="125"/>
        <v>86.489361702127653</v>
      </c>
      <c r="Q1634" t="str">
        <f t="shared" si="126"/>
        <v>music</v>
      </c>
      <c r="R1634" t="str">
        <f t="shared" si="127"/>
        <v>rock</v>
      </c>
      <c r="S1634" s="6">
        <f t="shared" si="128"/>
        <v>40750.132569444446</v>
      </c>
      <c r="T1634" s="7">
        <f t="shared" si="129"/>
        <v>40810.132569444446</v>
      </c>
    </row>
    <row r="1635" spans="1:20" ht="43.2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ROUND((E1635/D1635)*100,2)</f>
        <v>100</v>
      </c>
      <c r="P1635">
        <f t="shared" si="125"/>
        <v>172.41379310344828</v>
      </c>
      <c r="Q1635" t="str">
        <f t="shared" si="126"/>
        <v>music</v>
      </c>
      <c r="R1635" t="str">
        <f t="shared" si="127"/>
        <v>rock</v>
      </c>
      <c r="S1635" s="6">
        <f t="shared" si="128"/>
        <v>40896.675416666665</v>
      </c>
      <c r="T1635" s="7">
        <f t="shared" si="129"/>
        <v>40924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ROUND((E1636/D1636)*100,2)</f>
        <v>100.5</v>
      </c>
      <c r="P1636">
        <f t="shared" si="125"/>
        <v>62.8125</v>
      </c>
      <c r="Q1636" t="str">
        <f t="shared" si="126"/>
        <v>music</v>
      </c>
      <c r="R1636" t="str">
        <f t="shared" si="127"/>
        <v>rock</v>
      </c>
      <c r="S1636" s="6">
        <f t="shared" si="128"/>
        <v>40657.981493055551</v>
      </c>
      <c r="T1636" s="7">
        <f t="shared" si="129"/>
        <v>40696.040972222218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ROUND((E1637/D1637)*100,2)</f>
        <v>125.3</v>
      </c>
      <c r="P1637">
        <f t="shared" si="125"/>
        <v>67.729729729729726</v>
      </c>
      <c r="Q1637" t="str">
        <f t="shared" si="126"/>
        <v>music</v>
      </c>
      <c r="R1637" t="str">
        <f t="shared" si="127"/>
        <v>rock</v>
      </c>
      <c r="S1637" s="6">
        <f t="shared" si="128"/>
        <v>42502.660428240742</v>
      </c>
      <c r="T1637" s="7">
        <f t="shared" si="129"/>
        <v>42562.660428240742</v>
      </c>
    </row>
    <row r="1638" spans="1:20" ht="43.2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ROUND((E1638/D1638)*100,2)</f>
        <v>103.56</v>
      </c>
      <c r="P1638">
        <f t="shared" si="125"/>
        <v>53.5632183908046</v>
      </c>
      <c r="Q1638" t="str">
        <f t="shared" si="126"/>
        <v>music</v>
      </c>
      <c r="R1638" t="str">
        <f t="shared" si="127"/>
        <v>rock</v>
      </c>
      <c r="S1638" s="6">
        <f t="shared" si="128"/>
        <v>40662.878333333334</v>
      </c>
      <c r="T1638" s="7">
        <f t="shared" si="129"/>
        <v>40705.958333333328</v>
      </c>
    </row>
    <row r="1639" spans="1:20" ht="43.2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ROUND((E1639/D1639)*100,2)</f>
        <v>103.8</v>
      </c>
      <c r="P1639">
        <f t="shared" si="125"/>
        <v>34.6</v>
      </c>
      <c r="Q1639" t="str">
        <f t="shared" si="126"/>
        <v>music</v>
      </c>
      <c r="R1639" t="str">
        <f t="shared" si="127"/>
        <v>rock</v>
      </c>
      <c r="S1639" s="6">
        <f t="shared" si="128"/>
        <v>40122.543287037035</v>
      </c>
      <c r="T1639" s="7">
        <f t="shared" si="129"/>
        <v>40178.777083333327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ROUND((E1640/D1640)*100,2)</f>
        <v>105</v>
      </c>
      <c r="P1640">
        <f t="shared" si="125"/>
        <v>38.888888888888886</v>
      </c>
      <c r="Q1640" t="str">
        <f t="shared" si="126"/>
        <v>music</v>
      </c>
      <c r="R1640" t="str">
        <f t="shared" si="127"/>
        <v>rock</v>
      </c>
      <c r="S1640" s="6">
        <f t="shared" si="128"/>
        <v>41288.478796296295</v>
      </c>
      <c r="T1640" s="7">
        <f t="shared" si="129"/>
        <v>41333.684027777774</v>
      </c>
    </row>
    <row r="1641" spans="1:20" ht="43.2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ROUND((E1641/D1641)*100,2)</f>
        <v>100</v>
      </c>
      <c r="P1641">
        <f t="shared" si="125"/>
        <v>94.736842105263165</v>
      </c>
      <c r="Q1641" t="str">
        <f t="shared" si="126"/>
        <v>music</v>
      </c>
      <c r="R1641" t="str">
        <f t="shared" si="127"/>
        <v>rock</v>
      </c>
      <c r="S1641" s="6">
        <f t="shared" si="128"/>
        <v>40941.444039351853</v>
      </c>
      <c r="T1641" s="7">
        <f t="shared" si="129"/>
        <v>40971.444039351853</v>
      </c>
    </row>
    <row r="1642" spans="1:20" ht="43.2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ROUND((E1642/D1642)*100,2)</f>
        <v>169.86</v>
      </c>
      <c r="P1642">
        <f t="shared" si="125"/>
        <v>39.967058823529413</v>
      </c>
      <c r="Q1642" t="str">
        <f t="shared" si="126"/>
        <v>music</v>
      </c>
      <c r="R1642" t="str">
        <f t="shared" si="127"/>
        <v>rock</v>
      </c>
      <c r="S1642" s="6">
        <f t="shared" si="128"/>
        <v>40379.022627314815</v>
      </c>
      <c r="T1642" s="7">
        <f t="shared" si="129"/>
        <v>40392.874305555553</v>
      </c>
    </row>
    <row r="1643" spans="1:20" ht="28.8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ROUND((E1643/D1643)*100,2)</f>
        <v>101.4</v>
      </c>
      <c r="P1643">
        <f t="shared" si="125"/>
        <v>97.5</v>
      </c>
      <c r="Q1643" t="str">
        <f t="shared" si="126"/>
        <v>music</v>
      </c>
      <c r="R1643" t="str">
        <f t="shared" si="127"/>
        <v>pop</v>
      </c>
      <c r="S1643" s="6">
        <f t="shared" si="128"/>
        <v>41962.388240740744</v>
      </c>
      <c r="T1643" s="7">
        <f t="shared" si="129"/>
        <v>41992.388240740744</v>
      </c>
    </row>
    <row r="1644" spans="1:20" ht="43.2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ROUND((E1644/D1644)*100,2)</f>
        <v>100</v>
      </c>
      <c r="P1644">
        <f t="shared" si="125"/>
        <v>42.857142857142854</v>
      </c>
      <c r="Q1644" t="str">
        <f t="shared" si="126"/>
        <v>music</v>
      </c>
      <c r="R1644" t="str">
        <f t="shared" si="127"/>
        <v>pop</v>
      </c>
      <c r="S1644" s="6">
        <f t="shared" si="128"/>
        <v>40687.816284722219</v>
      </c>
      <c r="T1644" s="7">
        <f t="shared" si="129"/>
        <v>40707.816284722219</v>
      </c>
    </row>
    <row r="1645" spans="1:20" ht="28.8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ROUND((E1645/D1645)*100,2)</f>
        <v>124.7</v>
      </c>
      <c r="P1645">
        <f t="shared" si="125"/>
        <v>168.51351351351352</v>
      </c>
      <c r="Q1645" t="str">
        <f t="shared" si="126"/>
        <v>music</v>
      </c>
      <c r="R1645" t="str">
        <f t="shared" si="127"/>
        <v>pop</v>
      </c>
      <c r="S1645" s="6">
        <f t="shared" si="128"/>
        <v>41146.615879629629</v>
      </c>
      <c r="T1645" s="7">
        <f t="shared" si="129"/>
        <v>41176.615879629629</v>
      </c>
    </row>
    <row r="1646" spans="1:20" ht="43.2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ROUND((E1646/D1646)*100,2)</f>
        <v>109.5</v>
      </c>
      <c r="P1646">
        <f t="shared" si="125"/>
        <v>85.546875</v>
      </c>
      <c r="Q1646" t="str">
        <f t="shared" si="126"/>
        <v>music</v>
      </c>
      <c r="R1646" t="str">
        <f t="shared" si="127"/>
        <v>pop</v>
      </c>
      <c r="S1646" s="6">
        <f t="shared" si="128"/>
        <v>41174.851388888885</v>
      </c>
      <c r="T1646" s="7">
        <f t="shared" si="129"/>
        <v>41234.893055555549</v>
      </c>
    </row>
    <row r="1647" spans="1:20" ht="43.2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ROUND((E1647/D1647)*100,2)</f>
        <v>110.8</v>
      </c>
      <c r="P1647">
        <f t="shared" si="125"/>
        <v>554</v>
      </c>
      <c r="Q1647" t="str">
        <f t="shared" si="126"/>
        <v>music</v>
      </c>
      <c r="R1647" t="str">
        <f t="shared" si="127"/>
        <v>pop</v>
      </c>
      <c r="S1647" s="6">
        <f t="shared" si="128"/>
        <v>41521.40902777778</v>
      </c>
      <c r="T1647" s="7">
        <f t="shared" si="129"/>
        <v>41535.40902777778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ROUND((E1648/D1648)*100,2)</f>
        <v>110.2</v>
      </c>
      <c r="P1648">
        <f t="shared" si="125"/>
        <v>26.554216867469879</v>
      </c>
      <c r="Q1648" t="str">
        <f t="shared" si="126"/>
        <v>music</v>
      </c>
      <c r="R1648" t="str">
        <f t="shared" si="127"/>
        <v>pop</v>
      </c>
      <c r="S1648" s="6">
        <f t="shared" si="128"/>
        <v>41833.241932870369</v>
      </c>
      <c r="T1648" s="7">
        <f t="shared" si="129"/>
        <v>41865.549305555549</v>
      </c>
    </row>
    <row r="1649" spans="1:20" ht="43.2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ROUND((E1649/D1649)*100,2)</f>
        <v>104.72</v>
      </c>
      <c r="P1649">
        <f t="shared" si="125"/>
        <v>113.82608695652173</v>
      </c>
      <c r="Q1649" t="str">
        <f t="shared" si="126"/>
        <v>music</v>
      </c>
      <c r="R1649" t="str">
        <f t="shared" si="127"/>
        <v>pop</v>
      </c>
      <c r="S1649" s="6">
        <f t="shared" si="128"/>
        <v>41039.201122685183</v>
      </c>
      <c r="T1649" s="7">
        <f t="shared" si="129"/>
        <v>41069.201122685183</v>
      </c>
    </row>
    <row r="1650" spans="1:20" ht="43.2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ROUND((E1650/D1650)*100,2)</f>
        <v>125.26</v>
      </c>
      <c r="P1650">
        <f t="shared" si="125"/>
        <v>32.011111111111113</v>
      </c>
      <c r="Q1650" t="str">
        <f t="shared" si="126"/>
        <v>music</v>
      </c>
      <c r="R1650" t="str">
        <f t="shared" si="127"/>
        <v>pop</v>
      </c>
      <c r="S1650" s="6">
        <f t="shared" si="128"/>
        <v>40592.496319444443</v>
      </c>
      <c r="T1650" s="7">
        <f t="shared" si="129"/>
        <v>40622.454652777778</v>
      </c>
    </row>
    <row r="1651" spans="1:20" ht="43.2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ROUND((E1651/D1651)*100,2)</f>
        <v>100.59</v>
      </c>
      <c r="P1651">
        <f t="shared" si="125"/>
        <v>47.189259259259259</v>
      </c>
      <c r="Q1651" t="str">
        <f t="shared" si="126"/>
        <v>music</v>
      </c>
      <c r="R1651" t="str">
        <f t="shared" si="127"/>
        <v>pop</v>
      </c>
      <c r="S1651" s="6">
        <f t="shared" si="128"/>
        <v>41737.476331018515</v>
      </c>
      <c r="T1651" s="7">
        <f t="shared" si="129"/>
        <v>41782.476331018515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ROUND((E1652/D1652)*100,2)</f>
        <v>141.55000000000001</v>
      </c>
      <c r="P1652">
        <f t="shared" si="125"/>
        <v>88.46875</v>
      </c>
      <c r="Q1652" t="str">
        <f t="shared" si="126"/>
        <v>music</v>
      </c>
      <c r="R1652" t="str">
        <f t="shared" si="127"/>
        <v>pop</v>
      </c>
      <c r="S1652" s="6">
        <f t="shared" si="128"/>
        <v>41526.227280092593</v>
      </c>
      <c r="T1652" s="7">
        <f t="shared" si="129"/>
        <v>41556.227280092593</v>
      </c>
    </row>
    <row r="1653" spans="1:20" ht="43.2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ROUND((E1653/D1653)*100,2)</f>
        <v>100.75</v>
      </c>
      <c r="P1653">
        <f t="shared" si="125"/>
        <v>100.75</v>
      </c>
      <c r="Q1653" t="str">
        <f t="shared" si="126"/>
        <v>music</v>
      </c>
      <c r="R1653" t="str">
        <f t="shared" si="127"/>
        <v>pop</v>
      </c>
      <c r="S1653" s="6">
        <f t="shared" si="128"/>
        <v>40625.692361111105</v>
      </c>
      <c r="T1653" s="7">
        <f t="shared" si="129"/>
        <v>40659.082638888889</v>
      </c>
    </row>
    <row r="1654" spans="1:20" ht="43.2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ROUND((E1654/D1654)*100,2)</f>
        <v>100.67</v>
      </c>
      <c r="P1654">
        <f t="shared" si="125"/>
        <v>64.714285714285708</v>
      </c>
      <c r="Q1654" t="str">
        <f t="shared" si="126"/>
        <v>music</v>
      </c>
      <c r="R1654" t="str">
        <f t="shared" si="127"/>
        <v>pop</v>
      </c>
      <c r="S1654" s="6">
        <f t="shared" si="128"/>
        <v>41572.284641203703</v>
      </c>
      <c r="T1654" s="7">
        <f t="shared" si="129"/>
        <v>41602.326307870368</v>
      </c>
    </row>
    <row r="1655" spans="1:20" ht="43.2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ROUND((E1655/D1655)*100,2)</f>
        <v>174.23</v>
      </c>
      <c r="P1655">
        <f t="shared" si="125"/>
        <v>51.854285714285716</v>
      </c>
      <c r="Q1655" t="str">
        <f t="shared" si="126"/>
        <v>music</v>
      </c>
      <c r="R1655" t="str">
        <f t="shared" si="127"/>
        <v>pop</v>
      </c>
      <c r="S1655" s="6">
        <f t="shared" si="128"/>
        <v>40626.626111111109</v>
      </c>
      <c r="T1655" s="7">
        <f t="shared" si="129"/>
        <v>40657.626111111109</v>
      </c>
    </row>
    <row r="1656" spans="1:20" ht="43.2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ROUND((E1656/D1656)*100,2)</f>
        <v>119.91</v>
      </c>
      <c r="P1656">
        <f t="shared" si="125"/>
        <v>38.794117647058826</v>
      </c>
      <c r="Q1656" t="str">
        <f t="shared" si="126"/>
        <v>music</v>
      </c>
      <c r="R1656" t="str">
        <f t="shared" si="127"/>
        <v>pop</v>
      </c>
      <c r="S1656" s="6">
        <f t="shared" si="128"/>
        <v>40987.682407407403</v>
      </c>
      <c r="T1656" s="7">
        <f t="shared" si="129"/>
        <v>41017.682407407403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ROUND((E1657/D1657)*100,2)</f>
        <v>142.87</v>
      </c>
      <c r="P1657">
        <f t="shared" si="125"/>
        <v>44.645833333333336</v>
      </c>
      <c r="Q1657" t="str">
        <f t="shared" si="126"/>
        <v>music</v>
      </c>
      <c r="R1657" t="str">
        <f t="shared" si="127"/>
        <v>pop</v>
      </c>
      <c r="S1657" s="6">
        <f t="shared" si="128"/>
        <v>40974.583564814813</v>
      </c>
      <c r="T1657" s="7">
        <f t="shared" si="129"/>
        <v>41004.541898148142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ROUND((E1658/D1658)*100,2)</f>
        <v>100.33</v>
      </c>
      <c r="P1658">
        <f t="shared" si="125"/>
        <v>156.77333333333334</v>
      </c>
      <c r="Q1658" t="str">
        <f t="shared" si="126"/>
        <v>music</v>
      </c>
      <c r="R1658" t="str">
        <f t="shared" si="127"/>
        <v>pop</v>
      </c>
      <c r="S1658" s="6">
        <f t="shared" si="128"/>
        <v>41226.720509259256</v>
      </c>
      <c r="T1658" s="7">
        <f t="shared" si="129"/>
        <v>41256.720509259256</v>
      </c>
    </row>
    <row r="1659" spans="1:20" ht="43.2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ROUND((E1659/D1659)*100,2)</f>
        <v>104.93</v>
      </c>
      <c r="P1659">
        <f t="shared" si="125"/>
        <v>118.70339366515837</v>
      </c>
      <c r="Q1659" t="str">
        <f t="shared" si="126"/>
        <v>music</v>
      </c>
      <c r="R1659" t="str">
        <f t="shared" si="127"/>
        <v>pop</v>
      </c>
      <c r="S1659" s="6">
        <f t="shared" si="128"/>
        <v>41023.573703703703</v>
      </c>
      <c r="T1659" s="7">
        <f t="shared" si="129"/>
        <v>41053.573703703703</v>
      </c>
    </row>
    <row r="1660" spans="1:20" ht="43.2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ROUND((E1660/D1660)*100,2)</f>
        <v>132.22999999999999</v>
      </c>
      <c r="P1660">
        <f t="shared" si="125"/>
        <v>74.149532710280369</v>
      </c>
      <c r="Q1660" t="str">
        <f t="shared" si="126"/>
        <v>music</v>
      </c>
      <c r="R1660" t="str">
        <f t="shared" si="127"/>
        <v>pop</v>
      </c>
      <c r="S1660" s="6">
        <f t="shared" si="128"/>
        <v>41223.013506944444</v>
      </c>
      <c r="T1660" s="7">
        <f t="shared" si="129"/>
        <v>41261.388888888883</v>
      </c>
    </row>
    <row r="1661" spans="1:20" ht="43.2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ROUND((E1661/D1661)*100,2)</f>
        <v>112.8</v>
      </c>
      <c r="P1661">
        <f t="shared" si="125"/>
        <v>12.533333333333333</v>
      </c>
      <c r="Q1661" t="str">
        <f t="shared" si="126"/>
        <v>music</v>
      </c>
      <c r="R1661" t="str">
        <f t="shared" si="127"/>
        <v>pop</v>
      </c>
      <c r="S1661" s="6">
        <f t="shared" si="128"/>
        <v>41596.705104166664</v>
      </c>
      <c r="T1661" s="7">
        <f t="shared" si="129"/>
        <v>41625.291666666664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ROUND((E1662/D1662)*100,2)</f>
        <v>1253.75</v>
      </c>
      <c r="P1662">
        <f t="shared" si="125"/>
        <v>27.861111111111111</v>
      </c>
      <c r="Q1662" t="str">
        <f t="shared" si="126"/>
        <v>music</v>
      </c>
      <c r="R1662" t="str">
        <f t="shared" si="127"/>
        <v>pop</v>
      </c>
      <c r="S1662" s="6">
        <f t="shared" si="128"/>
        <v>42459.485532407409</v>
      </c>
      <c r="T1662" s="7">
        <f t="shared" si="129"/>
        <v>42490.707638888889</v>
      </c>
    </row>
    <row r="1663" spans="1:20" ht="57.6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ROUND((E1663/D1663)*100,2)</f>
        <v>102.51</v>
      </c>
      <c r="P1663">
        <f t="shared" si="125"/>
        <v>80.178217821782184</v>
      </c>
      <c r="Q1663" t="str">
        <f t="shared" si="126"/>
        <v>music</v>
      </c>
      <c r="R1663" t="str">
        <f t="shared" si="127"/>
        <v>pop</v>
      </c>
      <c r="S1663" s="6">
        <f t="shared" si="128"/>
        <v>42343.789710648147</v>
      </c>
      <c r="T1663" s="7">
        <f t="shared" si="129"/>
        <v>42386.666666666664</v>
      </c>
    </row>
    <row r="1664" spans="1:20" ht="43.2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ROUND((E1664/D1664)*100,2)</f>
        <v>102.64</v>
      </c>
      <c r="P1664">
        <f t="shared" si="125"/>
        <v>132.43548387096774</v>
      </c>
      <c r="Q1664" t="str">
        <f t="shared" si="126"/>
        <v>music</v>
      </c>
      <c r="R1664" t="str">
        <f t="shared" si="127"/>
        <v>pop</v>
      </c>
      <c r="S1664" s="6">
        <f t="shared" si="128"/>
        <v>40847.99</v>
      </c>
      <c r="T1664" s="7">
        <f t="shared" si="129"/>
        <v>40908.031666666662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ROUND((E1665/D1665)*100,2)</f>
        <v>108</v>
      </c>
      <c r="P1665">
        <f t="shared" si="125"/>
        <v>33.75</v>
      </c>
      <c r="Q1665" t="str">
        <f t="shared" si="126"/>
        <v>music</v>
      </c>
      <c r="R1665" t="str">
        <f t="shared" si="127"/>
        <v>pop</v>
      </c>
      <c r="S1665" s="6">
        <f t="shared" si="128"/>
        <v>42005.813738425924</v>
      </c>
      <c r="T1665" s="7">
        <f t="shared" si="129"/>
        <v>42035.813738425924</v>
      </c>
    </row>
    <row r="1666" spans="1:20" ht="43.2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ROUND((E1666/D1666)*100,2)</f>
        <v>122.41</v>
      </c>
      <c r="P1666">
        <f t="shared" si="125"/>
        <v>34.384494382022467</v>
      </c>
      <c r="Q1666" t="str">
        <f t="shared" si="126"/>
        <v>music</v>
      </c>
      <c r="R1666" t="str">
        <f t="shared" si="127"/>
        <v>pop</v>
      </c>
      <c r="S1666" s="6">
        <f t="shared" si="128"/>
        <v>40939.553449074076</v>
      </c>
      <c r="T1666" s="7">
        <f t="shared" si="129"/>
        <v>40983.957638888889</v>
      </c>
    </row>
    <row r="1667" spans="1:20" ht="43.2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ROUND((E1667/D1667)*100,2)</f>
        <v>119.46</v>
      </c>
      <c r="P1667">
        <f t="shared" ref="P1667:P1730" si="130">IF(L1667=0,0,+E1667/L1667)</f>
        <v>44.956989247311824</v>
      </c>
      <c r="Q1667" t="str">
        <f t="shared" ref="Q1667:Q1730" si="131">LEFT(N1667, SEARCH("/",N1667)-1)</f>
        <v>music</v>
      </c>
      <c r="R1667" t="str">
        <f t="shared" ref="R1667:R1730" si="132">RIGHT(N1667,LEN(N1667)-SEARCH("/",N1667))</f>
        <v>pop</v>
      </c>
      <c r="S1667" s="6">
        <f t="shared" ref="S1667:S1730" si="133">(J1667/86400)+25569+(-5/24)</f>
        <v>40564.441122685181</v>
      </c>
      <c r="T1667" s="7">
        <f t="shared" ref="T1667:T1730" si="134">(I1667/86400)+25569+(-5/24)</f>
        <v>40595.916666666664</v>
      </c>
    </row>
    <row r="1668" spans="1:20" ht="43.2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ROUND((E1668/D1668)*100,2)</f>
        <v>160.88</v>
      </c>
      <c r="P1668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6">
        <f t="shared" si="133"/>
        <v>41331.04482638889</v>
      </c>
      <c r="T1668" s="7">
        <f t="shared" si="134"/>
        <v>41361.003159722219</v>
      </c>
    </row>
    <row r="1669" spans="1:20" ht="43.2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ROUND((E1669/D1669)*100,2)</f>
        <v>126.85</v>
      </c>
      <c r="P1669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6">
        <f t="shared" si="133"/>
        <v>41681.862245370365</v>
      </c>
      <c r="T1669" s="7">
        <f t="shared" si="134"/>
        <v>41709.082638888889</v>
      </c>
    </row>
    <row r="1670" spans="1:20" ht="43.2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ROUND((E1670/D1670)*100,2)</f>
        <v>102.64</v>
      </c>
      <c r="P1670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6">
        <f t="shared" si="133"/>
        <v>40844.941423611112</v>
      </c>
      <c r="T1670" s="7">
        <f t="shared" si="134"/>
        <v>40874.983090277776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ROUND((E1671/D1671)*100,2)</f>
        <v>139.75</v>
      </c>
      <c r="P1671">
        <f t="shared" si="130"/>
        <v>53.75</v>
      </c>
      <c r="Q1671" t="str">
        <f t="shared" si="131"/>
        <v>music</v>
      </c>
      <c r="R1671" t="str">
        <f t="shared" si="132"/>
        <v>pop</v>
      </c>
      <c r="S1671" s="6">
        <f t="shared" si="133"/>
        <v>42461.676805555551</v>
      </c>
      <c r="T1671" s="7">
        <f t="shared" si="134"/>
        <v>42521.676805555551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ROUND((E1672/D1672)*100,2)</f>
        <v>102.6</v>
      </c>
      <c r="P1672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6">
        <f t="shared" si="133"/>
        <v>40313.722210648142</v>
      </c>
      <c r="T1672" s="7">
        <f t="shared" si="134"/>
        <v>40363.958333333328</v>
      </c>
    </row>
    <row r="1673" spans="1:20" ht="28.8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ROUND((E1673/D1673)*100,2)</f>
        <v>100.67</v>
      </c>
      <c r="P1673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6">
        <f t="shared" si="133"/>
        <v>42553.335810185185</v>
      </c>
      <c r="T1673" s="7">
        <f t="shared" si="134"/>
        <v>42583.335810185185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ROUND((E1674/D1674)*100,2)</f>
        <v>112.94</v>
      </c>
      <c r="P1674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6">
        <f t="shared" si="133"/>
        <v>41034.448263888888</v>
      </c>
      <c r="T1674" s="7">
        <f t="shared" si="134"/>
        <v>41064.448263888888</v>
      </c>
    </row>
    <row r="1675" spans="1:20" ht="43.2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ROUND((E1675/D1675)*100,2)</f>
        <v>128.1</v>
      </c>
      <c r="P1675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6">
        <f t="shared" si="133"/>
        <v>42039.670046296298</v>
      </c>
      <c r="T1675" s="7">
        <f t="shared" si="134"/>
        <v>42069.670046296298</v>
      </c>
    </row>
    <row r="1676" spans="1:20" ht="43.2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ROUND((E1676/D1676)*100,2)</f>
        <v>201.7</v>
      </c>
      <c r="P1676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6">
        <f t="shared" si="133"/>
        <v>42569.397060185183</v>
      </c>
      <c r="T1676" s="7">
        <f t="shared" si="134"/>
        <v>42600.082638888889</v>
      </c>
    </row>
    <row r="1677" spans="1:20" ht="28.8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ROUND((E1677/D1677)*100,2)</f>
        <v>137.41999999999999</v>
      </c>
      <c r="P1677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6">
        <f t="shared" si="133"/>
        <v>40802.524768518517</v>
      </c>
      <c r="T1677" s="7">
        <f t="shared" si="134"/>
        <v>40832.710416666661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ROUND((E1678/D1678)*100,2)</f>
        <v>115.33</v>
      </c>
      <c r="P1678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6">
        <f t="shared" si="133"/>
        <v>40973.517905092587</v>
      </c>
      <c r="T1678" s="7">
        <f t="shared" si="134"/>
        <v>41019.957638888889</v>
      </c>
    </row>
    <row r="1679" spans="1:20" ht="43.2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ROUND((E1679/D1679)*100,2)</f>
        <v>111.67</v>
      </c>
      <c r="P1679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6">
        <f t="shared" si="133"/>
        <v>42416.198796296296</v>
      </c>
      <c r="T1679" s="7">
        <f t="shared" si="134"/>
        <v>42476.040972222218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ROUND((E1680/D1680)*100,2)</f>
        <v>118.4</v>
      </c>
      <c r="P1680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6">
        <f t="shared" si="133"/>
        <v>41662.646655092591</v>
      </c>
      <c r="T1680" s="7">
        <f t="shared" si="134"/>
        <v>41676.646655092591</v>
      </c>
    </row>
    <row r="1681" spans="1:20" ht="57.6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ROUND((E1681/D1681)*100,2)</f>
        <v>175</v>
      </c>
      <c r="P1681">
        <f t="shared" si="130"/>
        <v>62.5</v>
      </c>
      <c r="Q1681" t="str">
        <f t="shared" si="131"/>
        <v>music</v>
      </c>
      <c r="R1681" t="str">
        <f t="shared" si="132"/>
        <v>pop</v>
      </c>
      <c r="S1681" s="6">
        <f t="shared" si="133"/>
        <v>40722.860474537032</v>
      </c>
      <c r="T1681" s="7">
        <f t="shared" si="134"/>
        <v>40745.860474537032</v>
      </c>
    </row>
    <row r="1682" spans="1:20" ht="28.8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ROUND((E1682/D1682)*100,2)</f>
        <v>117.5</v>
      </c>
      <c r="P1682">
        <f t="shared" si="130"/>
        <v>47</v>
      </c>
      <c r="Q1682" t="str">
        <f t="shared" si="131"/>
        <v>music</v>
      </c>
      <c r="R1682" t="str">
        <f t="shared" si="132"/>
        <v>pop</v>
      </c>
      <c r="S1682" s="6">
        <f t="shared" si="133"/>
        <v>41802.549386574072</v>
      </c>
      <c r="T1682" s="7">
        <f t="shared" si="134"/>
        <v>41832.549386574072</v>
      </c>
    </row>
    <row r="1683" spans="1:20" ht="43.2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ROUND((E1683/D1683)*100,2)</f>
        <v>101.42</v>
      </c>
      <c r="P1683">
        <f t="shared" si="130"/>
        <v>74.575090497737563</v>
      </c>
      <c r="Q1683" t="str">
        <f t="shared" si="131"/>
        <v>music</v>
      </c>
      <c r="R1683" t="str">
        <f t="shared" si="132"/>
        <v>faith</v>
      </c>
      <c r="S1683" s="6">
        <f t="shared" si="133"/>
        <v>42773.91300925926</v>
      </c>
      <c r="T1683" s="7">
        <f t="shared" si="134"/>
        <v>42822.874999999993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ROUND((E1684/D1684)*100,2)</f>
        <v>0</v>
      </c>
      <c r="P1684">
        <f t="shared" si="130"/>
        <v>0</v>
      </c>
      <c r="Q1684" t="str">
        <f t="shared" si="131"/>
        <v>music</v>
      </c>
      <c r="R1684" t="str">
        <f t="shared" si="132"/>
        <v>faith</v>
      </c>
      <c r="S1684" s="6">
        <f t="shared" si="133"/>
        <v>42779.005324074074</v>
      </c>
      <c r="T1684" s="7">
        <f t="shared" si="134"/>
        <v>42838.963657407403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ROUND((E1685/D1685)*100,2)</f>
        <v>21.71</v>
      </c>
      <c r="P1685">
        <f t="shared" si="130"/>
        <v>76</v>
      </c>
      <c r="Q1685" t="str">
        <f t="shared" si="131"/>
        <v>music</v>
      </c>
      <c r="R1685" t="str">
        <f t="shared" si="132"/>
        <v>faith</v>
      </c>
      <c r="S1685" s="6">
        <f t="shared" si="133"/>
        <v>42808.57335648148</v>
      </c>
      <c r="T1685" s="7">
        <f t="shared" si="134"/>
        <v>42832.57335648148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ROUND((E1686/D1686)*100,2)</f>
        <v>109.13</v>
      </c>
      <c r="P1686">
        <f t="shared" si="130"/>
        <v>86.43564356435644</v>
      </c>
      <c r="Q1686" t="str">
        <f t="shared" si="131"/>
        <v>music</v>
      </c>
      <c r="R1686" t="str">
        <f t="shared" si="132"/>
        <v>faith</v>
      </c>
      <c r="S1686" s="6">
        <f t="shared" si="133"/>
        <v>42783.606956018521</v>
      </c>
      <c r="T1686" s="7">
        <f t="shared" si="134"/>
        <v>42811.565289351849</v>
      </c>
    </row>
    <row r="1687" spans="1:20" ht="43.2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ROUND((E1687/D1687)*100,2)</f>
        <v>102.86</v>
      </c>
      <c r="P1687">
        <f t="shared" si="130"/>
        <v>24</v>
      </c>
      <c r="Q1687" t="str">
        <f t="shared" si="131"/>
        <v>music</v>
      </c>
      <c r="R1687" t="str">
        <f t="shared" si="132"/>
        <v>faith</v>
      </c>
      <c r="S1687" s="6">
        <f t="shared" si="133"/>
        <v>42788.041932870365</v>
      </c>
      <c r="T1687" s="7">
        <f t="shared" si="134"/>
        <v>42818.0002662037</v>
      </c>
    </row>
    <row r="1688" spans="1:20" ht="43.2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ROUND((E1688/D1688)*100,2)</f>
        <v>0.36</v>
      </c>
      <c r="P1688">
        <f t="shared" si="130"/>
        <v>18</v>
      </c>
      <c r="Q1688" t="str">
        <f t="shared" si="131"/>
        <v>music</v>
      </c>
      <c r="R1688" t="str">
        <f t="shared" si="132"/>
        <v>faith</v>
      </c>
      <c r="S1688" s="6">
        <f t="shared" si="133"/>
        <v>42792.635636574072</v>
      </c>
      <c r="T1688" s="7">
        <f t="shared" si="134"/>
        <v>42852.593969907401</v>
      </c>
    </row>
    <row r="1689" spans="1:20" ht="43.2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ROUND((E1689/D1689)*100,2)</f>
        <v>31.25</v>
      </c>
      <c r="P1689">
        <f t="shared" si="130"/>
        <v>80.128205128205124</v>
      </c>
      <c r="Q1689" t="str">
        <f t="shared" si="131"/>
        <v>music</v>
      </c>
      <c r="R1689" t="str">
        <f t="shared" si="132"/>
        <v>faith</v>
      </c>
      <c r="S1689" s="6">
        <f t="shared" si="133"/>
        <v>42801.838483796295</v>
      </c>
      <c r="T1689" s="7">
        <f t="shared" si="134"/>
        <v>42835.635416666664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ROUND((E1690/D1690)*100,2)</f>
        <v>44.3</v>
      </c>
      <c r="P1690">
        <f t="shared" si="130"/>
        <v>253.14285714285714</v>
      </c>
      <c r="Q1690" t="str">
        <f t="shared" si="131"/>
        <v>music</v>
      </c>
      <c r="R1690" t="str">
        <f t="shared" si="132"/>
        <v>faith</v>
      </c>
      <c r="S1690" s="6">
        <f t="shared" si="133"/>
        <v>42804.326319444437</v>
      </c>
      <c r="T1690" s="7">
        <f t="shared" si="134"/>
        <v>42834.28465277778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ROUND((E1691/D1691)*100,2)</f>
        <v>100</v>
      </c>
      <c r="P1691">
        <f t="shared" si="130"/>
        <v>171.42857142857142</v>
      </c>
      <c r="Q1691" t="str">
        <f t="shared" si="131"/>
        <v>music</v>
      </c>
      <c r="R1691" t="str">
        <f t="shared" si="132"/>
        <v>faith</v>
      </c>
      <c r="S1691" s="6">
        <f t="shared" si="133"/>
        <v>42780.734143518515</v>
      </c>
      <c r="T1691" s="7">
        <f t="shared" si="134"/>
        <v>42810.692476851851</v>
      </c>
    </row>
    <row r="1692" spans="1:20" ht="43.2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ROUND((E1692/D1692)*100,2)</f>
        <v>25.4</v>
      </c>
      <c r="P1692">
        <f t="shared" si="130"/>
        <v>57.727272727272727</v>
      </c>
      <c r="Q1692" t="str">
        <f t="shared" si="131"/>
        <v>music</v>
      </c>
      <c r="R1692" t="str">
        <f t="shared" si="132"/>
        <v>faith</v>
      </c>
      <c r="S1692" s="6">
        <f t="shared" si="133"/>
        <v>42801.222708333335</v>
      </c>
      <c r="T1692" s="7">
        <f t="shared" si="134"/>
        <v>42831.181041666663</v>
      </c>
    </row>
    <row r="1693" spans="1:20" ht="43.2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ROUND((E1693/D1693)*100,2)</f>
        <v>33.47</v>
      </c>
      <c r="P1693">
        <f t="shared" si="130"/>
        <v>264.26315789473682</v>
      </c>
      <c r="Q1693" t="str">
        <f t="shared" si="131"/>
        <v>music</v>
      </c>
      <c r="R1693" t="str">
        <f t="shared" si="132"/>
        <v>faith</v>
      </c>
      <c r="S1693" s="6">
        <f t="shared" si="133"/>
        <v>42795.493148148147</v>
      </c>
      <c r="T1693" s="7">
        <f t="shared" si="134"/>
        <v>42827.833333333336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ROUND((E1694/D1694)*100,2)</f>
        <v>47.8</v>
      </c>
      <c r="P1694">
        <f t="shared" si="130"/>
        <v>159.33333333333334</v>
      </c>
      <c r="Q1694" t="str">
        <f t="shared" si="131"/>
        <v>music</v>
      </c>
      <c r="R1694" t="str">
        <f t="shared" si="132"/>
        <v>faith</v>
      </c>
      <c r="S1694" s="6">
        <f t="shared" si="133"/>
        <v>42787.94290509259</v>
      </c>
      <c r="T1694" s="7">
        <f t="shared" si="134"/>
        <v>42820.790972222218</v>
      </c>
    </row>
    <row r="1695" spans="1:20" ht="43.2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ROUND((E1695/D1695)*100,2)</f>
        <v>9.33</v>
      </c>
      <c r="P1695">
        <f t="shared" si="130"/>
        <v>35</v>
      </c>
      <c r="Q1695" t="str">
        <f t="shared" si="131"/>
        <v>music</v>
      </c>
      <c r="R1695" t="str">
        <f t="shared" si="132"/>
        <v>faith</v>
      </c>
      <c r="S1695" s="6">
        <f t="shared" si="133"/>
        <v>42803.711944444447</v>
      </c>
      <c r="T1695" s="7">
        <f t="shared" si="134"/>
        <v>42834.624999999993</v>
      </c>
    </row>
    <row r="1696" spans="1:20" ht="43.2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ROUND((E1696/D1696)*100,2)</f>
        <v>0.05</v>
      </c>
      <c r="P1696">
        <f t="shared" si="130"/>
        <v>5</v>
      </c>
      <c r="Q1696" t="str">
        <f t="shared" si="131"/>
        <v>music</v>
      </c>
      <c r="R1696" t="str">
        <f t="shared" si="132"/>
        <v>faith</v>
      </c>
      <c r="S1696" s="6">
        <f t="shared" si="133"/>
        <v>42791.461504629631</v>
      </c>
      <c r="T1696" s="7">
        <f t="shared" si="134"/>
        <v>42820.98333333333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ROUND((E1697/D1697)*100,2)</f>
        <v>11.71</v>
      </c>
      <c r="P1697">
        <f t="shared" si="130"/>
        <v>61.086956521739133</v>
      </c>
      <c r="Q1697" t="str">
        <f t="shared" si="131"/>
        <v>music</v>
      </c>
      <c r="R1697" t="str">
        <f t="shared" si="132"/>
        <v>faith</v>
      </c>
      <c r="S1697" s="6">
        <f t="shared" si="133"/>
        <v>42800.823078703703</v>
      </c>
      <c r="T1697" s="7">
        <f t="shared" si="134"/>
        <v>42834.833333333336</v>
      </c>
    </row>
    <row r="1698" spans="1:20" ht="43.2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ROUND((E1698/D1698)*100,2)</f>
        <v>0</v>
      </c>
      <c r="P1698">
        <f t="shared" si="130"/>
        <v>0</v>
      </c>
      <c r="Q1698" t="str">
        <f t="shared" si="131"/>
        <v>music</v>
      </c>
      <c r="R1698" t="str">
        <f t="shared" si="132"/>
        <v>faith</v>
      </c>
      <c r="S1698" s="6">
        <f t="shared" si="133"/>
        <v>42795.861238425925</v>
      </c>
      <c r="T1698" s="7">
        <f t="shared" si="134"/>
        <v>42825.819571759253</v>
      </c>
    </row>
    <row r="1699" spans="1:20" ht="43.2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ROUND((E1699/D1699)*100,2)</f>
        <v>20.21</v>
      </c>
      <c r="P1699">
        <f t="shared" si="130"/>
        <v>114.81818181818181</v>
      </c>
      <c r="Q1699" t="str">
        <f t="shared" si="131"/>
        <v>music</v>
      </c>
      <c r="R1699" t="str">
        <f t="shared" si="132"/>
        <v>faith</v>
      </c>
      <c r="S1699" s="6">
        <f t="shared" si="133"/>
        <v>42804.824629629627</v>
      </c>
      <c r="T1699" s="7">
        <f t="shared" si="134"/>
        <v>42834.782962962963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ROUND((E1700/D1700)*100,2)</f>
        <v>0</v>
      </c>
      <c r="P1700">
        <f t="shared" si="130"/>
        <v>0</v>
      </c>
      <c r="Q1700" t="str">
        <f t="shared" si="131"/>
        <v>music</v>
      </c>
      <c r="R1700" t="str">
        <f t="shared" si="132"/>
        <v>faith</v>
      </c>
      <c r="S1700" s="6">
        <f t="shared" si="133"/>
        <v>42795.999537037038</v>
      </c>
      <c r="T1700" s="7">
        <f t="shared" si="134"/>
        <v>42819.939583333333</v>
      </c>
    </row>
    <row r="1701" spans="1:20" ht="43.2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ROUND((E1701/D1701)*100,2)</f>
        <v>4.2300000000000004</v>
      </c>
      <c r="P1701">
        <f t="shared" si="130"/>
        <v>54</v>
      </c>
      <c r="Q1701" t="str">
        <f t="shared" si="131"/>
        <v>music</v>
      </c>
      <c r="R1701" t="str">
        <f t="shared" si="132"/>
        <v>faith</v>
      </c>
      <c r="S1701" s="6">
        <f t="shared" si="133"/>
        <v>42806.655613425923</v>
      </c>
      <c r="T1701" s="7">
        <f t="shared" si="134"/>
        <v>42836.655613425923</v>
      </c>
    </row>
    <row r="1702" spans="1:20" ht="43.2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ROUND((E1702/D1702)*100,2)</f>
        <v>26.06</v>
      </c>
      <c r="P1702">
        <f t="shared" si="130"/>
        <v>65.974683544303801</v>
      </c>
      <c r="Q1702" t="str">
        <f t="shared" si="131"/>
        <v>music</v>
      </c>
      <c r="R1702" t="str">
        <f t="shared" si="132"/>
        <v>faith</v>
      </c>
      <c r="S1702" s="6">
        <f t="shared" si="133"/>
        <v>42795.863310185181</v>
      </c>
      <c r="T1702" s="7">
        <f t="shared" si="134"/>
        <v>42825.958333333336</v>
      </c>
    </row>
    <row r="1703" spans="1:20" ht="43.2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ROUND((E1703/D1703)*100,2)</f>
        <v>0.2</v>
      </c>
      <c r="P1703">
        <f t="shared" si="130"/>
        <v>5</v>
      </c>
      <c r="Q1703" t="str">
        <f t="shared" si="131"/>
        <v>music</v>
      </c>
      <c r="R1703" t="str">
        <f t="shared" si="132"/>
        <v>faith</v>
      </c>
      <c r="S1703" s="6">
        <f t="shared" si="133"/>
        <v>41989.456076388888</v>
      </c>
      <c r="T1703" s="7">
        <f t="shared" si="134"/>
        <v>42019.456076388888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ROUND((E1704/D1704)*100,2)</f>
        <v>0.01</v>
      </c>
      <c r="P1704">
        <f t="shared" si="130"/>
        <v>1</v>
      </c>
      <c r="Q1704" t="str">
        <f t="shared" si="131"/>
        <v>music</v>
      </c>
      <c r="R1704" t="str">
        <f t="shared" si="132"/>
        <v>faith</v>
      </c>
      <c r="S1704" s="6">
        <f t="shared" si="133"/>
        <v>42063.661458333336</v>
      </c>
      <c r="T1704" s="7">
        <f t="shared" si="134"/>
        <v>42093.619791666664</v>
      </c>
    </row>
    <row r="1705" spans="1:20" ht="43.2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ROUND((E1705/D1705)*100,2)</f>
        <v>1.02</v>
      </c>
      <c r="P1705">
        <f t="shared" si="130"/>
        <v>25.5</v>
      </c>
      <c r="Q1705" t="str">
        <f t="shared" si="131"/>
        <v>music</v>
      </c>
      <c r="R1705" t="str">
        <f t="shared" si="132"/>
        <v>faith</v>
      </c>
      <c r="S1705" s="6">
        <f t="shared" si="133"/>
        <v>42187.073344907403</v>
      </c>
      <c r="T1705" s="7">
        <f t="shared" si="134"/>
        <v>42247.073344907403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ROUND((E1706/D1706)*100,2)</f>
        <v>65.099999999999994</v>
      </c>
      <c r="P1706">
        <f t="shared" si="130"/>
        <v>118.36363636363636</v>
      </c>
      <c r="Q1706" t="str">
        <f t="shared" si="131"/>
        <v>music</v>
      </c>
      <c r="R1706" t="str">
        <f t="shared" si="132"/>
        <v>faith</v>
      </c>
      <c r="S1706" s="6">
        <f t="shared" si="133"/>
        <v>42020.931400462963</v>
      </c>
      <c r="T1706" s="7">
        <f t="shared" si="134"/>
        <v>42050.931400462963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ROUND((E1707/D1707)*100,2)</f>
        <v>0</v>
      </c>
      <c r="P1707">
        <f t="shared" si="130"/>
        <v>0</v>
      </c>
      <c r="Q1707" t="str">
        <f t="shared" si="131"/>
        <v>music</v>
      </c>
      <c r="R1707" t="str">
        <f t="shared" si="132"/>
        <v>faith</v>
      </c>
      <c r="S1707" s="6">
        <f t="shared" si="133"/>
        <v>42244.808402777773</v>
      </c>
      <c r="T1707" s="7">
        <f t="shared" si="134"/>
        <v>42256.458333333336</v>
      </c>
    </row>
    <row r="1708" spans="1:20" ht="43.2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ROUND((E1708/D1708)*100,2)</f>
        <v>0</v>
      </c>
      <c r="P1708">
        <f t="shared" si="130"/>
        <v>0</v>
      </c>
      <c r="Q1708" t="str">
        <f t="shared" si="131"/>
        <v>music</v>
      </c>
      <c r="R1708" t="str">
        <f t="shared" si="132"/>
        <v>faith</v>
      </c>
      <c r="S1708" s="6">
        <f t="shared" si="133"/>
        <v>42179.098055555551</v>
      </c>
      <c r="T1708" s="7">
        <f t="shared" si="134"/>
        <v>42239.098055555551</v>
      </c>
    </row>
    <row r="1709" spans="1:20" ht="43.2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ROUND((E1709/D1709)*100,2)</f>
        <v>9.74</v>
      </c>
      <c r="P1709">
        <f t="shared" si="130"/>
        <v>54.111111111111114</v>
      </c>
      <c r="Q1709" t="str">
        <f t="shared" si="131"/>
        <v>music</v>
      </c>
      <c r="R1709" t="str">
        <f t="shared" si="132"/>
        <v>faith</v>
      </c>
      <c r="S1709" s="6">
        <f t="shared" si="133"/>
        <v>42427.512673611105</v>
      </c>
      <c r="T1709" s="7">
        <f t="shared" si="134"/>
        <v>42457.471006944441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ROUND((E1710/D1710)*100,2)</f>
        <v>0</v>
      </c>
      <c r="P1710">
        <f t="shared" si="130"/>
        <v>0</v>
      </c>
      <c r="Q1710" t="str">
        <f t="shared" si="131"/>
        <v>music</v>
      </c>
      <c r="R1710" t="str">
        <f t="shared" si="132"/>
        <v>faith</v>
      </c>
      <c r="S1710" s="6">
        <f t="shared" si="133"/>
        <v>42451.658634259256</v>
      </c>
      <c r="T1710" s="7">
        <f t="shared" si="134"/>
        <v>42491.658634259256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ROUND((E1711/D1711)*100,2)</f>
        <v>4.8600000000000003</v>
      </c>
      <c r="P1711">
        <f t="shared" si="130"/>
        <v>21.25</v>
      </c>
      <c r="Q1711" t="str">
        <f t="shared" si="131"/>
        <v>music</v>
      </c>
      <c r="R1711" t="str">
        <f t="shared" si="132"/>
        <v>faith</v>
      </c>
      <c r="S1711" s="6">
        <f t="shared" si="133"/>
        <v>41841.355486111112</v>
      </c>
      <c r="T1711" s="7">
        <f t="shared" si="134"/>
        <v>41882.610416666663</v>
      </c>
    </row>
    <row r="1712" spans="1:20" ht="28.8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ROUND((E1712/D1712)*100,2)</f>
        <v>0.68</v>
      </c>
      <c r="P1712">
        <f t="shared" si="130"/>
        <v>34</v>
      </c>
      <c r="Q1712" t="str">
        <f t="shared" si="131"/>
        <v>music</v>
      </c>
      <c r="R1712" t="str">
        <f t="shared" si="132"/>
        <v>faith</v>
      </c>
      <c r="S1712" s="6">
        <f t="shared" si="133"/>
        <v>42341.382962962962</v>
      </c>
      <c r="T1712" s="7">
        <f t="shared" si="134"/>
        <v>42387.333333333336</v>
      </c>
    </row>
    <row r="1713" spans="1:20" ht="43.2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ROUND((E1713/D1713)*100,2)</f>
        <v>10.5</v>
      </c>
      <c r="P1713">
        <f t="shared" si="130"/>
        <v>525</v>
      </c>
      <c r="Q1713" t="str">
        <f t="shared" si="131"/>
        <v>music</v>
      </c>
      <c r="R1713" t="str">
        <f t="shared" si="132"/>
        <v>faith</v>
      </c>
      <c r="S1713" s="6">
        <f t="shared" si="133"/>
        <v>41852.437893518516</v>
      </c>
      <c r="T1713" s="7">
        <f t="shared" si="134"/>
        <v>41883.437893518516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ROUND((E1714/D1714)*100,2)</f>
        <v>0</v>
      </c>
      <c r="P1714">
        <f t="shared" si="130"/>
        <v>0</v>
      </c>
      <c r="Q1714" t="str">
        <f t="shared" si="131"/>
        <v>music</v>
      </c>
      <c r="R1714" t="str">
        <f t="shared" si="132"/>
        <v>faith</v>
      </c>
      <c r="S1714" s="6">
        <f t="shared" si="133"/>
        <v>42125.705474537033</v>
      </c>
      <c r="T1714" s="7">
        <f t="shared" si="134"/>
        <v>42185.705474537033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ROUND((E1715/D1715)*100,2)</f>
        <v>1.67</v>
      </c>
      <c r="P1715">
        <f t="shared" si="130"/>
        <v>50</v>
      </c>
      <c r="Q1715" t="str">
        <f t="shared" si="131"/>
        <v>music</v>
      </c>
      <c r="R1715" t="str">
        <f t="shared" si="132"/>
        <v>faith</v>
      </c>
      <c r="S1715" s="6">
        <f t="shared" si="133"/>
        <v>41887.592731481483</v>
      </c>
      <c r="T1715" s="7">
        <f t="shared" si="134"/>
        <v>41917.592731481483</v>
      </c>
    </row>
    <row r="1716" spans="1:20" ht="43.2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ROUND((E1716/D1716)*100,2)</f>
        <v>7.87</v>
      </c>
      <c r="P1716">
        <f t="shared" si="130"/>
        <v>115.70588235294117</v>
      </c>
      <c r="Q1716" t="str">
        <f t="shared" si="131"/>
        <v>music</v>
      </c>
      <c r="R1716" t="str">
        <f t="shared" si="132"/>
        <v>faith</v>
      </c>
      <c r="S1716" s="6">
        <f t="shared" si="133"/>
        <v>42095.710196759253</v>
      </c>
      <c r="T1716" s="7">
        <f t="shared" si="134"/>
        <v>42125.710196759253</v>
      </c>
    </row>
    <row r="1717" spans="1:20" ht="43.2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ROUND((E1717/D1717)*100,2)</f>
        <v>0.22</v>
      </c>
      <c r="P1717">
        <f t="shared" si="130"/>
        <v>5.5</v>
      </c>
      <c r="Q1717" t="str">
        <f t="shared" si="131"/>
        <v>music</v>
      </c>
      <c r="R1717" t="str">
        <f t="shared" si="132"/>
        <v>faith</v>
      </c>
      <c r="S1717" s="6">
        <f t="shared" si="133"/>
        <v>42064.009085648147</v>
      </c>
      <c r="T1717" s="7">
        <f t="shared" si="134"/>
        <v>42093.931944444441</v>
      </c>
    </row>
    <row r="1718" spans="1:20" ht="43.2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ROUND((E1718/D1718)*100,2)</f>
        <v>7.5</v>
      </c>
      <c r="P1718">
        <f t="shared" si="130"/>
        <v>50</v>
      </c>
      <c r="Q1718" t="str">
        <f t="shared" si="131"/>
        <v>music</v>
      </c>
      <c r="R1718" t="str">
        <f t="shared" si="132"/>
        <v>faith</v>
      </c>
      <c r="S1718" s="6">
        <f t="shared" si="133"/>
        <v>42673.369201388887</v>
      </c>
      <c r="T1718" s="7">
        <f t="shared" si="134"/>
        <v>42713.410868055558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ROUND((E1719/D1719)*100,2)</f>
        <v>42.73</v>
      </c>
      <c r="P1719">
        <f t="shared" si="130"/>
        <v>34.024390243902438</v>
      </c>
      <c r="Q1719" t="str">
        <f t="shared" si="131"/>
        <v>music</v>
      </c>
      <c r="R1719" t="str">
        <f t="shared" si="132"/>
        <v>faith</v>
      </c>
      <c r="S1719" s="6">
        <f t="shared" si="133"/>
        <v>42460.773587962962</v>
      </c>
      <c r="T1719" s="7">
        <f t="shared" si="134"/>
        <v>42480.958333333336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ROUND((E1720/D1720)*100,2)</f>
        <v>0.21</v>
      </c>
      <c r="P1720">
        <f t="shared" si="130"/>
        <v>37.5</v>
      </c>
      <c r="Q1720" t="str">
        <f t="shared" si="131"/>
        <v>music</v>
      </c>
      <c r="R1720" t="str">
        <f t="shared" si="132"/>
        <v>faith</v>
      </c>
      <c r="S1720" s="6">
        <f t="shared" si="133"/>
        <v>42460.402187499996</v>
      </c>
      <c r="T1720" s="7">
        <f t="shared" si="134"/>
        <v>42503.999305555553</v>
      </c>
    </row>
    <row r="1721" spans="1:20" ht="43.2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ROUND((E1721/D1721)*100,2)</f>
        <v>0.88</v>
      </c>
      <c r="P1721">
        <f t="shared" si="130"/>
        <v>11.666666666666666</v>
      </c>
      <c r="Q1721" t="str">
        <f t="shared" si="131"/>
        <v>music</v>
      </c>
      <c r="R1721" t="str">
        <f t="shared" si="132"/>
        <v>faith</v>
      </c>
      <c r="S1721" s="6">
        <f t="shared" si="133"/>
        <v>41869.326284722221</v>
      </c>
      <c r="T1721" s="7">
        <f t="shared" si="134"/>
        <v>41899.326284722221</v>
      </c>
    </row>
    <row r="1722" spans="1:20" ht="43.2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ROUND((E1722/D1722)*100,2)</f>
        <v>5.63</v>
      </c>
      <c r="P1722">
        <f t="shared" si="130"/>
        <v>28.125</v>
      </c>
      <c r="Q1722" t="str">
        <f t="shared" si="131"/>
        <v>music</v>
      </c>
      <c r="R1722" t="str">
        <f t="shared" si="132"/>
        <v>faith</v>
      </c>
      <c r="S1722" s="6">
        <f t="shared" si="133"/>
        <v>41922.574895833335</v>
      </c>
      <c r="T1722" s="7">
        <f t="shared" si="134"/>
        <v>41952.616562499999</v>
      </c>
    </row>
    <row r="1723" spans="1:20" ht="43.2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ROUND((E1723/D1723)*100,2)</f>
        <v>0</v>
      </c>
      <c r="P1723">
        <f t="shared" si="130"/>
        <v>0</v>
      </c>
      <c r="Q1723" t="str">
        <f t="shared" si="131"/>
        <v>music</v>
      </c>
      <c r="R1723" t="str">
        <f t="shared" si="132"/>
        <v>faith</v>
      </c>
      <c r="S1723" s="6">
        <f t="shared" si="133"/>
        <v>42319.25304398148</v>
      </c>
      <c r="T1723" s="7">
        <f t="shared" si="134"/>
        <v>42349.25304398148</v>
      </c>
    </row>
    <row r="1724" spans="1:20" ht="43.2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ROUND((E1724/D1724)*100,2)</f>
        <v>0.03</v>
      </c>
      <c r="P1724">
        <f t="shared" si="130"/>
        <v>1</v>
      </c>
      <c r="Q1724" t="str">
        <f t="shared" si="131"/>
        <v>music</v>
      </c>
      <c r="R1724" t="str">
        <f t="shared" si="132"/>
        <v>faith</v>
      </c>
      <c r="S1724" s="6">
        <f t="shared" si="133"/>
        <v>42425.752650462957</v>
      </c>
      <c r="T1724" s="7">
        <f t="shared" si="134"/>
        <v>42462.798611111109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ROUND((E1725/D1725)*100,2)</f>
        <v>6.5</v>
      </c>
      <c r="P1725">
        <f t="shared" si="130"/>
        <v>216.66666666666666</v>
      </c>
      <c r="Q1725" t="str">
        <f t="shared" si="131"/>
        <v>music</v>
      </c>
      <c r="R1725" t="str">
        <f t="shared" si="132"/>
        <v>faith</v>
      </c>
      <c r="S1725" s="6">
        <f t="shared" si="133"/>
        <v>42129.617071759254</v>
      </c>
      <c r="T1725" s="7">
        <f t="shared" si="134"/>
        <v>42186.041666666664</v>
      </c>
    </row>
    <row r="1726" spans="1:20" ht="43.2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ROUND((E1726/D1726)*100,2)</f>
        <v>0.57999999999999996</v>
      </c>
      <c r="P1726">
        <f t="shared" si="130"/>
        <v>8.75</v>
      </c>
      <c r="Q1726" t="str">
        <f t="shared" si="131"/>
        <v>music</v>
      </c>
      <c r="R1726" t="str">
        <f t="shared" si="132"/>
        <v>faith</v>
      </c>
      <c r="S1726" s="6">
        <f t="shared" si="133"/>
        <v>41912.724097222221</v>
      </c>
      <c r="T1726" s="7">
        <f t="shared" si="134"/>
        <v>41942.724097222221</v>
      </c>
    </row>
    <row r="1727" spans="1:20" ht="43.2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ROUND((E1727/D1727)*100,2)</f>
        <v>10.18</v>
      </c>
      <c r="P1727">
        <f t="shared" si="130"/>
        <v>62.222222222222221</v>
      </c>
      <c r="Q1727" t="str">
        <f t="shared" si="131"/>
        <v>music</v>
      </c>
      <c r="R1727" t="str">
        <f t="shared" si="132"/>
        <v>faith</v>
      </c>
      <c r="S1727" s="6">
        <f t="shared" si="133"/>
        <v>41845.759826388887</v>
      </c>
      <c r="T1727" s="7">
        <f t="shared" si="134"/>
        <v>41875.759826388887</v>
      </c>
    </row>
    <row r="1728" spans="1:20" ht="28.8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ROUND((E1728/D1728)*100,2)</f>
        <v>33.78</v>
      </c>
      <c r="P1728">
        <f t="shared" si="130"/>
        <v>137.25</v>
      </c>
      <c r="Q1728" t="str">
        <f t="shared" si="131"/>
        <v>music</v>
      </c>
      <c r="R1728" t="str">
        <f t="shared" si="132"/>
        <v>faith</v>
      </c>
      <c r="S1728" s="6">
        <f t="shared" si="133"/>
        <v>41788.711388888885</v>
      </c>
      <c r="T1728" s="7">
        <f t="shared" si="134"/>
        <v>41817.711388888885</v>
      </c>
    </row>
    <row r="1729" spans="1:20" ht="43.2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ROUND((E1729/D1729)*100,2)</f>
        <v>0.03</v>
      </c>
      <c r="P1729">
        <f t="shared" si="130"/>
        <v>1</v>
      </c>
      <c r="Q1729" t="str">
        <f t="shared" si="131"/>
        <v>music</v>
      </c>
      <c r="R1729" t="str">
        <f t="shared" si="132"/>
        <v>faith</v>
      </c>
      <c r="S1729" s="6">
        <f t="shared" si="133"/>
        <v>42044.719641203701</v>
      </c>
      <c r="T1729" s="7">
        <f t="shared" si="134"/>
        <v>42099.249999999993</v>
      </c>
    </row>
    <row r="1730" spans="1:20" ht="43.2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ROUND((E1730/D1730)*100,2)</f>
        <v>68.400000000000006</v>
      </c>
      <c r="P1730">
        <f t="shared" si="130"/>
        <v>122.14285714285714</v>
      </c>
      <c r="Q1730" t="str">
        <f t="shared" si="131"/>
        <v>music</v>
      </c>
      <c r="R1730" t="str">
        <f t="shared" si="132"/>
        <v>faith</v>
      </c>
      <c r="S1730" s="6">
        <f t="shared" si="133"/>
        <v>42268.417523148142</v>
      </c>
      <c r="T1730" s="7">
        <f t="shared" si="134"/>
        <v>42298.417523148142</v>
      </c>
    </row>
    <row r="1731" spans="1:20" ht="43.2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ROUND((E1731/D1731)*100,2)</f>
        <v>0</v>
      </c>
      <c r="P1731">
        <f t="shared" ref="P1731:P1794" si="135">IF(L1731=0,0,+E1731/L1731)</f>
        <v>0</v>
      </c>
      <c r="Q1731" t="str">
        <f t="shared" ref="Q1731:Q1794" si="136">LEFT(N1731, SEARCH("/",N1731)-1)</f>
        <v>music</v>
      </c>
      <c r="R1731" t="str">
        <f t="shared" ref="R1731:R1794" si="137">RIGHT(N1731,LEN(N1731)-SEARCH("/",N1731))</f>
        <v>faith</v>
      </c>
      <c r="S1731" s="6">
        <f t="shared" ref="S1731:S1794" si="138">(J1731/86400)+25569+(-5/24)</f>
        <v>42470.843819444439</v>
      </c>
      <c r="T1731" s="7">
        <f t="shared" ref="T1731:T1794" si="139">(I1731/86400)+25569+(-5/24)</f>
        <v>42530.843819444439</v>
      </c>
    </row>
    <row r="1732" spans="1:20" ht="43.2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ROUND((E1732/D1732)*100,2)</f>
        <v>0</v>
      </c>
      <c r="P1732">
        <f t="shared" si="135"/>
        <v>0</v>
      </c>
      <c r="Q1732" t="str">
        <f t="shared" si="136"/>
        <v>music</v>
      </c>
      <c r="R1732" t="str">
        <f t="shared" si="137"/>
        <v>faith</v>
      </c>
      <c r="S1732" s="6">
        <f t="shared" si="138"/>
        <v>42271.879432870366</v>
      </c>
      <c r="T1732" s="7">
        <f t="shared" si="139"/>
        <v>42301.879432870366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ROUND((E1733/D1733)*100,2)</f>
        <v>0</v>
      </c>
      <c r="P1733">
        <f t="shared" si="135"/>
        <v>0</v>
      </c>
      <c r="Q1733" t="str">
        <f t="shared" si="136"/>
        <v>music</v>
      </c>
      <c r="R1733" t="str">
        <f t="shared" si="137"/>
        <v>faith</v>
      </c>
      <c r="S1733" s="6">
        <f t="shared" si="138"/>
        <v>42152.698518518511</v>
      </c>
      <c r="T1733" s="7">
        <f t="shared" si="139"/>
        <v>42166.416666666664</v>
      </c>
    </row>
    <row r="1734" spans="1:20" ht="43.2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ROUND((E1734/D1734)*100,2)</f>
        <v>0</v>
      </c>
      <c r="P1734">
        <f t="shared" si="135"/>
        <v>0</v>
      </c>
      <c r="Q1734" t="str">
        <f t="shared" si="136"/>
        <v>music</v>
      </c>
      <c r="R1734" t="str">
        <f t="shared" si="137"/>
        <v>faith</v>
      </c>
      <c r="S1734" s="6">
        <f t="shared" si="138"/>
        <v>42325.475474537037</v>
      </c>
      <c r="T1734" s="7">
        <f t="shared" si="139"/>
        <v>42384.999999999993</v>
      </c>
    </row>
    <row r="1735" spans="1:20" ht="43.2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ROUND((E1735/D1735)*100,2)</f>
        <v>0</v>
      </c>
      <c r="P1735">
        <f t="shared" si="135"/>
        <v>0</v>
      </c>
      <c r="Q1735" t="str">
        <f t="shared" si="136"/>
        <v>music</v>
      </c>
      <c r="R1735" t="str">
        <f t="shared" si="137"/>
        <v>faith</v>
      </c>
      <c r="S1735" s="6">
        <f t="shared" si="138"/>
        <v>42614.467291666668</v>
      </c>
      <c r="T1735" s="7">
        <f t="shared" si="139"/>
        <v>42626.687499999993</v>
      </c>
    </row>
    <row r="1736" spans="1:20" ht="43.2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ROUND((E1736/D1736)*100,2)</f>
        <v>0.02</v>
      </c>
      <c r="P1736">
        <f t="shared" si="135"/>
        <v>1</v>
      </c>
      <c r="Q1736" t="str">
        <f t="shared" si="136"/>
        <v>music</v>
      </c>
      <c r="R1736" t="str">
        <f t="shared" si="137"/>
        <v>faith</v>
      </c>
      <c r="S1736" s="6">
        <f t="shared" si="138"/>
        <v>42101.828194444439</v>
      </c>
      <c r="T1736" s="7">
        <f t="shared" si="139"/>
        <v>42131.828194444439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ROUND((E1737/D1737)*100,2)</f>
        <v>11</v>
      </c>
      <c r="P1737">
        <f t="shared" si="135"/>
        <v>55</v>
      </c>
      <c r="Q1737" t="str">
        <f t="shared" si="136"/>
        <v>music</v>
      </c>
      <c r="R1737" t="str">
        <f t="shared" si="137"/>
        <v>faith</v>
      </c>
      <c r="S1737" s="6">
        <f t="shared" si="138"/>
        <v>42559.605844907404</v>
      </c>
      <c r="T1737" s="7">
        <f t="shared" si="139"/>
        <v>42589.605844907404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ROUND((E1738/D1738)*100,2)</f>
        <v>0.73</v>
      </c>
      <c r="P1738">
        <f t="shared" si="135"/>
        <v>22</v>
      </c>
      <c r="Q1738" t="str">
        <f t="shared" si="136"/>
        <v>music</v>
      </c>
      <c r="R1738" t="str">
        <f t="shared" si="137"/>
        <v>faith</v>
      </c>
      <c r="S1738" s="6">
        <f t="shared" si="138"/>
        <v>42286.65315972222</v>
      </c>
      <c r="T1738" s="7">
        <f t="shared" si="139"/>
        <v>42316.694826388884</v>
      </c>
    </row>
    <row r="1739" spans="1:20" ht="43.2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ROUND((E1739/D1739)*100,2)</f>
        <v>21.25</v>
      </c>
      <c r="P1739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6">
        <f t="shared" si="138"/>
        <v>42175.740648148145</v>
      </c>
      <c r="T1739" s="7">
        <f t="shared" si="139"/>
        <v>42205.740648148145</v>
      </c>
    </row>
    <row r="1740" spans="1:20" ht="28.8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ROUND((E1740/D1740)*100,2)</f>
        <v>0.4</v>
      </c>
      <c r="P1740">
        <f t="shared" si="135"/>
        <v>20</v>
      </c>
      <c r="Q1740" t="str">
        <f t="shared" si="136"/>
        <v>music</v>
      </c>
      <c r="R1740" t="str">
        <f t="shared" si="137"/>
        <v>faith</v>
      </c>
      <c r="S1740" s="6">
        <f t="shared" si="138"/>
        <v>41884.665995370371</v>
      </c>
      <c r="T1740" s="7">
        <f t="shared" si="139"/>
        <v>41914.665995370371</v>
      </c>
    </row>
    <row r="1741" spans="1:20" ht="43.2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ROUND((E1741/D1741)*100,2)</f>
        <v>0.1</v>
      </c>
      <c r="P1741">
        <f t="shared" si="135"/>
        <v>1</v>
      </c>
      <c r="Q1741" t="str">
        <f t="shared" si="136"/>
        <v>music</v>
      </c>
      <c r="R1741" t="str">
        <f t="shared" si="137"/>
        <v>faith</v>
      </c>
      <c r="S1741" s="6">
        <f t="shared" si="138"/>
        <v>42435.665879629632</v>
      </c>
      <c r="T1741" s="7">
        <f t="shared" si="139"/>
        <v>42494.624212962961</v>
      </c>
    </row>
    <row r="1742" spans="1:20" ht="43.2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ROUND((E1742/D1742)*100,2)</f>
        <v>0</v>
      </c>
      <c r="P1742">
        <f t="shared" si="135"/>
        <v>0</v>
      </c>
      <c r="Q1742" t="str">
        <f t="shared" si="136"/>
        <v>music</v>
      </c>
      <c r="R1742" t="str">
        <f t="shared" si="137"/>
        <v>faith</v>
      </c>
      <c r="S1742" s="6">
        <f t="shared" si="138"/>
        <v>42171.609050925923</v>
      </c>
      <c r="T1742" s="7">
        <f t="shared" si="139"/>
        <v>42201.609050925923</v>
      </c>
    </row>
    <row r="1743" spans="1:20" ht="28.8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ROUND((E1743/D1743)*100,2)</f>
        <v>110.83</v>
      </c>
      <c r="P1743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6">
        <f t="shared" si="138"/>
        <v>42120.419803240737</v>
      </c>
      <c r="T1743" s="7">
        <f t="shared" si="139"/>
        <v>42165.419803240737</v>
      </c>
    </row>
    <row r="1744" spans="1:20" ht="43.2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ROUND((E1744/D1744)*100,2)</f>
        <v>108.75</v>
      </c>
      <c r="P1744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6">
        <f t="shared" si="138"/>
        <v>42710.668634259258</v>
      </c>
      <c r="T1744" s="7">
        <f t="shared" si="139"/>
        <v>42742.666666666664</v>
      </c>
    </row>
    <row r="1745" spans="1:20" ht="43.2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ROUND((E1745/D1745)*100,2)</f>
        <v>100.42</v>
      </c>
      <c r="P1745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6">
        <f t="shared" si="138"/>
        <v>42586.717303240737</v>
      </c>
      <c r="T1745" s="7">
        <f t="shared" si="139"/>
        <v>42608.957638888889</v>
      </c>
    </row>
    <row r="1746" spans="1:20" ht="43.2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ROUND((E1746/D1746)*100,2)</f>
        <v>118.45</v>
      </c>
      <c r="P1746">
        <f t="shared" si="135"/>
        <v>93.071428571428569</v>
      </c>
      <c r="Q1746" t="str">
        <f t="shared" si="136"/>
        <v>photography</v>
      </c>
      <c r="R1746" t="str">
        <f t="shared" si="137"/>
        <v>photobooks</v>
      </c>
      <c r="S1746" s="6">
        <f t="shared" si="138"/>
        <v>42026.396724537037</v>
      </c>
      <c r="T1746" s="7">
        <f t="shared" si="139"/>
        <v>42071.355057870365</v>
      </c>
    </row>
    <row r="1747" spans="1:20" ht="43.2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ROUND((E1747/D1747)*100,2)</f>
        <v>114.01</v>
      </c>
      <c r="P1747">
        <f t="shared" si="135"/>
        <v>89.674157303370791</v>
      </c>
      <c r="Q1747" t="str">
        <f t="shared" si="136"/>
        <v>photography</v>
      </c>
      <c r="R1747" t="str">
        <f t="shared" si="137"/>
        <v>photobooks</v>
      </c>
      <c r="S1747" s="6">
        <f t="shared" si="138"/>
        <v>42690.051365740735</v>
      </c>
      <c r="T1747" s="7">
        <f t="shared" si="139"/>
        <v>42725.874999999993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ROUND((E1748/D1748)*100,2)</f>
        <v>148.1</v>
      </c>
      <c r="P1748">
        <f t="shared" si="135"/>
        <v>207.61682242990653</v>
      </c>
      <c r="Q1748" t="str">
        <f t="shared" si="136"/>
        <v>photography</v>
      </c>
      <c r="R1748" t="str">
        <f t="shared" si="137"/>
        <v>photobooks</v>
      </c>
      <c r="S1748" s="6">
        <f t="shared" si="138"/>
        <v>42667.968368055554</v>
      </c>
      <c r="T1748" s="7">
        <f t="shared" si="139"/>
        <v>42697.874999999993</v>
      </c>
    </row>
    <row r="1749" spans="1:20" ht="43.2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ROUND((E1749/D1749)*100,2)</f>
        <v>104.96</v>
      </c>
      <c r="P1749">
        <f t="shared" si="135"/>
        <v>59.408805031446541</v>
      </c>
      <c r="Q1749" t="str">
        <f t="shared" si="136"/>
        <v>photography</v>
      </c>
      <c r="R1749" t="str">
        <f t="shared" si="137"/>
        <v>photobooks</v>
      </c>
      <c r="S1749" s="6">
        <f t="shared" si="138"/>
        <v>42292.22719907407</v>
      </c>
      <c r="T1749" s="7">
        <f t="shared" si="139"/>
        <v>42321.416666666664</v>
      </c>
    </row>
    <row r="1750" spans="1:20" ht="28.8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ROUND((E1750/D1750)*100,2)</f>
        <v>129.94999999999999</v>
      </c>
      <c r="P1750">
        <f t="shared" si="135"/>
        <v>358.97237569060775</v>
      </c>
      <c r="Q1750" t="str">
        <f t="shared" si="136"/>
        <v>photography</v>
      </c>
      <c r="R1750" t="str">
        <f t="shared" si="137"/>
        <v>photobooks</v>
      </c>
      <c r="S1750" s="6">
        <f t="shared" si="138"/>
        <v>42219.742395833331</v>
      </c>
      <c r="T1750" s="7">
        <f t="shared" si="139"/>
        <v>42249.742395833331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ROUND((E1751/D1751)*100,2)</f>
        <v>123.49</v>
      </c>
      <c r="P1751">
        <f t="shared" si="135"/>
        <v>94.736641221374043</v>
      </c>
      <c r="Q1751" t="str">
        <f t="shared" si="136"/>
        <v>photography</v>
      </c>
      <c r="R1751" t="str">
        <f t="shared" si="137"/>
        <v>photobooks</v>
      </c>
      <c r="S1751" s="6">
        <f t="shared" si="138"/>
        <v>42758.767604166664</v>
      </c>
      <c r="T1751" s="7">
        <f t="shared" si="139"/>
        <v>42795.583333333336</v>
      </c>
    </row>
    <row r="1752" spans="1:20" ht="43.2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ROUND((E1752/D1752)*100,2)</f>
        <v>201.62</v>
      </c>
      <c r="P1752">
        <f t="shared" si="135"/>
        <v>80.647999999999996</v>
      </c>
      <c r="Q1752" t="str">
        <f t="shared" si="136"/>
        <v>photography</v>
      </c>
      <c r="R1752" t="str">
        <f t="shared" si="137"/>
        <v>photobooks</v>
      </c>
      <c r="S1752" s="6">
        <f t="shared" si="138"/>
        <v>42454.628518518519</v>
      </c>
      <c r="T1752" s="7">
        <f t="shared" si="139"/>
        <v>42479.628518518519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ROUND((E1753/D1753)*100,2)</f>
        <v>102.9</v>
      </c>
      <c r="P1753">
        <f t="shared" si="135"/>
        <v>168.68852459016392</v>
      </c>
      <c r="Q1753" t="str">
        <f t="shared" si="136"/>
        <v>photography</v>
      </c>
      <c r="R1753" t="str">
        <f t="shared" si="137"/>
        <v>photobooks</v>
      </c>
      <c r="S1753" s="6">
        <f t="shared" si="138"/>
        <v>42052.573182870365</v>
      </c>
      <c r="T1753" s="7">
        <f t="shared" si="139"/>
        <v>42082.5315162037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ROUND((E1754/D1754)*100,2)</f>
        <v>260.17</v>
      </c>
      <c r="P1754">
        <f t="shared" si="135"/>
        <v>34.68888888888889</v>
      </c>
      <c r="Q1754" t="str">
        <f t="shared" si="136"/>
        <v>photography</v>
      </c>
      <c r="R1754" t="str">
        <f t="shared" si="137"/>
        <v>photobooks</v>
      </c>
      <c r="S1754" s="6">
        <f t="shared" si="138"/>
        <v>42627.044930555552</v>
      </c>
      <c r="T1754" s="7">
        <f t="shared" si="139"/>
        <v>42657.044930555552</v>
      </c>
    </row>
    <row r="1755" spans="1:20" ht="43.2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ROUND((E1755/D1755)*100,2)</f>
        <v>108</v>
      </c>
      <c r="P1755">
        <f t="shared" si="135"/>
        <v>462.85714285714283</v>
      </c>
      <c r="Q1755" t="str">
        <f t="shared" si="136"/>
        <v>photography</v>
      </c>
      <c r="R1755" t="str">
        <f t="shared" si="137"/>
        <v>photobooks</v>
      </c>
      <c r="S1755" s="6">
        <f t="shared" si="138"/>
        <v>42420.541296296295</v>
      </c>
      <c r="T1755" s="7">
        <f t="shared" si="139"/>
        <v>42450.499629629623</v>
      </c>
    </row>
    <row r="1756" spans="1:20" ht="43.2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ROUND((E1756/D1756)*100,2)</f>
        <v>110.53</v>
      </c>
      <c r="P1756">
        <f t="shared" si="135"/>
        <v>104.38888888888889</v>
      </c>
      <c r="Q1756" t="str">
        <f t="shared" si="136"/>
        <v>photography</v>
      </c>
      <c r="R1756" t="str">
        <f t="shared" si="137"/>
        <v>photobooks</v>
      </c>
      <c r="S1756" s="6">
        <f t="shared" si="138"/>
        <v>42067.668437499997</v>
      </c>
      <c r="T1756" s="7">
        <f t="shared" si="139"/>
        <v>42097.626770833333</v>
      </c>
    </row>
    <row r="1757" spans="1:20" ht="43.2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ROUND((E1757/D1757)*100,2)</f>
        <v>120</v>
      </c>
      <c r="P1757">
        <f t="shared" si="135"/>
        <v>7.5</v>
      </c>
      <c r="Q1757" t="str">
        <f t="shared" si="136"/>
        <v>photography</v>
      </c>
      <c r="R1757" t="str">
        <f t="shared" si="137"/>
        <v>photobooks</v>
      </c>
      <c r="S1757" s="6">
        <f t="shared" si="138"/>
        <v>42252.580567129626</v>
      </c>
      <c r="T1757" s="7">
        <f t="shared" si="139"/>
        <v>42282.580567129626</v>
      </c>
    </row>
    <row r="1758" spans="1:20" ht="43.2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ROUND((E1758/D1758)*100,2)</f>
        <v>102.83</v>
      </c>
      <c r="P1758">
        <f t="shared" si="135"/>
        <v>47.13</v>
      </c>
      <c r="Q1758" t="str">
        <f t="shared" si="136"/>
        <v>photography</v>
      </c>
      <c r="R1758" t="str">
        <f t="shared" si="137"/>
        <v>photobooks</v>
      </c>
      <c r="S1758" s="6">
        <f t="shared" si="138"/>
        <v>42570.959131944437</v>
      </c>
      <c r="T1758" s="7">
        <f t="shared" si="139"/>
        <v>42610.959131944437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ROUND((E1759/D1759)*100,2)</f>
        <v>116</v>
      </c>
      <c r="P1759">
        <f t="shared" si="135"/>
        <v>414.28571428571428</v>
      </c>
      <c r="Q1759" t="str">
        <f t="shared" si="136"/>
        <v>photography</v>
      </c>
      <c r="R1759" t="str">
        <f t="shared" si="137"/>
        <v>photobooks</v>
      </c>
      <c r="S1759" s="6">
        <f t="shared" si="138"/>
        <v>42733.619016203702</v>
      </c>
      <c r="T1759" s="7">
        <f t="shared" si="139"/>
        <v>42763.603472222218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ROUND((E1760/D1760)*100,2)</f>
        <v>114.7</v>
      </c>
      <c r="P1760">
        <f t="shared" si="135"/>
        <v>42.481481481481481</v>
      </c>
      <c r="Q1760" t="str">
        <f t="shared" si="136"/>
        <v>photography</v>
      </c>
      <c r="R1760" t="str">
        <f t="shared" si="137"/>
        <v>photobooks</v>
      </c>
      <c r="S1760" s="6">
        <f t="shared" si="138"/>
        <v>42505.74759259259</v>
      </c>
      <c r="T1760" s="7">
        <f t="shared" si="139"/>
        <v>42565.74759259259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ROUND((E1761/D1761)*100,2)</f>
        <v>106.6</v>
      </c>
      <c r="P1761">
        <f t="shared" si="135"/>
        <v>108.77551020408163</v>
      </c>
      <c r="Q1761" t="str">
        <f t="shared" si="136"/>
        <v>photography</v>
      </c>
      <c r="R1761" t="str">
        <f t="shared" si="137"/>
        <v>photobooks</v>
      </c>
      <c r="S1761" s="6">
        <f t="shared" si="138"/>
        <v>42068.620706018519</v>
      </c>
      <c r="T1761" s="7">
        <f t="shared" si="139"/>
        <v>42088.579039351847</v>
      </c>
    </row>
    <row r="1762" spans="1:20" ht="43.2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ROUND((E1762/D1762)*100,2)</f>
        <v>165.44</v>
      </c>
      <c r="P1762">
        <f t="shared" si="135"/>
        <v>81.098039215686271</v>
      </c>
      <c r="Q1762" t="str">
        <f t="shared" si="136"/>
        <v>photography</v>
      </c>
      <c r="R1762" t="str">
        <f t="shared" si="137"/>
        <v>photobooks</v>
      </c>
      <c r="S1762" s="6">
        <f t="shared" si="138"/>
        <v>42405.464270833334</v>
      </c>
      <c r="T1762" s="7">
        <f t="shared" si="139"/>
        <v>42425.464270833334</v>
      </c>
    </row>
    <row r="1763" spans="1:20" ht="28.8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ROUND((E1763/D1763)*100,2)</f>
        <v>155</v>
      </c>
      <c r="P1763">
        <f t="shared" si="135"/>
        <v>51.666666666666664</v>
      </c>
      <c r="Q1763" t="str">
        <f t="shared" si="136"/>
        <v>photography</v>
      </c>
      <c r="R1763" t="str">
        <f t="shared" si="137"/>
        <v>photobooks</v>
      </c>
      <c r="S1763" s="6">
        <f t="shared" si="138"/>
        <v>42209.359490740739</v>
      </c>
      <c r="T1763" s="7">
        <f t="shared" si="139"/>
        <v>42259.359490740739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ROUND((E1764/D1764)*100,2)</f>
        <v>885</v>
      </c>
      <c r="P1764">
        <f t="shared" si="135"/>
        <v>35.4</v>
      </c>
      <c r="Q1764" t="str">
        <f t="shared" si="136"/>
        <v>photography</v>
      </c>
      <c r="R1764" t="str">
        <f t="shared" si="137"/>
        <v>photobooks</v>
      </c>
      <c r="S1764" s="6">
        <f t="shared" si="138"/>
        <v>42410.773668981477</v>
      </c>
      <c r="T1764" s="7">
        <f t="shared" si="139"/>
        <v>42440.773668981477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ROUND((E1765/D1765)*100,2)</f>
        <v>101.91</v>
      </c>
      <c r="P1765">
        <f t="shared" si="135"/>
        <v>103.63559322033899</v>
      </c>
      <c r="Q1765" t="str">
        <f t="shared" si="136"/>
        <v>photography</v>
      </c>
      <c r="R1765" t="str">
        <f t="shared" si="137"/>
        <v>photobooks</v>
      </c>
      <c r="S1765" s="6">
        <f t="shared" si="138"/>
        <v>42636.660185185181</v>
      </c>
      <c r="T1765" s="7">
        <f t="shared" si="139"/>
        <v>42666.660185185181</v>
      </c>
    </row>
    <row r="1766" spans="1:20" ht="43.2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ROUND((E1766/D1766)*100,2)</f>
        <v>19.600000000000001</v>
      </c>
      <c r="P1766">
        <f t="shared" si="135"/>
        <v>55.282051282051285</v>
      </c>
      <c r="Q1766" t="str">
        <f t="shared" si="136"/>
        <v>photography</v>
      </c>
      <c r="R1766" t="str">
        <f t="shared" si="137"/>
        <v>photobooks</v>
      </c>
      <c r="S1766" s="6">
        <f t="shared" si="138"/>
        <v>41825.27753472222</v>
      </c>
      <c r="T1766" s="7">
        <f t="shared" si="139"/>
        <v>41854.27753472222</v>
      </c>
    </row>
    <row r="1767" spans="1:20" ht="43.2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ROUND((E1767/D1767)*100,2)</f>
        <v>59.47</v>
      </c>
      <c r="P1767">
        <f t="shared" si="135"/>
        <v>72.16970873786407</v>
      </c>
      <c r="Q1767" t="str">
        <f t="shared" si="136"/>
        <v>photography</v>
      </c>
      <c r="R1767" t="str">
        <f t="shared" si="137"/>
        <v>photobooks</v>
      </c>
      <c r="S1767" s="6">
        <f t="shared" si="138"/>
        <v>41834.772129629629</v>
      </c>
      <c r="T1767" s="7">
        <f t="shared" si="139"/>
        <v>41864.772129629629</v>
      </c>
    </row>
    <row r="1768" spans="1:20" ht="28.8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ROUND((E1768/D1768)*100,2)</f>
        <v>0</v>
      </c>
      <c r="P1768">
        <f t="shared" si="135"/>
        <v>0</v>
      </c>
      <c r="Q1768" t="str">
        <f t="shared" si="136"/>
        <v>photography</v>
      </c>
      <c r="R1768" t="str">
        <f t="shared" si="137"/>
        <v>photobooks</v>
      </c>
      <c r="S1768" s="6">
        <f t="shared" si="138"/>
        <v>41855.65148148148</v>
      </c>
      <c r="T1768" s="7">
        <f t="shared" si="139"/>
        <v>41876.65148148148</v>
      </c>
    </row>
    <row r="1769" spans="1:20" ht="28.8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ROUND((E1769/D1769)*100,2)</f>
        <v>45.72</v>
      </c>
      <c r="P1769">
        <f t="shared" si="135"/>
        <v>58.615384615384613</v>
      </c>
      <c r="Q1769" t="str">
        <f t="shared" si="136"/>
        <v>photography</v>
      </c>
      <c r="R1769" t="str">
        <f t="shared" si="137"/>
        <v>photobooks</v>
      </c>
      <c r="S1769" s="6">
        <f t="shared" si="138"/>
        <v>41824.450046296297</v>
      </c>
      <c r="T1769" s="7">
        <f t="shared" si="139"/>
        <v>41854.450046296297</v>
      </c>
    </row>
    <row r="1770" spans="1:20" ht="43.2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ROUND((E1770/D1770)*100,2)</f>
        <v>3.74</v>
      </c>
      <c r="P1770">
        <f t="shared" si="135"/>
        <v>12.466666666666667</v>
      </c>
      <c r="Q1770" t="str">
        <f t="shared" si="136"/>
        <v>photography</v>
      </c>
      <c r="R1770" t="str">
        <f t="shared" si="137"/>
        <v>photobooks</v>
      </c>
      <c r="S1770" s="6">
        <f t="shared" si="138"/>
        <v>41849.352361111109</v>
      </c>
      <c r="T1770" s="7">
        <f t="shared" si="139"/>
        <v>41909.352361111109</v>
      </c>
    </row>
    <row r="1771" spans="1:20" ht="43.2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ROUND((E1771/D1771)*100,2)</f>
        <v>2.7</v>
      </c>
      <c r="P1771">
        <f t="shared" si="135"/>
        <v>49.136363636363633</v>
      </c>
      <c r="Q1771" t="str">
        <f t="shared" si="136"/>
        <v>photography</v>
      </c>
      <c r="R1771" t="str">
        <f t="shared" si="137"/>
        <v>photobooks</v>
      </c>
      <c r="S1771" s="6">
        <f t="shared" si="138"/>
        <v>41987.610636574071</v>
      </c>
      <c r="T1771" s="7">
        <f t="shared" si="139"/>
        <v>42017.610636574071</v>
      </c>
    </row>
    <row r="1772" spans="1:20" ht="43.2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ROUND((E1772/D1772)*100,2)</f>
        <v>56.51</v>
      </c>
      <c r="P1772">
        <f t="shared" si="135"/>
        <v>150.5</v>
      </c>
      <c r="Q1772" t="str">
        <f t="shared" si="136"/>
        <v>photography</v>
      </c>
      <c r="R1772" t="str">
        <f t="shared" si="137"/>
        <v>photobooks</v>
      </c>
      <c r="S1772" s="6">
        <f t="shared" si="138"/>
        <v>41891.571689814817</v>
      </c>
      <c r="T1772" s="7">
        <f t="shared" si="139"/>
        <v>41926.571689814817</v>
      </c>
    </row>
    <row r="1773" spans="1:20" ht="43.2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ROUND((E1773/D1773)*100,2)</f>
        <v>21.31</v>
      </c>
      <c r="P1773">
        <f t="shared" si="135"/>
        <v>35.799999999999997</v>
      </c>
      <c r="Q1773" t="str">
        <f t="shared" si="136"/>
        <v>photography</v>
      </c>
      <c r="R1773" t="str">
        <f t="shared" si="137"/>
        <v>photobooks</v>
      </c>
      <c r="S1773" s="6">
        <f t="shared" si="138"/>
        <v>41905.771296296291</v>
      </c>
      <c r="T1773" s="7">
        <f t="shared" si="139"/>
        <v>41935.771296296291</v>
      </c>
    </row>
    <row r="1774" spans="1:20" ht="43.2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ROUND((E1774/D1774)*100,2)</f>
        <v>15.6</v>
      </c>
      <c r="P1774">
        <f t="shared" si="135"/>
        <v>45.157894736842103</v>
      </c>
      <c r="Q1774" t="str">
        <f t="shared" si="136"/>
        <v>photography</v>
      </c>
      <c r="R1774" t="str">
        <f t="shared" si="137"/>
        <v>photobooks</v>
      </c>
      <c r="S1774" s="6">
        <f t="shared" si="138"/>
        <v>41766.509675925925</v>
      </c>
      <c r="T1774" s="7">
        <f t="shared" si="139"/>
        <v>41826.509675925925</v>
      </c>
    </row>
    <row r="1775" spans="1:20" ht="43.2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ROUND((E1775/D1775)*100,2)</f>
        <v>6.26</v>
      </c>
      <c r="P1775">
        <f t="shared" si="135"/>
        <v>98.78947368421052</v>
      </c>
      <c r="Q1775" t="str">
        <f t="shared" si="136"/>
        <v>photography</v>
      </c>
      <c r="R1775" t="str">
        <f t="shared" si="137"/>
        <v>photobooks</v>
      </c>
      <c r="S1775" s="6">
        <f t="shared" si="138"/>
        <v>41978.552060185182</v>
      </c>
      <c r="T1775" s="7">
        <f t="shared" si="139"/>
        <v>42023.552060185182</v>
      </c>
    </row>
    <row r="1776" spans="1:20" ht="43.2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ROUND((E1776/D1776)*100,2)</f>
        <v>45.92</v>
      </c>
      <c r="P1776">
        <f t="shared" si="135"/>
        <v>88.307692307692307</v>
      </c>
      <c r="Q1776" t="str">
        <f t="shared" si="136"/>
        <v>photography</v>
      </c>
      <c r="R1776" t="str">
        <f t="shared" si="137"/>
        <v>photobooks</v>
      </c>
      <c r="S1776" s="6">
        <f t="shared" si="138"/>
        <v>41930.010324074072</v>
      </c>
      <c r="T1776" s="7">
        <f t="shared" si="139"/>
        <v>41972.415972222218</v>
      </c>
    </row>
    <row r="1777" spans="1:20" ht="43.2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ROUND((E1777/D1777)*100,2)</f>
        <v>65.099999999999994</v>
      </c>
      <c r="P1777">
        <f t="shared" si="135"/>
        <v>170.62903225806451</v>
      </c>
      <c r="Q1777" t="str">
        <f t="shared" si="136"/>
        <v>photography</v>
      </c>
      <c r="R1777" t="str">
        <f t="shared" si="137"/>
        <v>photobooks</v>
      </c>
      <c r="S1777" s="6">
        <f t="shared" si="138"/>
        <v>41891.768055555549</v>
      </c>
      <c r="T1777" s="7">
        <f t="shared" si="139"/>
        <v>41936.768055555549</v>
      </c>
    </row>
    <row r="1778" spans="1:20" ht="43.2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ROUND((E1778/D1778)*100,2)</f>
        <v>6.7</v>
      </c>
      <c r="P1778">
        <f t="shared" si="135"/>
        <v>83.75</v>
      </c>
      <c r="Q1778" t="str">
        <f t="shared" si="136"/>
        <v>photography</v>
      </c>
      <c r="R1778" t="str">
        <f t="shared" si="137"/>
        <v>photobooks</v>
      </c>
      <c r="S1778" s="6">
        <f t="shared" si="138"/>
        <v>41905.748506944445</v>
      </c>
      <c r="T1778" s="7">
        <f t="shared" si="139"/>
        <v>41941.748506944445</v>
      </c>
    </row>
    <row r="1779" spans="1:20" ht="43.2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ROUND((E1779/D1779)*100,2)</f>
        <v>13.56</v>
      </c>
      <c r="P1779">
        <f t="shared" si="135"/>
        <v>65.099999999999994</v>
      </c>
      <c r="Q1779" t="str">
        <f t="shared" si="136"/>
        <v>photography</v>
      </c>
      <c r="R1779" t="str">
        <f t="shared" si="137"/>
        <v>photobooks</v>
      </c>
      <c r="S1779" s="6">
        <f t="shared" si="138"/>
        <v>42025.14876157407</v>
      </c>
      <c r="T1779" s="7">
        <f t="shared" si="139"/>
        <v>42055.14876157407</v>
      </c>
    </row>
    <row r="1780" spans="1:20" ht="43.2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ROUND((E1780/D1780)*100,2)</f>
        <v>1.99</v>
      </c>
      <c r="P1780">
        <f t="shared" si="135"/>
        <v>66.333333333333329</v>
      </c>
      <c r="Q1780" t="str">
        <f t="shared" si="136"/>
        <v>photography</v>
      </c>
      <c r="R1780" t="str">
        <f t="shared" si="137"/>
        <v>photobooks</v>
      </c>
      <c r="S1780" s="6">
        <f t="shared" si="138"/>
        <v>42045.655034722215</v>
      </c>
      <c r="T1780" s="7">
        <f t="shared" si="139"/>
        <v>42090.613368055558</v>
      </c>
    </row>
    <row r="1781" spans="1:20" ht="43.2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ROUND((E1781/D1781)*100,2)</f>
        <v>36.24</v>
      </c>
      <c r="P1781">
        <f t="shared" si="135"/>
        <v>104.89473684210526</v>
      </c>
      <c r="Q1781" t="str">
        <f t="shared" si="136"/>
        <v>photography</v>
      </c>
      <c r="R1781" t="str">
        <f t="shared" si="137"/>
        <v>photobooks</v>
      </c>
      <c r="S1781" s="6">
        <f t="shared" si="138"/>
        <v>42585.483564814807</v>
      </c>
      <c r="T1781" s="7">
        <f t="shared" si="139"/>
        <v>42615.483564814807</v>
      </c>
    </row>
    <row r="1782" spans="1:20" ht="43.2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ROUND((E1782/D1782)*100,2)</f>
        <v>39.74</v>
      </c>
      <c r="P1782">
        <f t="shared" si="135"/>
        <v>78.440789473684205</v>
      </c>
      <c r="Q1782" t="str">
        <f t="shared" si="136"/>
        <v>photography</v>
      </c>
      <c r="R1782" t="str">
        <f t="shared" si="137"/>
        <v>photobooks</v>
      </c>
      <c r="S1782" s="6">
        <f t="shared" si="138"/>
        <v>42493.392476851848</v>
      </c>
      <c r="T1782" s="7">
        <f t="shared" si="139"/>
        <v>42553.392476851848</v>
      </c>
    </row>
    <row r="1783" spans="1:20" ht="43.2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ROUND((E1783/D1783)*100,2)</f>
        <v>25.76</v>
      </c>
      <c r="P1783">
        <f t="shared" si="135"/>
        <v>59.041666666666664</v>
      </c>
      <c r="Q1783" t="str">
        <f t="shared" si="136"/>
        <v>photography</v>
      </c>
      <c r="R1783" t="str">
        <f t="shared" si="137"/>
        <v>photobooks</v>
      </c>
      <c r="S1783" s="6">
        <f t="shared" si="138"/>
        <v>42597.409085648142</v>
      </c>
      <c r="T1783" s="7">
        <f t="shared" si="139"/>
        <v>42628.409085648142</v>
      </c>
    </row>
    <row r="1784" spans="1:20" ht="57.6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ROUND((E1784/D1784)*100,2)</f>
        <v>15.49</v>
      </c>
      <c r="P1784">
        <f t="shared" si="135"/>
        <v>71.34210526315789</v>
      </c>
      <c r="Q1784" t="str">
        <f t="shared" si="136"/>
        <v>photography</v>
      </c>
      <c r="R1784" t="str">
        <f t="shared" si="137"/>
        <v>photobooks</v>
      </c>
      <c r="S1784" s="6">
        <f t="shared" si="138"/>
        <v>42388.366770833331</v>
      </c>
      <c r="T1784" s="7">
        <f t="shared" si="139"/>
        <v>42421.366770833331</v>
      </c>
    </row>
    <row r="1785" spans="1:20" ht="43.2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ROUND((E1785/D1785)*100,2)</f>
        <v>23.69</v>
      </c>
      <c r="P1785">
        <f t="shared" si="135"/>
        <v>51.227027027027027</v>
      </c>
      <c r="Q1785" t="str">
        <f t="shared" si="136"/>
        <v>photography</v>
      </c>
      <c r="R1785" t="str">
        <f t="shared" si="137"/>
        <v>photobooks</v>
      </c>
      <c r="S1785" s="6">
        <f t="shared" si="138"/>
        <v>42115.741643518515</v>
      </c>
      <c r="T1785" s="7">
        <f t="shared" si="139"/>
        <v>42145.741643518515</v>
      </c>
    </row>
    <row r="1786" spans="1:20" ht="43.2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ROUND((E1786/D1786)*100,2)</f>
        <v>39.76</v>
      </c>
      <c r="P1786">
        <f t="shared" si="135"/>
        <v>60.242424242424242</v>
      </c>
      <c r="Q1786" t="str">
        <f t="shared" si="136"/>
        <v>photography</v>
      </c>
      <c r="R1786" t="str">
        <f t="shared" si="137"/>
        <v>photobooks</v>
      </c>
      <c r="S1786" s="6">
        <f t="shared" si="138"/>
        <v>42003.447222222218</v>
      </c>
      <c r="T1786" s="7">
        <f t="shared" si="139"/>
        <v>42034.934027777774</v>
      </c>
    </row>
    <row r="1787" spans="1:20" ht="43.2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ROUND((E1787/D1787)*100,2)</f>
        <v>20.22</v>
      </c>
      <c r="P1787">
        <f t="shared" si="135"/>
        <v>44.935185185185183</v>
      </c>
      <c r="Q1787" t="str">
        <f t="shared" si="136"/>
        <v>photography</v>
      </c>
      <c r="R1787" t="str">
        <f t="shared" si="137"/>
        <v>photobooks</v>
      </c>
      <c r="S1787" s="6">
        <f t="shared" si="138"/>
        <v>41896.926562499997</v>
      </c>
      <c r="T1787" s="7">
        <f t="shared" si="139"/>
        <v>41927.791666666664</v>
      </c>
    </row>
    <row r="1788" spans="1:20" ht="43.2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ROUND((E1788/D1788)*100,2)</f>
        <v>47.63</v>
      </c>
      <c r="P1788">
        <f t="shared" si="135"/>
        <v>31.206896551724139</v>
      </c>
      <c r="Q1788" t="str">
        <f t="shared" si="136"/>
        <v>photography</v>
      </c>
      <c r="R1788" t="str">
        <f t="shared" si="137"/>
        <v>photobooks</v>
      </c>
      <c r="S1788" s="6">
        <f t="shared" si="138"/>
        <v>41958.342326388891</v>
      </c>
      <c r="T1788" s="7">
        <f t="shared" si="139"/>
        <v>41988.342326388891</v>
      </c>
    </row>
    <row r="1789" spans="1:20" ht="43.2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ROUND((E1789/D1789)*100,2)</f>
        <v>15.33</v>
      </c>
      <c r="P1789">
        <f t="shared" si="135"/>
        <v>63.875</v>
      </c>
      <c r="Q1789" t="str">
        <f t="shared" si="136"/>
        <v>photography</v>
      </c>
      <c r="R1789" t="str">
        <f t="shared" si="137"/>
        <v>photobooks</v>
      </c>
      <c r="S1789" s="6">
        <f t="shared" si="138"/>
        <v>42068.447187499994</v>
      </c>
      <c r="T1789" s="7">
        <f t="shared" si="139"/>
        <v>42098.40552083333</v>
      </c>
    </row>
    <row r="1790" spans="1:20" ht="43.2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ROUND((E1790/D1790)*100,2)</f>
        <v>1.38</v>
      </c>
      <c r="P1790">
        <f t="shared" si="135"/>
        <v>19</v>
      </c>
      <c r="Q1790" t="str">
        <f t="shared" si="136"/>
        <v>photography</v>
      </c>
      <c r="R1790" t="str">
        <f t="shared" si="137"/>
        <v>photobooks</v>
      </c>
      <c r="S1790" s="6">
        <f t="shared" si="138"/>
        <v>41913.740069444444</v>
      </c>
      <c r="T1790" s="7">
        <f t="shared" si="139"/>
        <v>41943.740069444444</v>
      </c>
    </row>
    <row r="1791" spans="1:20" ht="43.2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ROUND((E1791/D1791)*100,2)</f>
        <v>0.5</v>
      </c>
      <c r="P1791">
        <f t="shared" si="135"/>
        <v>10</v>
      </c>
      <c r="Q1791" t="str">
        <f t="shared" si="136"/>
        <v>photography</v>
      </c>
      <c r="R1791" t="str">
        <f t="shared" si="137"/>
        <v>photobooks</v>
      </c>
      <c r="S1791" s="6">
        <f t="shared" si="138"/>
        <v>41956.041701388887</v>
      </c>
      <c r="T1791" s="7">
        <f t="shared" si="139"/>
        <v>42016.041701388887</v>
      </c>
    </row>
    <row r="1792" spans="1:20" ht="43.2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ROUND((E1792/D1792)*100,2)</f>
        <v>4.96</v>
      </c>
      <c r="P1792">
        <f t="shared" si="135"/>
        <v>109.06666666666666</v>
      </c>
      <c r="Q1792" t="str">
        <f t="shared" si="136"/>
        <v>photography</v>
      </c>
      <c r="R1792" t="str">
        <f t="shared" si="137"/>
        <v>photobooks</v>
      </c>
      <c r="S1792" s="6">
        <f t="shared" si="138"/>
        <v>42010.466180555552</v>
      </c>
      <c r="T1792" s="7">
        <f t="shared" si="139"/>
        <v>42040.466180555552</v>
      </c>
    </row>
    <row r="1793" spans="1:20" ht="28.8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ROUND((E1793/D1793)*100,2)</f>
        <v>3.57</v>
      </c>
      <c r="P1793">
        <f t="shared" si="135"/>
        <v>26.75</v>
      </c>
      <c r="Q1793" t="str">
        <f t="shared" si="136"/>
        <v>photography</v>
      </c>
      <c r="R1793" t="str">
        <f t="shared" si="137"/>
        <v>photobooks</v>
      </c>
      <c r="S1793" s="6">
        <f t="shared" si="138"/>
        <v>41973.532002314816</v>
      </c>
      <c r="T1793" s="7">
        <f t="shared" si="139"/>
        <v>42033.532002314816</v>
      </c>
    </row>
    <row r="1794" spans="1:20" ht="28.8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ROUND((E1794/D1794)*100,2)</f>
        <v>61.12</v>
      </c>
      <c r="P1794">
        <f t="shared" si="135"/>
        <v>109.93525179856115</v>
      </c>
      <c r="Q1794" t="str">
        <f t="shared" si="136"/>
        <v>photography</v>
      </c>
      <c r="R1794" t="str">
        <f t="shared" si="137"/>
        <v>photobooks</v>
      </c>
      <c r="S1794" s="6">
        <f t="shared" si="138"/>
        <v>42188.822708333326</v>
      </c>
      <c r="T1794" s="7">
        <f t="shared" si="139"/>
        <v>42226.082638888889</v>
      </c>
    </row>
    <row r="1795" spans="1:20" ht="43.2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ROUND((E1795/D1795)*100,2)</f>
        <v>1.33</v>
      </c>
      <c r="P1795">
        <f t="shared" ref="P1795:P1858" si="140">IF(L1795=0,0,+E1795/L1795)</f>
        <v>20</v>
      </c>
      <c r="Q1795" t="str">
        <f t="shared" ref="Q1795:Q1858" si="141">LEFT(N1795, SEARCH("/",N1795)-1)</f>
        <v>photography</v>
      </c>
      <c r="R1795" t="str">
        <f t="shared" ref="R1795:R1858" si="142">RIGHT(N1795,LEN(N1795)-SEARCH("/",N1795))</f>
        <v>photobooks</v>
      </c>
      <c r="S1795" s="6">
        <f t="shared" ref="S1795:S1858" si="143">(J1795/86400)+25569+(-5/24)</f>
        <v>41940.683333333327</v>
      </c>
      <c r="T1795" s="7">
        <f t="shared" ref="T1795:T1858" si="144">(I1795/86400)+25569+(-5/24)</f>
        <v>41970.724999999999</v>
      </c>
    </row>
    <row r="1796" spans="1:20" ht="43.2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ROUND((E1796/D1796)*100,2)</f>
        <v>11.08</v>
      </c>
      <c r="P1796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6">
        <f t="shared" si="143"/>
        <v>42011.342847222222</v>
      </c>
      <c r="T1796" s="7">
        <f t="shared" si="144"/>
        <v>42046.342847222222</v>
      </c>
    </row>
    <row r="1797" spans="1:20" ht="43.2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ROUND((E1797/D1797)*100,2)</f>
        <v>38.74</v>
      </c>
      <c r="P1797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6">
        <f t="shared" si="143"/>
        <v>42628.080335648141</v>
      </c>
      <c r="T1797" s="7">
        <f t="shared" si="144"/>
        <v>42657.458333333336</v>
      </c>
    </row>
    <row r="1798" spans="1:20" ht="57.6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ROUND((E1798/D1798)*100,2)</f>
        <v>22.05</v>
      </c>
      <c r="P1798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6">
        <f t="shared" si="143"/>
        <v>42515.231087962959</v>
      </c>
      <c r="T1798" s="7">
        <f t="shared" si="144"/>
        <v>42575.231087962959</v>
      </c>
    </row>
    <row r="1799" spans="1:20" ht="43.2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ROUND((E1799/D1799)*100,2)</f>
        <v>67.55</v>
      </c>
      <c r="P1799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6">
        <f t="shared" si="143"/>
        <v>42689.360983796294</v>
      </c>
      <c r="T1799" s="7">
        <f t="shared" si="144"/>
        <v>42719.360983796294</v>
      </c>
    </row>
    <row r="1800" spans="1:20" ht="43.2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ROUND((E1800/D1800)*100,2)</f>
        <v>13.64</v>
      </c>
      <c r="P1800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6">
        <f t="shared" si="143"/>
        <v>42344.118437499994</v>
      </c>
      <c r="T1800" s="7">
        <f t="shared" si="144"/>
        <v>42404.118437499994</v>
      </c>
    </row>
    <row r="1801" spans="1:20" ht="28.8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ROUND((E1801/D1801)*100,2)</f>
        <v>1.75</v>
      </c>
      <c r="P1801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6">
        <f t="shared" si="143"/>
        <v>41934.634351851848</v>
      </c>
      <c r="T1801" s="7">
        <f t="shared" si="144"/>
        <v>41954.676018518519</v>
      </c>
    </row>
    <row r="1802" spans="1:20" ht="43.2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ROUND((E1802/D1802)*100,2)</f>
        <v>20.45</v>
      </c>
      <c r="P1802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6">
        <f t="shared" si="143"/>
        <v>42623.397800925923</v>
      </c>
      <c r="T1802" s="7">
        <f t="shared" si="144"/>
        <v>42653.397800925923</v>
      </c>
    </row>
    <row r="1803" spans="1:20" ht="43.2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ROUND((E1803/D1803)*100,2)</f>
        <v>13.85</v>
      </c>
      <c r="P1803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6">
        <f t="shared" si="143"/>
        <v>42321.452175925922</v>
      </c>
      <c r="T1803" s="7">
        <f t="shared" si="144"/>
        <v>42353.298611111109</v>
      </c>
    </row>
    <row r="1804" spans="1:20" ht="43.2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ROUND((E1804/D1804)*100,2)</f>
        <v>48.49</v>
      </c>
      <c r="P1804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6">
        <f t="shared" si="143"/>
        <v>42159.264236111114</v>
      </c>
      <c r="T1804" s="7">
        <f t="shared" si="144"/>
        <v>42182.707638888889</v>
      </c>
    </row>
    <row r="1805" spans="1:20" ht="43.2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ROUND((E1805/D1805)*100,2)</f>
        <v>30.8</v>
      </c>
      <c r="P1805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6">
        <f t="shared" si="143"/>
        <v>42017.863217592589</v>
      </c>
      <c r="T1805" s="7">
        <f t="shared" si="144"/>
        <v>42048.863217592589</v>
      </c>
    </row>
    <row r="1806" spans="1:20" ht="43.2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ROUND((E1806/D1806)*100,2)</f>
        <v>35.17</v>
      </c>
      <c r="P1806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6">
        <f t="shared" si="143"/>
        <v>42282.469953703701</v>
      </c>
      <c r="T1806" s="7">
        <f t="shared" si="144"/>
        <v>42322.511620370373</v>
      </c>
    </row>
    <row r="1807" spans="1:20" ht="43.2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ROUND((E1807/D1807)*100,2)</f>
        <v>36.4</v>
      </c>
      <c r="P1807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6">
        <f t="shared" si="143"/>
        <v>42247.595578703702</v>
      </c>
      <c r="T1807" s="7">
        <f t="shared" si="144"/>
        <v>42279.541666666664</v>
      </c>
    </row>
    <row r="1808" spans="1:20" ht="43.2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ROUND((E1808/D1808)*100,2)</f>
        <v>2.96</v>
      </c>
      <c r="P1808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6">
        <f t="shared" si="143"/>
        <v>41877.429965277777</v>
      </c>
      <c r="T1808" s="7">
        <f t="shared" si="144"/>
        <v>41912.429965277777</v>
      </c>
    </row>
    <row r="1809" spans="1:20" ht="28.8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ROUND((E1809/D1809)*100,2)</f>
        <v>11.06</v>
      </c>
      <c r="P1809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6">
        <f t="shared" si="143"/>
        <v>41879.860104166662</v>
      </c>
      <c r="T1809" s="7">
        <f t="shared" si="144"/>
        <v>41909.860104166662</v>
      </c>
    </row>
    <row r="1810" spans="1:20" ht="43.2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ROUND((E1810/D1810)*100,2)</f>
        <v>41.41</v>
      </c>
      <c r="P1810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6">
        <f t="shared" si="143"/>
        <v>42742.472569444442</v>
      </c>
      <c r="T1810" s="7">
        <f t="shared" si="144"/>
        <v>42777.472569444442</v>
      </c>
    </row>
    <row r="1811" spans="1:20" ht="43.2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ROUND((E1811/D1811)*100,2)</f>
        <v>10.86</v>
      </c>
      <c r="P1811">
        <f t="shared" si="140"/>
        <v>42.222222222222221</v>
      </c>
      <c r="Q1811" t="str">
        <f t="shared" si="141"/>
        <v>photography</v>
      </c>
      <c r="R1811" t="str">
        <f t="shared" si="142"/>
        <v>photobooks</v>
      </c>
      <c r="S1811" s="6">
        <f t="shared" si="143"/>
        <v>42029.699525462966</v>
      </c>
      <c r="T1811" s="7">
        <f t="shared" si="144"/>
        <v>42064.699525462966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ROUND((E1812/D1812)*100,2)</f>
        <v>3.33</v>
      </c>
      <c r="P1812">
        <f t="shared" si="140"/>
        <v>7.5</v>
      </c>
      <c r="Q1812" t="str">
        <f t="shared" si="141"/>
        <v>photography</v>
      </c>
      <c r="R1812" t="str">
        <f t="shared" si="142"/>
        <v>photobooks</v>
      </c>
      <c r="S1812" s="6">
        <f t="shared" si="143"/>
        <v>41860.701689814814</v>
      </c>
      <c r="T1812" s="7">
        <f t="shared" si="144"/>
        <v>41872.701689814814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ROUND((E1813/D1813)*100,2)</f>
        <v>7.0000000000000007E-2</v>
      </c>
      <c r="P1813">
        <f t="shared" si="140"/>
        <v>1.5384615384615385</v>
      </c>
      <c r="Q1813" t="str">
        <f t="shared" si="141"/>
        <v>photography</v>
      </c>
      <c r="R1813" t="str">
        <f t="shared" si="142"/>
        <v>photobooks</v>
      </c>
      <c r="S1813" s="6">
        <f t="shared" si="143"/>
        <v>41876.225347222222</v>
      </c>
      <c r="T1813" s="7">
        <f t="shared" si="144"/>
        <v>41935.958333333328</v>
      </c>
    </row>
    <row r="1814" spans="1:20" ht="43.2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ROUND((E1814/D1814)*100,2)</f>
        <v>13.31</v>
      </c>
      <c r="P1814">
        <f t="shared" si="140"/>
        <v>37.608695652173914</v>
      </c>
      <c r="Q1814" t="str">
        <f t="shared" si="141"/>
        <v>photography</v>
      </c>
      <c r="R1814" t="str">
        <f t="shared" si="142"/>
        <v>photobooks</v>
      </c>
      <c r="S1814" s="6">
        <f t="shared" si="143"/>
        <v>42524.110370370363</v>
      </c>
      <c r="T1814" s="7">
        <f t="shared" si="144"/>
        <v>42554.110370370363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ROUND((E1815/D1815)*100,2)</f>
        <v>0</v>
      </c>
      <c r="P1815">
        <f t="shared" si="140"/>
        <v>0</v>
      </c>
      <c r="Q1815" t="str">
        <f t="shared" si="141"/>
        <v>photography</v>
      </c>
      <c r="R1815" t="str">
        <f t="shared" si="142"/>
        <v>photobooks</v>
      </c>
      <c r="S1815" s="6">
        <f t="shared" si="143"/>
        <v>41829.68069444444</v>
      </c>
      <c r="T1815" s="7">
        <f t="shared" si="144"/>
        <v>41859.68069444444</v>
      </c>
    </row>
    <row r="1816" spans="1:20" ht="43.2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ROUND((E1816/D1816)*100,2)</f>
        <v>49.18</v>
      </c>
      <c r="P1816">
        <f t="shared" si="140"/>
        <v>42.157142857142858</v>
      </c>
      <c r="Q1816" t="str">
        <f t="shared" si="141"/>
        <v>photography</v>
      </c>
      <c r="R1816" t="str">
        <f t="shared" si="142"/>
        <v>photobooks</v>
      </c>
      <c r="S1816" s="6">
        <f t="shared" si="143"/>
        <v>42033.105740740742</v>
      </c>
      <c r="T1816" s="7">
        <f t="shared" si="144"/>
        <v>42063.105740740742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ROUND((E1817/D1817)*100,2)</f>
        <v>0</v>
      </c>
      <c r="P1817">
        <f t="shared" si="140"/>
        <v>0</v>
      </c>
      <c r="Q1817" t="str">
        <f t="shared" si="141"/>
        <v>photography</v>
      </c>
      <c r="R1817" t="str">
        <f t="shared" si="142"/>
        <v>photobooks</v>
      </c>
      <c r="S1817" s="6">
        <f t="shared" si="143"/>
        <v>42172.698344907403</v>
      </c>
      <c r="T1817" s="7">
        <f t="shared" si="144"/>
        <v>42186.698344907403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ROUND((E1818/D1818)*100,2)</f>
        <v>2.04</v>
      </c>
      <c r="P1818">
        <f t="shared" si="140"/>
        <v>84.833333333333329</v>
      </c>
      <c r="Q1818" t="str">
        <f t="shared" si="141"/>
        <v>photography</v>
      </c>
      <c r="R1818" t="str">
        <f t="shared" si="142"/>
        <v>photobooks</v>
      </c>
      <c r="S1818" s="6">
        <f t="shared" si="143"/>
        <v>42548.667858796289</v>
      </c>
      <c r="T1818" s="7">
        <f t="shared" si="144"/>
        <v>42576.583333333336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ROUND((E1819/D1819)*100,2)</f>
        <v>52.33</v>
      </c>
      <c r="P1819">
        <f t="shared" si="140"/>
        <v>94.19</v>
      </c>
      <c r="Q1819" t="str">
        <f t="shared" si="141"/>
        <v>photography</v>
      </c>
      <c r="R1819" t="str">
        <f t="shared" si="142"/>
        <v>photobooks</v>
      </c>
      <c r="S1819" s="6">
        <f t="shared" si="143"/>
        <v>42705.453784722216</v>
      </c>
      <c r="T1819" s="7">
        <f t="shared" si="144"/>
        <v>42765.082638888889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ROUND((E1820/D1820)*100,2)</f>
        <v>0</v>
      </c>
      <c r="P1820">
        <f t="shared" si="140"/>
        <v>0</v>
      </c>
      <c r="Q1820" t="str">
        <f t="shared" si="141"/>
        <v>photography</v>
      </c>
      <c r="R1820" t="str">
        <f t="shared" si="142"/>
        <v>photobooks</v>
      </c>
      <c r="S1820" s="6">
        <f t="shared" si="143"/>
        <v>42067.026041666664</v>
      </c>
      <c r="T1820" s="7">
        <f t="shared" si="144"/>
        <v>42096.984374999993</v>
      </c>
    </row>
    <row r="1821" spans="1:20" ht="43.2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ROUND((E1821/D1821)*100,2)</f>
        <v>2.08</v>
      </c>
      <c r="P1821">
        <f t="shared" si="140"/>
        <v>6.25</v>
      </c>
      <c r="Q1821" t="str">
        <f t="shared" si="141"/>
        <v>photography</v>
      </c>
      <c r="R1821" t="str">
        <f t="shared" si="142"/>
        <v>photobooks</v>
      </c>
      <c r="S1821" s="6">
        <f t="shared" si="143"/>
        <v>41820.543935185182</v>
      </c>
      <c r="T1821" s="7">
        <f t="shared" si="144"/>
        <v>41850.543935185182</v>
      </c>
    </row>
    <row r="1822" spans="1:20" ht="57.6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ROUND((E1822/D1822)*100,2)</f>
        <v>6.57</v>
      </c>
      <c r="P1822">
        <f t="shared" si="140"/>
        <v>213.375</v>
      </c>
      <c r="Q1822" t="str">
        <f t="shared" si="141"/>
        <v>photography</v>
      </c>
      <c r="R1822" t="str">
        <f t="shared" si="142"/>
        <v>photobooks</v>
      </c>
      <c r="S1822" s="6">
        <f t="shared" si="143"/>
        <v>42064.876041666663</v>
      </c>
      <c r="T1822" s="7">
        <f t="shared" si="144"/>
        <v>42094.834374999999</v>
      </c>
    </row>
    <row r="1823" spans="1:20" ht="43.2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ROUND((E1823/D1823)*100,2)</f>
        <v>134.88999999999999</v>
      </c>
      <c r="P1823">
        <f t="shared" si="140"/>
        <v>59.162280701754383</v>
      </c>
      <c r="Q1823" t="str">
        <f t="shared" si="141"/>
        <v>music</v>
      </c>
      <c r="R1823" t="str">
        <f t="shared" si="142"/>
        <v>rock</v>
      </c>
      <c r="S1823" s="6">
        <f t="shared" si="143"/>
        <v>40926.110729166663</v>
      </c>
      <c r="T1823" s="7">
        <f t="shared" si="144"/>
        <v>40971.110729166663</v>
      </c>
    </row>
    <row r="1824" spans="1:20" ht="28.8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ROUND((E1824/D1824)*100,2)</f>
        <v>100</v>
      </c>
      <c r="P1824">
        <f t="shared" si="140"/>
        <v>27.272727272727273</v>
      </c>
      <c r="Q1824" t="str">
        <f t="shared" si="141"/>
        <v>music</v>
      </c>
      <c r="R1824" t="str">
        <f t="shared" si="142"/>
        <v>rock</v>
      </c>
      <c r="S1824" s="6">
        <f t="shared" si="143"/>
        <v>41634.588680555556</v>
      </c>
      <c r="T1824" s="7">
        <f t="shared" si="144"/>
        <v>41670.584027777775</v>
      </c>
    </row>
    <row r="1825" spans="1:20" ht="43.2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ROUND((E1825/D1825)*100,2)</f>
        <v>115.86</v>
      </c>
      <c r="P1825">
        <f t="shared" si="140"/>
        <v>24.575757575757574</v>
      </c>
      <c r="Q1825" t="str">
        <f t="shared" si="141"/>
        <v>music</v>
      </c>
      <c r="R1825" t="str">
        <f t="shared" si="142"/>
        <v>rock</v>
      </c>
      <c r="S1825" s="6">
        <f t="shared" si="143"/>
        <v>41176.47657407407</v>
      </c>
      <c r="T1825" s="7">
        <f t="shared" si="144"/>
        <v>41206.47657407407</v>
      </c>
    </row>
    <row r="1826" spans="1:20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ROUND((E1826/D1826)*100,2)</f>
        <v>100.07</v>
      </c>
      <c r="P1826">
        <f t="shared" si="140"/>
        <v>75.05</v>
      </c>
      <c r="Q1826" t="str">
        <f t="shared" si="141"/>
        <v>music</v>
      </c>
      <c r="R1826" t="str">
        <f t="shared" si="142"/>
        <v>rock</v>
      </c>
      <c r="S1826" s="6">
        <f t="shared" si="143"/>
        <v>41626.707951388882</v>
      </c>
      <c r="T1826" s="7">
        <f t="shared" si="144"/>
        <v>41646.880555555552</v>
      </c>
    </row>
    <row r="1827" spans="1:20" ht="43.2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ROUND((E1827/D1827)*100,2)</f>
        <v>105.05</v>
      </c>
      <c r="P1827">
        <f t="shared" si="140"/>
        <v>42.02</v>
      </c>
      <c r="Q1827" t="str">
        <f t="shared" si="141"/>
        <v>music</v>
      </c>
      <c r="R1827" t="str">
        <f t="shared" si="142"/>
        <v>rock</v>
      </c>
      <c r="S1827" s="6">
        <f t="shared" si="143"/>
        <v>41443.626192129625</v>
      </c>
      <c r="T1827" s="7">
        <f t="shared" si="144"/>
        <v>41466.626192129625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ROUND((E1828/D1828)*100,2)</f>
        <v>101</v>
      </c>
      <c r="P1828">
        <f t="shared" si="140"/>
        <v>53.157894736842103</v>
      </c>
      <c r="Q1828" t="str">
        <f t="shared" si="141"/>
        <v>music</v>
      </c>
      <c r="R1828" t="str">
        <f t="shared" si="142"/>
        <v>rock</v>
      </c>
      <c r="S1828" s="6">
        <f t="shared" si="143"/>
        <v>41657.715474537035</v>
      </c>
      <c r="T1828" s="7">
        <f t="shared" si="144"/>
        <v>41687.715474537035</v>
      </c>
    </row>
    <row r="1829" spans="1:20" ht="43.2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ROUND((E1829/D1829)*100,2)</f>
        <v>100.66</v>
      </c>
      <c r="P1829">
        <f t="shared" si="140"/>
        <v>83.885416666666671</v>
      </c>
      <c r="Q1829" t="str">
        <f t="shared" si="141"/>
        <v>music</v>
      </c>
      <c r="R1829" t="str">
        <f t="shared" si="142"/>
        <v>rock</v>
      </c>
      <c r="S1829" s="6">
        <f t="shared" si="143"/>
        <v>40555.117604166662</v>
      </c>
      <c r="T1829" s="7">
        <f t="shared" si="144"/>
        <v>40605.117604166662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ROUND((E1830/D1830)*100,2)</f>
        <v>100.16</v>
      </c>
      <c r="P1830">
        <f t="shared" si="140"/>
        <v>417.33333333333331</v>
      </c>
      <c r="Q1830" t="str">
        <f t="shared" si="141"/>
        <v>music</v>
      </c>
      <c r="R1830" t="str">
        <f t="shared" si="142"/>
        <v>rock</v>
      </c>
      <c r="S1830" s="6">
        <f t="shared" si="143"/>
        <v>41736.691319444442</v>
      </c>
      <c r="T1830" s="7">
        <f t="shared" si="144"/>
        <v>41768.708333333328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ROUND((E1831/D1831)*100,2)</f>
        <v>166.68</v>
      </c>
      <c r="P1831">
        <f t="shared" si="140"/>
        <v>75.765151515151516</v>
      </c>
      <c r="Q1831" t="str">
        <f t="shared" si="141"/>
        <v>music</v>
      </c>
      <c r="R1831" t="str">
        <f t="shared" si="142"/>
        <v>rock</v>
      </c>
      <c r="S1831" s="6">
        <f t="shared" si="143"/>
        <v>40515.879293981481</v>
      </c>
      <c r="T1831" s="7">
        <f t="shared" si="144"/>
        <v>40564.708333333328</v>
      </c>
    </row>
    <row r="1832" spans="1:20" ht="43.2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ROUND((E1832/D1832)*100,2)</f>
        <v>101.53</v>
      </c>
      <c r="P1832">
        <f t="shared" si="140"/>
        <v>67.389380530973455</v>
      </c>
      <c r="Q1832" t="str">
        <f t="shared" si="141"/>
        <v>music</v>
      </c>
      <c r="R1832" t="str">
        <f t="shared" si="142"/>
        <v>rock</v>
      </c>
      <c r="S1832" s="6">
        <f t="shared" si="143"/>
        <v>41664.475775462961</v>
      </c>
      <c r="T1832" s="7">
        <f t="shared" si="144"/>
        <v>41694.475775462961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ROUND((E1833/D1833)*100,2)</f>
        <v>103</v>
      </c>
      <c r="P1833">
        <f t="shared" si="140"/>
        <v>73.571428571428569</v>
      </c>
      <c r="Q1833" t="str">
        <f t="shared" si="141"/>
        <v>music</v>
      </c>
      <c r="R1833" t="str">
        <f t="shared" si="142"/>
        <v>rock</v>
      </c>
      <c r="S1833" s="6">
        <f t="shared" si="143"/>
        <v>41026.787766203699</v>
      </c>
      <c r="T1833" s="7">
        <f t="shared" si="144"/>
        <v>41041.787766203699</v>
      </c>
    </row>
    <row r="1834" spans="1:20" ht="43.2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ROUND((E1834/D1834)*100,2)</f>
        <v>142.86000000000001</v>
      </c>
      <c r="P1834">
        <f t="shared" si="140"/>
        <v>25</v>
      </c>
      <c r="Q1834" t="str">
        <f t="shared" si="141"/>
        <v>music</v>
      </c>
      <c r="R1834" t="str">
        <f t="shared" si="142"/>
        <v>rock</v>
      </c>
      <c r="S1834" s="6">
        <f t="shared" si="143"/>
        <v>40576.331331018519</v>
      </c>
      <c r="T1834" s="7">
        <f t="shared" si="144"/>
        <v>40606.331331018519</v>
      </c>
    </row>
    <row r="1835" spans="1:20" ht="43.2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ROUND((E1835/D1835)*100,2)</f>
        <v>262.5</v>
      </c>
      <c r="P1835">
        <f t="shared" si="140"/>
        <v>42</v>
      </c>
      <c r="Q1835" t="str">
        <f t="shared" si="141"/>
        <v>music</v>
      </c>
      <c r="R1835" t="str">
        <f t="shared" si="142"/>
        <v>rock</v>
      </c>
      <c r="S1835" s="6">
        <f t="shared" si="143"/>
        <v>41302.835682870369</v>
      </c>
      <c r="T1835" s="7">
        <f t="shared" si="144"/>
        <v>41335.124305555553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ROUND((E1836/D1836)*100,2)</f>
        <v>118.05</v>
      </c>
      <c r="P1836">
        <f t="shared" si="140"/>
        <v>131.16666666666666</v>
      </c>
      <c r="Q1836" t="str">
        <f t="shared" si="141"/>
        <v>music</v>
      </c>
      <c r="R1836" t="str">
        <f t="shared" si="142"/>
        <v>rock</v>
      </c>
      <c r="S1836" s="6">
        <f t="shared" si="143"/>
        <v>41988.755729166667</v>
      </c>
      <c r="T1836" s="7">
        <f t="shared" si="144"/>
        <v>42028.755729166667</v>
      </c>
    </row>
    <row r="1837" spans="1:20" ht="57.6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ROUND((E1837/D1837)*100,2)</f>
        <v>104</v>
      </c>
      <c r="P1837">
        <f t="shared" si="140"/>
        <v>47.272727272727273</v>
      </c>
      <c r="Q1837" t="str">
        <f t="shared" si="141"/>
        <v>music</v>
      </c>
      <c r="R1837" t="str">
        <f t="shared" si="142"/>
        <v>rock</v>
      </c>
      <c r="S1837" s="6">
        <f t="shared" si="143"/>
        <v>42430.49387731481</v>
      </c>
      <c r="T1837" s="7">
        <f t="shared" si="144"/>
        <v>42460.452210648145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ROUND((E1838/D1838)*100,2)</f>
        <v>200.34</v>
      </c>
      <c r="P1838">
        <f t="shared" si="140"/>
        <v>182.12727272727273</v>
      </c>
      <c r="Q1838" t="str">
        <f t="shared" si="141"/>
        <v>music</v>
      </c>
      <c r="R1838" t="str">
        <f t="shared" si="142"/>
        <v>rock</v>
      </c>
      <c r="S1838" s="6">
        <f t="shared" si="143"/>
        <v>41305.601030092592</v>
      </c>
      <c r="T1838" s="7">
        <f t="shared" si="144"/>
        <v>41322.601030092592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ROUND((E1839/D1839)*100,2)</f>
        <v>306.83</v>
      </c>
      <c r="P1839">
        <f t="shared" si="140"/>
        <v>61.366666666666667</v>
      </c>
      <c r="Q1839" t="str">
        <f t="shared" si="141"/>
        <v>music</v>
      </c>
      <c r="R1839" t="str">
        <f t="shared" si="142"/>
        <v>rock</v>
      </c>
      <c r="S1839" s="6">
        <f t="shared" si="143"/>
        <v>40925.839525462965</v>
      </c>
      <c r="T1839" s="7">
        <f t="shared" si="144"/>
        <v>40985.797858796293</v>
      </c>
    </row>
    <row r="1840" spans="1:20" ht="43.2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ROUND((E1840/D1840)*100,2)</f>
        <v>100.15</v>
      </c>
      <c r="P1840">
        <f t="shared" si="140"/>
        <v>35.767499999999998</v>
      </c>
      <c r="Q1840" t="str">
        <f t="shared" si="141"/>
        <v>music</v>
      </c>
      <c r="R1840" t="str">
        <f t="shared" si="142"/>
        <v>rock</v>
      </c>
      <c r="S1840" s="6">
        <f t="shared" si="143"/>
        <v>40788.578206018516</v>
      </c>
      <c r="T1840" s="7">
        <f t="shared" si="144"/>
        <v>40816.916666666664</v>
      </c>
    </row>
    <row r="1841" spans="1:20" ht="43.2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ROUND((E1841/D1841)*100,2)</f>
        <v>205.3</v>
      </c>
      <c r="P1841">
        <f t="shared" si="140"/>
        <v>45.62222222222222</v>
      </c>
      <c r="Q1841" t="str">
        <f t="shared" si="141"/>
        <v>music</v>
      </c>
      <c r="R1841" t="str">
        <f t="shared" si="142"/>
        <v>rock</v>
      </c>
      <c r="S1841" s="6">
        <f t="shared" si="143"/>
        <v>42614.513680555552</v>
      </c>
      <c r="T1841" s="7">
        <f t="shared" si="144"/>
        <v>42644.513680555552</v>
      </c>
    </row>
    <row r="1842" spans="1:20" ht="43.2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ROUND((E1842/D1842)*100,2)</f>
        <v>108.89</v>
      </c>
      <c r="P1842">
        <f t="shared" si="140"/>
        <v>75.384615384615387</v>
      </c>
      <c r="Q1842" t="str">
        <f t="shared" si="141"/>
        <v>music</v>
      </c>
      <c r="R1842" t="str">
        <f t="shared" si="142"/>
        <v>rock</v>
      </c>
      <c r="S1842" s="6">
        <f t="shared" si="143"/>
        <v>41381.88784722222</v>
      </c>
      <c r="T1842" s="7">
        <f t="shared" si="144"/>
        <v>41400.999305555553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ROUND((E1843/D1843)*100,2)</f>
        <v>101.75</v>
      </c>
      <c r="P1843">
        <f t="shared" si="140"/>
        <v>50.875</v>
      </c>
      <c r="Q1843" t="str">
        <f t="shared" si="141"/>
        <v>music</v>
      </c>
      <c r="R1843" t="str">
        <f t="shared" si="142"/>
        <v>rock</v>
      </c>
      <c r="S1843" s="6">
        <f t="shared" si="143"/>
        <v>41745.637094907404</v>
      </c>
      <c r="T1843" s="7">
        <f t="shared" si="144"/>
        <v>41778.999305555553</v>
      </c>
    </row>
    <row r="1844" spans="1:20" ht="43.2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ROUND((E1844/D1844)*100,2)</f>
        <v>125.25</v>
      </c>
      <c r="P1844">
        <f t="shared" si="140"/>
        <v>119.28571428571429</v>
      </c>
      <c r="Q1844" t="str">
        <f t="shared" si="141"/>
        <v>music</v>
      </c>
      <c r="R1844" t="str">
        <f t="shared" si="142"/>
        <v>rock</v>
      </c>
      <c r="S1844" s="6">
        <f t="shared" si="143"/>
        <v>42031.423391203702</v>
      </c>
      <c r="T1844" s="7">
        <f t="shared" si="144"/>
        <v>42065.040972222218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ROUND((E1845/D1845)*100,2)</f>
        <v>124.01</v>
      </c>
      <c r="P1845">
        <f t="shared" si="140"/>
        <v>92.541865671641801</v>
      </c>
      <c r="Q1845" t="str">
        <f t="shared" si="141"/>
        <v>music</v>
      </c>
      <c r="R1845" t="str">
        <f t="shared" si="142"/>
        <v>rock</v>
      </c>
      <c r="S1845" s="6">
        <f t="shared" si="143"/>
        <v>40564.786504629628</v>
      </c>
      <c r="T1845" s="7">
        <f t="shared" si="144"/>
        <v>40594.786504629628</v>
      </c>
    </row>
    <row r="1846" spans="1:20" ht="43.2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ROUND((E1846/D1846)*100,2)</f>
        <v>101.4</v>
      </c>
      <c r="P1846">
        <f t="shared" si="140"/>
        <v>76.05</v>
      </c>
      <c r="Q1846" t="str">
        <f t="shared" si="141"/>
        <v>music</v>
      </c>
      <c r="R1846" t="str">
        <f t="shared" si="142"/>
        <v>rock</v>
      </c>
      <c r="S1846" s="6">
        <f t="shared" si="143"/>
        <v>40666.765208333331</v>
      </c>
      <c r="T1846" s="7">
        <f t="shared" si="144"/>
        <v>40704.916666666664</v>
      </c>
    </row>
    <row r="1847" spans="1:20" ht="86.4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ROUND((E1847/D1847)*100,2)</f>
        <v>100</v>
      </c>
      <c r="P1847">
        <f t="shared" si="140"/>
        <v>52.631578947368418</v>
      </c>
      <c r="Q1847" t="str">
        <f t="shared" si="141"/>
        <v>music</v>
      </c>
      <c r="R1847" t="str">
        <f t="shared" si="142"/>
        <v>rock</v>
      </c>
      <c r="S1847" s="6">
        <f t="shared" si="143"/>
        <v>42523.124976851854</v>
      </c>
      <c r="T1847" s="7">
        <f t="shared" si="144"/>
        <v>42537.996527777774</v>
      </c>
    </row>
    <row r="1848" spans="1:20" ht="43.2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ROUND((E1848/D1848)*100,2)</f>
        <v>137.93</v>
      </c>
      <c r="P1848">
        <f t="shared" si="140"/>
        <v>98.990430622009569</v>
      </c>
      <c r="Q1848" t="str">
        <f t="shared" si="141"/>
        <v>music</v>
      </c>
      <c r="R1848" t="str">
        <f t="shared" si="142"/>
        <v>rock</v>
      </c>
      <c r="S1848" s="6">
        <f t="shared" si="143"/>
        <v>41228.441863425927</v>
      </c>
      <c r="T1848" s="7">
        <f t="shared" si="144"/>
        <v>41258.441863425927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ROUND((E1849/D1849)*100,2)</f>
        <v>120.88</v>
      </c>
      <c r="P1849">
        <f t="shared" si="140"/>
        <v>79.526315789473685</v>
      </c>
      <c r="Q1849" t="str">
        <f t="shared" si="141"/>
        <v>music</v>
      </c>
      <c r="R1849" t="str">
        <f t="shared" si="142"/>
        <v>rock</v>
      </c>
      <c r="S1849" s="6">
        <f t="shared" si="143"/>
        <v>42094.028148148143</v>
      </c>
      <c r="T1849" s="7">
        <f t="shared" si="144"/>
        <v>42115.028148148143</v>
      </c>
    </row>
    <row r="1850" spans="1:20" ht="43.2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ROUND((E1850/D1850)*100,2)</f>
        <v>107.37</v>
      </c>
      <c r="P1850">
        <f t="shared" si="140"/>
        <v>134.20833333333334</v>
      </c>
      <c r="Q1850" t="str">
        <f t="shared" si="141"/>
        <v>music</v>
      </c>
      <c r="R1850" t="str">
        <f t="shared" si="142"/>
        <v>rock</v>
      </c>
      <c r="S1850" s="6">
        <f t="shared" si="143"/>
        <v>40691.579722222217</v>
      </c>
      <c r="T1850" s="7">
        <f t="shared" si="144"/>
        <v>40755.082638888889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ROUND((E1851/D1851)*100,2)</f>
        <v>100.33</v>
      </c>
      <c r="P1851">
        <f t="shared" si="140"/>
        <v>37.625</v>
      </c>
      <c r="Q1851" t="str">
        <f t="shared" si="141"/>
        <v>music</v>
      </c>
      <c r="R1851" t="str">
        <f t="shared" si="142"/>
        <v>rock</v>
      </c>
      <c r="S1851" s="6">
        <f t="shared" si="143"/>
        <v>41169.637256944443</v>
      </c>
      <c r="T1851" s="7">
        <f t="shared" si="144"/>
        <v>41199.637256944443</v>
      </c>
    </row>
    <row r="1852" spans="1:20" ht="43.2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ROUND((E1852/D1852)*100,2)</f>
        <v>101.52</v>
      </c>
      <c r="P1852">
        <f t="shared" si="140"/>
        <v>51.044692737430168</v>
      </c>
      <c r="Q1852" t="str">
        <f t="shared" si="141"/>
        <v>music</v>
      </c>
      <c r="R1852" t="str">
        <f t="shared" si="142"/>
        <v>rock</v>
      </c>
      <c r="S1852" s="6">
        <f t="shared" si="143"/>
        <v>41800.751157407409</v>
      </c>
      <c r="T1852" s="7">
        <f t="shared" si="144"/>
        <v>41830.751157407409</v>
      </c>
    </row>
    <row r="1853" spans="1:20" ht="43.2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ROUND((E1853/D1853)*100,2)</f>
        <v>100.08</v>
      </c>
      <c r="P1853">
        <f t="shared" si="140"/>
        <v>50.03846153846154</v>
      </c>
      <c r="Q1853" t="str">
        <f t="shared" si="141"/>
        <v>music</v>
      </c>
      <c r="R1853" t="str">
        <f t="shared" si="142"/>
        <v>rock</v>
      </c>
      <c r="S1853" s="6">
        <f t="shared" si="143"/>
        <v>41827.69835648148</v>
      </c>
      <c r="T1853" s="7">
        <f t="shared" si="144"/>
        <v>41847.833333333328</v>
      </c>
    </row>
    <row r="1854" spans="1:20" ht="43.2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ROUND((E1854/D1854)*100,2)</f>
        <v>116.97</v>
      </c>
      <c r="P1854">
        <f t="shared" si="140"/>
        <v>133.93129770992365</v>
      </c>
      <c r="Q1854" t="str">
        <f t="shared" si="141"/>
        <v>music</v>
      </c>
      <c r="R1854" t="str">
        <f t="shared" si="142"/>
        <v>rock</v>
      </c>
      <c r="S1854" s="6">
        <f t="shared" si="143"/>
        <v>42081.563101851854</v>
      </c>
      <c r="T1854" s="7">
        <f t="shared" si="144"/>
        <v>42118.791666666664</v>
      </c>
    </row>
    <row r="1855" spans="1:20" ht="43.2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ROUND((E1855/D1855)*100,2)</f>
        <v>101.88</v>
      </c>
      <c r="P1855">
        <f t="shared" si="140"/>
        <v>58.214285714285715</v>
      </c>
      <c r="Q1855" t="str">
        <f t="shared" si="141"/>
        <v>music</v>
      </c>
      <c r="R1855" t="str">
        <f t="shared" si="142"/>
        <v>rock</v>
      </c>
      <c r="S1855" s="6">
        <f t="shared" si="143"/>
        <v>41176.852048611108</v>
      </c>
      <c r="T1855" s="7">
        <f t="shared" si="144"/>
        <v>41226.893715277773</v>
      </c>
    </row>
    <row r="1856" spans="1:20" ht="43.2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ROUND((E1856/D1856)*100,2)</f>
        <v>102.12</v>
      </c>
      <c r="P1856">
        <f t="shared" si="140"/>
        <v>88.037643678160919</v>
      </c>
      <c r="Q1856" t="str">
        <f t="shared" si="141"/>
        <v>music</v>
      </c>
      <c r="R1856" t="str">
        <f t="shared" si="142"/>
        <v>rock</v>
      </c>
      <c r="S1856" s="6">
        <f t="shared" si="143"/>
        <v>41387.812928240739</v>
      </c>
      <c r="T1856" s="7">
        <f t="shared" si="144"/>
        <v>41417.812928240739</v>
      </c>
    </row>
    <row r="1857" spans="1:20" ht="43.2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ROUND((E1857/D1857)*100,2)</f>
        <v>154.06</v>
      </c>
      <c r="P1857">
        <f t="shared" si="140"/>
        <v>70.576753926701571</v>
      </c>
      <c r="Q1857" t="str">
        <f t="shared" si="141"/>
        <v>music</v>
      </c>
      <c r="R1857" t="str">
        <f t="shared" si="142"/>
        <v>rock</v>
      </c>
      <c r="S1857" s="6">
        <f t="shared" si="143"/>
        <v>41600.330324074072</v>
      </c>
      <c r="T1857" s="7">
        <f t="shared" si="144"/>
        <v>41645.330324074072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ROUND((E1858/D1858)*100,2)</f>
        <v>101.25</v>
      </c>
      <c r="P1858">
        <f t="shared" si="140"/>
        <v>53.289473684210527</v>
      </c>
      <c r="Q1858" t="str">
        <f t="shared" si="141"/>
        <v>music</v>
      </c>
      <c r="R1858" t="str">
        <f t="shared" si="142"/>
        <v>rock</v>
      </c>
      <c r="S1858" s="6">
        <f t="shared" si="143"/>
        <v>41817.64666666666</v>
      </c>
      <c r="T1858" s="7">
        <f t="shared" si="144"/>
        <v>41838.64666666666</v>
      </c>
    </row>
    <row r="1859" spans="1:20" ht="43.2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ROUND((E1859/D1859)*100,2)</f>
        <v>100</v>
      </c>
      <c r="P1859">
        <f t="shared" ref="P1859:P1922" si="145">IF(L1859=0,0,+E1859/L1859)</f>
        <v>136.36363636363637</v>
      </c>
      <c r="Q1859" t="str">
        <f t="shared" ref="Q1859:Q1922" si="146">LEFT(N1859, SEARCH("/",N1859)-1)</f>
        <v>music</v>
      </c>
      <c r="R1859" t="str">
        <f t="shared" ref="R1859:R1922" si="147">RIGHT(N1859,LEN(N1859)-SEARCH("/",N1859))</f>
        <v>rock</v>
      </c>
      <c r="S1859" s="6">
        <f t="shared" ref="S1859:S1922" si="148">(J1859/86400)+25569+(-5/24)</f>
        <v>41864.560335648144</v>
      </c>
      <c r="T1859" s="7">
        <f t="shared" ref="T1859:T1922" si="149">(I1859/86400)+25569+(-5/24)</f>
        <v>41894.560335648144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ROUND((E1860/D1860)*100,2)</f>
        <v>108.75</v>
      </c>
      <c r="P1860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6">
        <f t="shared" si="148"/>
        <v>40832.9921412037</v>
      </c>
      <c r="T1860" s="7">
        <f t="shared" si="149"/>
        <v>40893.033807870372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ROUND((E1861/D1861)*100,2)</f>
        <v>131.83000000000001</v>
      </c>
      <c r="P1861">
        <f t="shared" si="145"/>
        <v>70.625</v>
      </c>
      <c r="Q1861" t="str">
        <f t="shared" si="146"/>
        <v>music</v>
      </c>
      <c r="R1861" t="str">
        <f t="shared" si="147"/>
        <v>rock</v>
      </c>
      <c r="S1861" s="6">
        <f t="shared" si="148"/>
        <v>40778.561678240738</v>
      </c>
      <c r="T1861" s="7">
        <f t="shared" si="149"/>
        <v>40808.561678240738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ROUND((E1862/D1862)*100,2)</f>
        <v>133.47</v>
      </c>
      <c r="P1862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6">
        <f t="shared" si="148"/>
        <v>41655.500972222224</v>
      </c>
      <c r="T1862" s="7">
        <f t="shared" si="149"/>
        <v>41676.500972222224</v>
      </c>
    </row>
    <row r="1863" spans="1:20" ht="43.2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ROUND((E1863/D1863)*100,2)</f>
        <v>0</v>
      </c>
      <c r="P1863">
        <f t="shared" si="145"/>
        <v>0</v>
      </c>
      <c r="Q1863" t="str">
        <f t="shared" si="146"/>
        <v>games</v>
      </c>
      <c r="R1863" t="str">
        <f t="shared" si="147"/>
        <v>mobile games</v>
      </c>
      <c r="S1863" s="6">
        <f t="shared" si="148"/>
        <v>42000.091909722221</v>
      </c>
      <c r="T1863" s="7">
        <f t="shared" si="149"/>
        <v>42030.091909722221</v>
      </c>
    </row>
    <row r="1864" spans="1:20" ht="43.2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ROUND((E1864/D1864)*100,2)</f>
        <v>8.08</v>
      </c>
      <c r="P1864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6">
        <f t="shared" si="148"/>
        <v>42755.284421296295</v>
      </c>
      <c r="T1864" s="7">
        <f t="shared" si="149"/>
        <v>42802.104166666664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ROUND((E1865/D1865)*100,2)</f>
        <v>0.4</v>
      </c>
      <c r="P1865">
        <f t="shared" si="145"/>
        <v>5</v>
      </c>
      <c r="Q1865" t="str">
        <f t="shared" si="146"/>
        <v>games</v>
      </c>
      <c r="R1865" t="str">
        <f t="shared" si="147"/>
        <v>mobile games</v>
      </c>
      <c r="S1865" s="6">
        <f t="shared" si="148"/>
        <v>41772.588946759257</v>
      </c>
      <c r="T1865" s="7">
        <f t="shared" si="149"/>
        <v>41802.588946759257</v>
      </c>
    </row>
    <row r="1866" spans="1:20" ht="43.2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ROUND((E1866/D1866)*100,2)</f>
        <v>42.89</v>
      </c>
      <c r="P1866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6">
        <f t="shared" si="148"/>
        <v>41733.508101851847</v>
      </c>
      <c r="T1866" s="7">
        <f t="shared" si="149"/>
        <v>41763.508101851847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ROUND((E1867/D1867)*100,2)</f>
        <v>0</v>
      </c>
      <c r="P1867">
        <f t="shared" si="145"/>
        <v>2</v>
      </c>
      <c r="Q1867" t="str">
        <f t="shared" si="146"/>
        <v>games</v>
      </c>
      <c r="R1867" t="str">
        <f t="shared" si="147"/>
        <v>mobile games</v>
      </c>
      <c r="S1867" s="6">
        <f t="shared" si="148"/>
        <v>42645.159108796295</v>
      </c>
      <c r="T1867" s="7">
        <f t="shared" si="149"/>
        <v>42680.200775462959</v>
      </c>
    </row>
    <row r="1868" spans="1:20" ht="43.2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ROUND((E1868/D1868)*100,2)</f>
        <v>0.5</v>
      </c>
      <c r="P1868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6">
        <f t="shared" si="148"/>
        <v>42742.038159722222</v>
      </c>
      <c r="T1868" s="7">
        <f t="shared" si="149"/>
        <v>42794.958333333336</v>
      </c>
    </row>
    <row r="1869" spans="1:20" ht="43.2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ROUND((E1869/D1869)*100,2)</f>
        <v>0.05</v>
      </c>
      <c r="P1869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6">
        <f t="shared" si="148"/>
        <v>42649.716574074067</v>
      </c>
      <c r="T1869" s="7">
        <f t="shared" si="149"/>
        <v>42679.716574074067</v>
      </c>
    </row>
    <row r="1870" spans="1:20" ht="43.2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ROUND((E1870/D1870)*100,2)</f>
        <v>4.87</v>
      </c>
      <c r="P1870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6">
        <f t="shared" si="148"/>
        <v>42328.570891203701</v>
      </c>
      <c r="T1870" s="7">
        <f t="shared" si="149"/>
        <v>42353.124305555553</v>
      </c>
    </row>
    <row r="1871" spans="1:20" ht="43.2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ROUND((E1871/D1871)*100,2)</f>
        <v>0</v>
      </c>
      <c r="P1871">
        <f t="shared" si="145"/>
        <v>0</v>
      </c>
      <c r="Q1871" t="str">
        <f t="shared" si="146"/>
        <v>games</v>
      </c>
      <c r="R1871" t="str">
        <f t="shared" si="147"/>
        <v>mobile games</v>
      </c>
      <c r="S1871" s="6">
        <f t="shared" si="148"/>
        <v>42708.794548611106</v>
      </c>
      <c r="T1871" s="7">
        <f t="shared" si="149"/>
        <v>42738.794548611106</v>
      </c>
    </row>
    <row r="1872" spans="1:20" ht="43.2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ROUND((E1872/D1872)*100,2)</f>
        <v>10.31</v>
      </c>
      <c r="P1872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6">
        <f t="shared" si="148"/>
        <v>42371.14739583333</v>
      </c>
      <c r="T1872" s="7">
        <f t="shared" si="149"/>
        <v>42399.970138888886</v>
      </c>
    </row>
    <row r="1873" spans="1:20" ht="43.2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ROUND((E1873/D1873)*100,2)</f>
        <v>71.78</v>
      </c>
      <c r="P1873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6">
        <f t="shared" si="148"/>
        <v>41923.575243055551</v>
      </c>
      <c r="T1873" s="7">
        <f t="shared" si="149"/>
        <v>41963.616909722223</v>
      </c>
    </row>
    <row r="1874" spans="1:20" ht="43.2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ROUND((E1874/D1874)*100,2)</f>
        <v>1.06</v>
      </c>
      <c r="P1874">
        <f t="shared" si="145"/>
        <v>16.307692307692307</v>
      </c>
      <c r="Q1874" t="str">
        <f t="shared" si="146"/>
        <v>games</v>
      </c>
      <c r="R1874" t="str">
        <f t="shared" si="147"/>
        <v>mobile games</v>
      </c>
      <c r="S1874" s="6">
        <f t="shared" si="148"/>
        <v>42154.921319444438</v>
      </c>
      <c r="T1874" s="7">
        <f t="shared" si="149"/>
        <v>42184.921319444438</v>
      </c>
    </row>
    <row r="1875" spans="1:20" ht="43.2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ROUND((E1875/D1875)*100,2)</f>
        <v>0.45</v>
      </c>
      <c r="P1875">
        <f t="shared" si="145"/>
        <v>18</v>
      </c>
      <c r="Q1875" t="str">
        <f t="shared" si="146"/>
        <v>games</v>
      </c>
      <c r="R1875" t="str">
        <f t="shared" si="147"/>
        <v>mobile games</v>
      </c>
      <c r="S1875" s="6">
        <f t="shared" si="148"/>
        <v>42164.407523148147</v>
      </c>
      <c r="T1875" s="7">
        <f t="shared" si="149"/>
        <v>42193.489583333336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ROUND((E1876/D1876)*100,2)</f>
        <v>0.02</v>
      </c>
      <c r="P1876">
        <f t="shared" si="145"/>
        <v>13</v>
      </c>
      <c r="Q1876" t="str">
        <f t="shared" si="146"/>
        <v>games</v>
      </c>
      <c r="R1876" t="str">
        <f t="shared" si="147"/>
        <v>mobile games</v>
      </c>
      <c r="S1876" s="6">
        <f t="shared" si="148"/>
        <v>42529.760798611103</v>
      </c>
      <c r="T1876" s="7">
        <f t="shared" si="149"/>
        <v>42549.760798611103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ROUND((E1877/D1877)*100,2)</f>
        <v>0.51</v>
      </c>
      <c r="P1877">
        <f t="shared" si="145"/>
        <v>17</v>
      </c>
      <c r="Q1877" t="str">
        <f t="shared" si="146"/>
        <v>games</v>
      </c>
      <c r="R1877" t="str">
        <f t="shared" si="147"/>
        <v>mobile games</v>
      </c>
      <c r="S1877" s="6">
        <f t="shared" si="148"/>
        <v>42528.691064814811</v>
      </c>
      <c r="T1877" s="7">
        <f t="shared" si="149"/>
        <v>42588.691064814811</v>
      </c>
    </row>
    <row r="1878" spans="1:20" ht="43.2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ROUND((E1878/D1878)*100,2)</f>
        <v>0</v>
      </c>
      <c r="P1878">
        <f t="shared" si="145"/>
        <v>0</v>
      </c>
      <c r="Q1878" t="str">
        <f t="shared" si="146"/>
        <v>games</v>
      </c>
      <c r="R1878" t="str">
        <f t="shared" si="147"/>
        <v>mobile games</v>
      </c>
      <c r="S1878" s="6">
        <f t="shared" si="148"/>
        <v>41776.07644675926</v>
      </c>
      <c r="T1878" s="7">
        <f t="shared" si="149"/>
        <v>41806.07644675926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ROUND((E1879/D1879)*100,2)</f>
        <v>0</v>
      </c>
      <c r="P1879">
        <f t="shared" si="145"/>
        <v>0</v>
      </c>
      <c r="Q1879" t="str">
        <f t="shared" si="146"/>
        <v>games</v>
      </c>
      <c r="R1879" t="str">
        <f t="shared" si="147"/>
        <v>mobile games</v>
      </c>
      <c r="S1879" s="6">
        <f t="shared" si="148"/>
        <v>42034.820891203701</v>
      </c>
      <c r="T1879" s="7">
        <f t="shared" si="149"/>
        <v>42063.820891203701</v>
      </c>
    </row>
    <row r="1880" spans="1:20" ht="57.6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ROUND((E1880/D1880)*100,2)</f>
        <v>0</v>
      </c>
      <c r="P1880">
        <f t="shared" si="145"/>
        <v>0</v>
      </c>
      <c r="Q1880" t="str">
        <f t="shared" si="146"/>
        <v>games</v>
      </c>
      <c r="R1880" t="str">
        <f t="shared" si="147"/>
        <v>mobile games</v>
      </c>
      <c r="S1880" s="6">
        <f t="shared" si="148"/>
        <v>41772.800405092588</v>
      </c>
      <c r="T1880" s="7">
        <f t="shared" si="149"/>
        <v>41802.800405092588</v>
      </c>
    </row>
    <row r="1881" spans="1:20" ht="43.2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ROUND((E1881/D1881)*100,2)</f>
        <v>0.12</v>
      </c>
      <c r="P1881">
        <f t="shared" si="145"/>
        <v>3</v>
      </c>
      <c r="Q1881" t="str">
        <f t="shared" si="146"/>
        <v>games</v>
      </c>
      <c r="R1881" t="str">
        <f t="shared" si="147"/>
        <v>mobile games</v>
      </c>
      <c r="S1881" s="6">
        <f t="shared" si="148"/>
        <v>42413.441307870373</v>
      </c>
      <c r="T1881" s="7">
        <f t="shared" si="149"/>
        <v>42443.399641203701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ROUND((E1882/D1882)*100,2)</f>
        <v>20.079999999999998</v>
      </c>
      <c r="P1882">
        <f t="shared" si="145"/>
        <v>41.833333333333336</v>
      </c>
      <c r="Q1882" t="str">
        <f t="shared" si="146"/>
        <v>games</v>
      </c>
      <c r="R1882" t="str">
        <f t="shared" si="147"/>
        <v>mobile games</v>
      </c>
      <c r="S1882" s="6">
        <f t="shared" si="148"/>
        <v>42430.358564814807</v>
      </c>
      <c r="T1882" s="7">
        <f t="shared" si="149"/>
        <v>42459.31689814815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ROUND((E1883/D1883)*100,2)</f>
        <v>172.68</v>
      </c>
      <c r="P1883">
        <f t="shared" si="145"/>
        <v>49.338428571428572</v>
      </c>
      <c r="Q1883" t="str">
        <f t="shared" si="146"/>
        <v>music</v>
      </c>
      <c r="R1883" t="str">
        <f t="shared" si="147"/>
        <v>indie rock</v>
      </c>
      <c r="S1883" s="6">
        <f t="shared" si="148"/>
        <v>42042.944317129623</v>
      </c>
      <c r="T1883" s="7">
        <f t="shared" si="149"/>
        <v>42072.902650462966</v>
      </c>
    </row>
    <row r="1884" spans="1:20" ht="43.2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ROUND((E1884/D1884)*100,2)</f>
        <v>100.9</v>
      </c>
      <c r="P1884">
        <f t="shared" si="145"/>
        <v>41.728395061728392</v>
      </c>
      <c r="Q1884" t="str">
        <f t="shared" si="146"/>
        <v>music</v>
      </c>
      <c r="R1884" t="str">
        <f t="shared" si="147"/>
        <v>indie rock</v>
      </c>
      <c r="S1884" s="6">
        <f t="shared" si="148"/>
        <v>41067.740879629629</v>
      </c>
      <c r="T1884" s="7">
        <f t="shared" si="149"/>
        <v>41100.783333333333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ROUND((E1885/D1885)*100,2)</f>
        <v>104.8</v>
      </c>
      <c r="P1885">
        <f t="shared" si="145"/>
        <v>32.71875</v>
      </c>
      <c r="Q1885" t="str">
        <f t="shared" si="146"/>
        <v>music</v>
      </c>
      <c r="R1885" t="str">
        <f t="shared" si="147"/>
        <v>indie rock</v>
      </c>
      <c r="S1885" s="6">
        <f t="shared" si="148"/>
        <v>40977.739675925921</v>
      </c>
      <c r="T1885" s="7">
        <f t="shared" si="149"/>
        <v>41007.698009259257</v>
      </c>
    </row>
    <row r="1886" spans="1:20" ht="43.2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ROUND((E1886/D1886)*100,2)</f>
        <v>135.1</v>
      </c>
      <c r="P1886">
        <f t="shared" si="145"/>
        <v>51.96153846153846</v>
      </c>
      <c r="Q1886" t="str">
        <f t="shared" si="146"/>
        <v>music</v>
      </c>
      <c r="R1886" t="str">
        <f t="shared" si="147"/>
        <v>indie rock</v>
      </c>
      <c r="S1886" s="6">
        <f t="shared" si="148"/>
        <v>41204.989988425921</v>
      </c>
      <c r="T1886" s="7">
        <f t="shared" si="149"/>
        <v>41240.291666666664</v>
      </c>
    </row>
    <row r="1887" spans="1:20" ht="43.2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ROUND((E1887/D1887)*100,2)</f>
        <v>116.33</v>
      </c>
      <c r="P1887">
        <f t="shared" si="145"/>
        <v>50.685714285714283</v>
      </c>
      <c r="Q1887" t="str">
        <f t="shared" si="146"/>
        <v>music</v>
      </c>
      <c r="R1887" t="str">
        <f t="shared" si="147"/>
        <v>indie rock</v>
      </c>
      <c r="S1887" s="6">
        <f t="shared" si="148"/>
        <v>41098.885532407403</v>
      </c>
      <c r="T1887" s="7">
        <f t="shared" si="149"/>
        <v>41131.708333333328</v>
      </c>
    </row>
    <row r="1888" spans="1:20" ht="43.2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ROUND((E1888/D1888)*100,2)</f>
        <v>102.08</v>
      </c>
      <c r="P1888">
        <f t="shared" si="145"/>
        <v>42.241379310344826</v>
      </c>
      <c r="Q1888" t="str">
        <f t="shared" si="146"/>
        <v>music</v>
      </c>
      <c r="R1888" t="str">
        <f t="shared" si="147"/>
        <v>indie rock</v>
      </c>
      <c r="S1888" s="6">
        <f t="shared" si="148"/>
        <v>41925.69835648148</v>
      </c>
      <c r="T1888" s="7">
        <f t="shared" si="149"/>
        <v>41955.740023148144</v>
      </c>
    </row>
    <row r="1889" spans="1:20" ht="43.2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ROUND((E1889/D1889)*100,2)</f>
        <v>111.17</v>
      </c>
      <c r="P1889">
        <f t="shared" si="145"/>
        <v>416.875</v>
      </c>
      <c r="Q1889" t="str">
        <f t="shared" si="146"/>
        <v>music</v>
      </c>
      <c r="R1889" t="str">
        <f t="shared" si="147"/>
        <v>indie rock</v>
      </c>
      <c r="S1889" s="6">
        <f t="shared" si="148"/>
        <v>42323.591805555552</v>
      </c>
      <c r="T1889" s="7">
        <f t="shared" si="149"/>
        <v>42341.687499999993</v>
      </c>
    </row>
    <row r="1890" spans="1:20" ht="57.6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ROUND((E1890/D1890)*100,2)</f>
        <v>166.08</v>
      </c>
      <c r="P1890">
        <f t="shared" si="145"/>
        <v>46.651685393258425</v>
      </c>
      <c r="Q1890" t="str">
        <f t="shared" si="146"/>
        <v>music</v>
      </c>
      <c r="R1890" t="str">
        <f t="shared" si="147"/>
        <v>indie rock</v>
      </c>
      <c r="S1890" s="6">
        <f t="shared" si="148"/>
        <v>40299.03162037037</v>
      </c>
      <c r="T1890" s="7">
        <f t="shared" si="149"/>
        <v>40329.999305555553</v>
      </c>
    </row>
    <row r="1891" spans="1:20" ht="43.2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ROUND((E1891/D1891)*100,2)</f>
        <v>106.6</v>
      </c>
      <c r="P1891">
        <f t="shared" si="145"/>
        <v>48.454545454545453</v>
      </c>
      <c r="Q1891" t="str">
        <f t="shared" si="146"/>
        <v>music</v>
      </c>
      <c r="R1891" t="str">
        <f t="shared" si="147"/>
        <v>indie rock</v>
      </c>
      <c r="S1891" s="6">
        <f t="shared" si="148"/>
        <v>41299.585023148145</v>
      </c>
      <c r="T1891" s="7">
        <f t="shared" si="149"/>
        <v>41344.543356481481</v>
      </c>
    </row>
    <row r="1892" spans="1:20" ht="43.2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ROUND((E1892/D1892)*100,2)</f>
        <v>144.58000000000001</v>
      </c>
      <c r="P1892">
        <f t="shared" si="145"/>
        <v>70.5289837398374</v>
      </c>
      <c r="Q1892" t="str">
        <f t="shared" si="146"/>
        <v>music</v>
      </c>
      <c r="R1892" t="str">
        <f t="shared" si="147"/>
        <v>indie rock</v>
      </c>
      <c r="S1892" s="6">
        <f t="shared" si="148"/>
        <v>41228.577870370369</v>
      </c>
      <c r="T1892" s="7">
        <f t="shared" si="149"/>
        <v>41258.577870370369</v>
      </c>
    </row>
    <row r="1893" spans="1:20" ht="57.6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ROUND((E1893/D1893)*100,2)</f>
        <v>105.55</v>
      </c>
      <c r="P1893">
        <f t="shared" si="145"/>
        <v>87.958333333333329</v>
      </c>
      <c r="Q1893" t="str">
        <f t="shared" si="146"/>
        <v>music</v>
      </c>
      <c r="R1893" t="str">
        <f t="shared" si="147"/>
        <v>indie rock</v>
      </c>
      <c r="S1893" s="6">
        <f t="shared" si="148"/>
        <v>40335.589745370366</v>
      </c>
      <c r="T1893" s="7">
        <f t="shared" si="149"/>
        <v>40381.041666666664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ROUND((E1894/D1894)*100,2)</f>
        <v>136.6</v>
      </c>
      <c r="P1894">
        <f t="shared" si="145"/>
        <v>26.26923076923077</v>
      </c>
      <c r="Q1894" t="str">
        <f t="shared" si="146"/>
        <v>music</v>
      </c>
      <c r="R1894" t="str">
        <f t="shared" si="147"/>
        <v>indie rock</v>
      </c>
      <c r="S1894" s="6">
        <f t="shared" si="148"/>
        <v>40671.429178240738</v>
      </c>
      <c r="T1894" s="7">
        <f t="shared" si="149"/>
        <v>40701.429178240738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ROUND((E1895/D1895)*100,2)</f>
        <v>104</v>
      </c>
      <c r="P1895">
        <f t="shared" si="145"/>
        <v>57.777777777777779</v>
      </c>
      <c r="Q1895" t="str">
        <f t="shared" si="146"/>
        <v>music</v>
      </c>
      <c r="R1895" t="str">
        <f t="shared" si="147"/>
        <v>indie rock</v>
      </c>
      <c r="S1895" s="6">
        <f t="shared" si="148"/>
        <v>40632.733622685184</v>
      </c>
      <c r="T1895" s="7">
        <f t="shared" si="149"/>
        <v>40648.957638888889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ROUND((E1896/D1896)*100,2)</f>
        <v>114.5</v>
      </c>
      <c r="P1896">
        <f t="shared" si="145"/>
        <v>57.25</v>
      </c>
      <c r="Q1896" t="str">
        <f t="shared" si="146"/>
        <v>music</v>
      </c>
      <c r="R1896" t="str">
        <f t="shared" si="147"/>
        <v>indie rock</v>
      </c>
      <c r="S1896" s="6">
        <f t="shared" si="148"/>
        <v>40920.696562499994</v>
      </c>
      <c r="T1896" s="7">
        <f t="shared" si="149"/>
        <v>40951.696562499994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ROUND((E1897/D1897)*100,2)</f>
        <v>101.72</v>
      </c>
      <c r="P1897">
        <f t="shared" si="145"/>
        <v>196.34042553191489</v>
      </c>
      <c r="Q1897" t="str">
        <f t="shared" si="146"/>
        <v>music</v>
      </c>
      <c r="R1897" t="str">
        <f t="shared" si="147"/>
        <v>indie rock</v>
      </c>
      <c r="S1897" s="6">
        <f t="shared" si="148"/>
        <v>42267.538449074076</v>
      </c>
      <c r="T1897" s="7">
        <f t="shared" si="149"/>
        <v>42297.538449074076</v>
      </c>
    </row>
    <row r="1898" spans="1:20" ht="43.2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ROUND((E1898/D1898)*100,2)</f>
        <v>123.95</v>
      </c>
      <c r="P1898">
        <f t="shared" si="145"/>
        <v>43</v>
      </c>
      <c r="Q1898" t="str">
        <f t="shared" si="146"/>
        <v>music</v>
      </c>
      <c r="R1898" t="str">
        <f t="shared" si="147"/>
        <v>indie rock</v>
      </c>
      <c r="S1898" s="6">
        <f t="shared" si="148"/>
        <v>40981.501909722218</v>
      </c>
      <c r="T1898" s="7">
        <f t="shared" si="149"/>
        <v>41011.501909722218</v>
      </c>
    </row>
    <row r="1899" spans="1:20" ht="43.2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ROUND((E1899/D1899)*100,2)</f>
        <v>102.46</v>
      </c>
      <c r="P1899">
        <f t="shared" si="145"/>
        <v>35.551912568306008</v>
      </c>
      <c r="Q1899" t="str">
        <f t="shared" si="146"/>
        <v>music</v>
      </c>
      <c r="R1899" t="str">
        <f t="shared" si="147"/>
        <v>indie rock</v>
      </c>
      <c r="S1899" s="6">
        <f t="shared" si="148"/>
        <v>41680.375069444439</v>
      </c>
      <c r="T1899" s="7">
        <f t="shared" si="149"/>
        <v>41702.666666666664</v>
      </c>
    </row>
    <row r="1900" spans="1:20" ht="43.2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ROUND((E1900/D1900)*100,2)</f>
        <v>144.5</v>
      </c>
      <c r="P1900">
        <f t="shared" si="145"/>
        <v>68.80952380952381</v>
      </c>
      <c r="Q1900" t="str">
        <f t="shared" si="146"/>
        <v>music</v>
      </c>
      <c r="R1900" t="str">
        <f t="shared" si="147"/>
        <v>indie rock</v>
      </c>
      <c r="S1900" s="6">
        <f t="shared" si="148"/>
        <v>42365.9846412037</v>
      </c>
      <c r="T1900" s="7">
        <f t="shared" si="149"/>
        <v>42401.541666666664</v>
      </c>
    </row>
    <row r="1901" spans="1:20" ht="43.2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ROUND((E1901/D1901)*100,2)</f>
        <v>133.33000000000001</v>
      </c>
      <c r="P1901">
        <f t="shared" si="145"/>
        <v>28.571428571428573</v>
      </c>
      <c r="Q1901" t="str">
        <f t="shared" si="146"/>
        <v>music</v>
      </c>
      <c r="R1901" t="str">
        <f t="shared" si="147"/>
        <v>indie rock</v>
      </c>
      <c r="S1901" s="6">
        <f t="shared" si="148"/>
        <v>42058.733402777776</v>
      </c>
      <c r="T1901" s="7">
        <f t="shared" si="149"/>
        <v>42088.691736111105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ROUND((E1902/D1902)*100,2)</f>
        <v>109.36</v>
      </c>
      <c r="P1902">
        <f t="shared" si="145"/>
        <v>50.631666666666668</v>
      </c>
      <c r="Q1902" t="str">
        <f t="shared" si="146"/>
        <v>music</v>
      </c>
      <c r="R1902" t="str">
        <f t="shared" si="147"/>
        <v>indie rock</v>
      </c>
      <c r="S1902" s="6">
        <f t="shared" si="148"/>
        <v>41160.663553240738</v>
      </c>
      <c r="T1902" s="7">
        <f t="shared" si="149"/>
        <v>41188.207638888889</v>
      </c>
    </row>
    <row r="1903" spans="1:20" ht="43.2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ROUND((E1903/D1903)*100,2)</f>
        <v>2.7</v>
      </c>
      <c r="P1903">
        <f t="shared" si="145"/>
        <v>106.8</v>
      </c>
      <c r="Q1903" t="str">
        <f t="shared" si="146"/>
        <v>technology</v>
      </c>
      <c r="R1903" t="str">
        <f t="shared" si="147"/>
        <v>gadgets</v>
      </c>
      <c r="S1903" s="6">
        <f t="shared" si="148"/>
        <v>42116.334826388884</v>
      </c>
      <c r="T1903" s="7">
        <f t="shared" si="149"/>
        <v>42146.333333333336</v>
      </c>
    </row>
    <row r="1904" spans="1:20" ht="43.2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ROUND((E1904/D1904)*100,2)</f>
        <v>1.2</v>
      </c>
      <c r="P1904">
        <f t="shared" si="145"/>
        <v>4</v>
      </c>
      <c r="Q1904" t="str">
        <f t="shared" si="146"/>
        <v>technology</v>
      </c>
      <c r="R1904" t="str">
        <f t="shared" si="147"/>
        <v>gadgets</v>
      </c>
      <c r="S1904" s="6">
        <f t="shared" si="148"/>
        <v>42037.581562499996</v>
      </c>
      <c r="T1904" s="7">
        <f t="shared" si="149"/>
        <v>42067.581562499996</v>
      </c>
    </row>
    <row r="1905" spans="1:20" ht="43.2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ROUND((E1905/D1905)*100,2)</f>
        <v>46.6</v>
      </c>
      <c r="P1905">
        <f t="shared" si="145"/>
        <v>34.097560975609753</v>
      </c>
      <c r="Q1905" t="str">
        <f t="shared" si="146"/>
        <v>technology</v>
      </c>
      <c r="R1905" t="str">
        <f t="shared" si="147"/>
        <v>gadgets</v>
      </c>
      <c r="S1905" s="6">
        <f t="shared" si="148"/>
        <v>42702.562395833331</v>
      </c>
      <c r="T1905" s="7">
        <f t="shared" si="149"/>
        <v>42762.562395833331</v>
      </c>
    </row>
    <row r="1906" spans="1:20" ht="43.2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ROUND((E1906/D1906)*100,2)</f>
        <v>0.1</v>
      </c>
      <c r="P1906">
        <f t="shared" si="145"/>
        <v>25</v>
      </c>
      <c r="Q1906" t="str">
        <f t="shared" si="146"/>
        <v>technology</v>
      </c>
      <c r="R1906" t="str">
        <f t="shared" si="147"/>
        <v>gadgets</v>
      </c>
      <c r="S1906" s="6">
        <f t="shared" si="148"/>
        <v>42326.477094907408</v>
      </c>
      <c r="T1906" s="7">
        <f t="shared" si="149"/>
        <v>42371.477094907408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ROUND((E1907/D1907)*100,2)</f>
        <v>0.17</v>
      </c>
      <c r="P1907">
        <f t="shared" si="145"/>
        <v>10.5</v>
      </c>
      <c r="Q1907" t="str">
        <f t="shared" si="146"/>
        <v>technology</v>
      </c>
      <c r="R1907" t="str">
        <f t="shared" si="147"/>
        <v>gadgets</v>
      </c>
      <c r="S1907" s="6">
        <f t="shared" si="148"/>
        <v>41859.717523148145</v>
      </c>
      <c r="T1907" s="7">
        <f t="shared" si="149"/>
        <v>41889.717523148145</v>
      </c>
    </row>
    <row r="1908" spans="1:20" ht="43.2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ROUND((E1908/D1908)*100,2)</f>
        <v>42.76</v>
      </c>
      <c r="P1908">
        <f t="shared" si="145"/>
        <v>215.95959595959596</v>
      </c>
      <c r="Q1908" t="str">
        <f t="shared" si="146"/>
        <v>technology</v>
      </c>
      <c r="R1908" t="str">
        <f t="shared" si="147"/>
        <v>gadgets</v>
      </c>
      <c r="S1908" s="6">
        <f t="shared" si="148"/>
        <v>42514.462766203702</v>
      </c>
      <c r="T1908" s="7">
        <f t="shared" si="149"/>
        <v>42544.462766203702</v>
      </c>
    </row>
    <row r="1909" spans="1:20" ht="43.2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ROUND((E1909/D1909)*100,2)</f>
        <v>0.28000000000000003</v>
      </c>
      <c r="P1909">
        <f t="shared" si="145"/>
        <v>21.25</v>
      </c>
      <c r="Q1909" t="str">
        <f t="shared" si="146"/>
        <v>technology</v>
      </c>
      <c r="R1909" t="str">
        <f t="shared" si="147"/>
        <v>gadgets</v>
      </c>
      <c r="S1909" s="6">
        <f t="shared" si="148"/>
        <v>41767.378761574073</v>
      </c>
      <c r="T1909" s="7">
        <f t="shared" si="149"/>
        <v>41782.378761574073</v>
      </c>
    </row>
    <row r="1910" spans="1:20" ht="43.2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ROUND((E1910/D1910)*100,2)</f>
        <v>1.73</v>
      </c>
      <c r="P1910">
        <f t="shared" si="145"/>
        <v>108.25</v>
      </c>
      <c r="Q1910" t="str">
        <f t="shared" si="146"/>
        <v>technology</v>
      </c>
      <c r="R1910" t="str">
        <f t="shared" si="147"/>
        <v>gadgets</v>
      </c>
      <c r="S1910" s="6">
        <f t="shared" si="148"/>
        <v>42703.709490740737</v>
      </c>
      <c r="T1910" s="7">
        <f t="shared" si="149"/>
        <v>42733.709490740737</v>
      </c>
    </row>
    <row r="1911" spans="1:20" ht="43.2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ROUND((E1911/D1911)*100,2)</f>
        <v>14.11</v>
      </c>
      <c r="P1911">
        <f t="shared" si="145"/>
        <v>129.97368421052633</v>
      </c>
      <c r="Q1911" t="str">
        <f t="shared" si="146"/>
        <v>technology</v>
      </c>
      <c r="R1911" t="str">
        <f t="shared" si="147"/>
        <v>gadgets</v>
      </c>
      <c r="S1911" s="6">
        <f t="shared" si="148"/>
        <v>41905.220821759256</v>
      </c>
      <c r="T1911" s="7">
        <f t="shared" si="149"/>
        <v>41935.220821759256</v>
      </c>
    </row>
    <row r="1912" spans="1:20" ht="43.2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ROUND((E1912/D1912)*100,2)</f>
        <v>39.4</v>
      </c>
      <c r="P1912">
        <f t="shared" si="145"/>
        <v>117.49473684210527</v>
      </c>
      <c r="Q1912" t="str">
        <f t="shared" si="146"/>
        <v>technology</v>
      </c>
      <c r="R1912" t="str">
        <f t="shared" si="147"/>
        <v>gadgets</v>
      </c>
      <c r="S1912" s="6">
        <f t="shared" si="148"/>
        <v>42264.754826388882</v>
      </c>
      <c r="T1912" s="7">
        <f t="shared" si="149"/>
        <v>42308.739583333336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ROUND((E1913/D1913)*100,2)</f>
        <v>0.02</v>
      </c>
      <c r="P1913">
        <f t="shared" si="145"/>
        <v>10</v>
      </c>
      <c r="Q1913" t="str">
        <f t="shared" si="146"/>
        <v>technology</v>
      </c>
      <c r="R1913" t="str">
        <f t="shared" si="147"/>
        <v>gadgets</v>
      </c>
      <c r="S1913" s="6">
        <f t="shared" si="148"/>
        <v>41829.825624999998</v>
      </c>
      <c r="T1913" s="7">
        <f t="shared" si="149"/>
        <v>41859.825624999998</v>
      </c>
    </row>
    <row r="1914" spans="1:20" ht="43.2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ROUND((E1914/D1914)*100,2)</f>
        <v>59.3</v>
      </c>
      <c r="P1914">
        <f t="shared" si="145"/>
        <v>70.595238095238102</v>
      </c>
      <c r="Q1914" t="str">
        <f t="shared" si="146"/>
        <v>technology</v>
      </c>
      <c r="R1914" t="str">
        <f t="shared" si="147"/>
        <v>gadgets</v>
      </c>
      <c r="S1914" s="6">
        <f t="shared" si="148"/>
        <v>42129.018055555549</v>
      </c>
      <c r="T1914" s="7">
        <f t="shared" si="149"/>
        <v>42159.018055555549</v>
      </c>
    </row>
    <row r="1915" spans="1:20" ht="28.8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ROUND((E1915/D1915)*100,2)</f>
        <v>1.33</v>
      </c>
      <c r="P1915">
        <f t="shared" si="145"/>
        <v>24.5</v>
      </c>
      <c r="Q1915" t="str">
        <f t="shared" si="146"/>
        <v>technology</v>
      </c>
      <c r="R1915" t="str">
        <f t="shared" si="147"/>
        <v>gadgets</v>
      </c>
      <c r="S1915" s="6">
        <f t="shared" si="148"/>
        <v>41890.302986111106</v>
      </c>
      <c r="T1915" s="7">
        <f t="shared" si="149"/>
        <v>41920.302986111106</v>
      </c>
    </row>
    <row r="1916" spans="1:20" ht="43.2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ROUND((E1916/D1916)*100,2)</f>
        <v>9.01</v>
      </c>
      <c r="P1916">
        <f t="shared" si="145"/>
        <v>30</v>
      </c>
      <c r="Q1916" t="str">
        <f t="shared" si="146"/>
        <v>technology</v>
      </c>
      <c r="R1916" t="str">
        <f t="shared" si="147"/>
        <v>gadgets</v>
      </c>
      <c r="S1916" s="6">
        <f t="shared" si="148"/>
        <v>41928.966122685182</v>
      </c>
      <c r="T1916" s="7">
        <f t="shared" si="149"/>
        <v>41943.957638888889</v>
      </c>
    </row>
    <row r="1917" spans="1:20" ht="43.2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ROUND((E1917/D1917)*100,2)</f>
        <v>1.6</v>
      </c>
      <c r="P1917">
        <f t="shared" si="145"/>
        <v>2</v>
      </c>
      <c r="Q1917" t="str">
        <f t="shared" si="146"/>
        <v>technology</v>
      </c>
      <c r="R1917" t="str">
        <f t="shared" si="147"/>
        <v>gadgets</v>
      </c>
      <c r="S1917" s="6">
        <f t="shared" si="148"/>
        <v>41863.840532407405</v>
      </c>
      <c r="T1917" s="7">
        <f t="shared" si="149"/>
        <v>41883.840532407405</v>
      </c>
    </row>
    <row r="1918" spans="1:20" ht="28.8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ROUND((E1918/D1918)*100,2)</f>
        <v>0.51</v>
      </c>
      <c r="P1918">
        <f t="shared" si="145"/>
        <v>17</v>
      </c>
      <c r="Q1918" t="str">
        <f t="shared" si="146"/>
        <v>technology</v>
      </c>
      <c r="R1918" t="str">
        <f t="shared" si="147"/>
        <v>gadgets</v>
      </c>
      <c r="S1918" s="6">
        <f t="shared" si="148"/>
        <v>42656.508969907409</v>
      </c>
      <c r="T1918" s="7">
        <f t="shared" si="149"/>
        <v>42681.550636574073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ROUND((E1919/D1919)*100,2)</f>
        <v>52.57</v>
      </c>
      <c r="P1919">
        <f t="shared" si="145"/>
        <v>2928.9285714285716</v>
      </c>
      <c r="Q1919" t="str">
        <f t="shared" si="146"/>
        <v>technology</v>
      </c>
      <c r="R1919" t="str">
        <f t="shared" si="147"/>
        <v>gadgets</v>
      </c>
      <c r="S1919" s="6">
        <f t="shared" si="148"/>
        <v>42746.06172453703</v>
      </c>
      <c r="T1919" s="7">
        <f t="shared" si="149"/>
        <v>42776.06172453703</v>
      </c>
    </row>
    <row r="1920" spans="1:20" ht="43.2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ROUND((E1920/D1920)*100,2)</f>
        <v>1.04</v>
      </c>
      <c r="P1920">
        <f t="shared" si="145"/>
        <v>28.888888888888889</v>
      </c>
      <c r="Q1920" t="str">
        <f t="shared" si="146"/>
        <v>technology</v>
      </c>
      <c r="R1920" t="str">
        <f t="shared" si="147"/>
        <v>gadgets</v>
      </c>
      <c r="S1920" s="6">
        <f t="shared" si="148"/>
        <v>41828.581608796296</v>
      </c>
      <c r="T1920" s="7">
        <f t="shared" si="149"/>
        <v>41863.581608796296</v>
      </c>
    </row>
    <row r="1921" spans="1:20" ht="43.2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ROUND((E1921/D1921)*100,2)</f>
        <v>47.4</v>
      </c>
      <c r="P1921">
        <f t="shared" si="145"/>
        <v>29.625</v>
      </c>
      <c r="Q1921" t="str">
        <f t="shared" si="146"/>
        <v>technology</v>
      </c>
      <c r="R1921" t="str">
        <f t="shared" si="147"/>
        <v>gadgets</v>
      </c>
      <c r="S1921" s="6">
        <f t="shared" si="148"/>
        <v>42113.667233796295</v>
      </c>
      <c r="T1921" s="7">
        <f t="shared" si="149"/>
        <v>42143.667233796295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ROUND((E1922/D1922)*100,2)</f>
        <v>43.03</v>
      </c>
      <c r="P1922">
        <f t="shared" si="145"/>
        <v>40.980952380952381</v>
      </c>
      <c r="Q1922" t="str">
        <f t="shared" si="146"/>
        <v>technology</v>
      </c>
      <c r="R1922" t="str">
        <f t="shared" si="147"/>
        <v>gadgets</v>
      </c>
      <c r="S1922" s="6">
        <f t="shared" si="148"/>
        <v>42270.66737268518</v>
      </c>
      <c r="T1922" s="7">
        <f t="shared" si="149"/>
        <v>42298.749999999993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ROUND((E1923/D1923)*100,2)</f>
        <v>136.80000000000001</v>
      </c>
      <c r="P1923">
        <f t="shared" ref="P1923:P1986" si="150">IF(L1923=0,0,+E1923/L1923)</f>
        <v>54</v>
      </c>
      <c r="Q1923" t="str">
        <f t="shared" ref="Q1923:Q1986" si="151">LEFT(N1923, SEARCH("/",N1923)-1)</f>
        <v>music</v>
      </c>
      <c r="R1923" t="str">
        <f t="shared" ref="R1923:R1986" si="152">RIGHT(N1923,LEN(N1923)-SEARCH("/",N1923))</f>
        <v>indie rock</v>
      </c>
      <c r="S1923" s="6">
        <f t="shared" ref="S1923:S1986" si="153">(J1923/86400)+25569+(-5/24)</f>
        <v>41074.013229166667</v>
      </c>
      <c r="T1923" s="7">
        <f t="shared" ref="T1923:T1986" si="154">(I1923/86400)+25569+(-5/24)</f>
        <v>41104.013229166667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ROUND((E1924/D1924)*100,2)</f>
        <v>115.55</v>
      </c>
      <c r="P1924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6">
        <f t="shared" si="153"/>
        <v>41590.047534722216</v>
      </c>
      <c r="T1924" s="7">
        <f t="shared" si="154"/>
        <v>41620.047534722216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ROUND((E1925/D1925)*100,2)</f>
        <v>240.8</v>
      </c>
      <c r="P1925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6">
        <f t="shared" si="153"/>
        <v>40772.640416666662</v>
      </c>
      <c r="T1925" s="7">
        <f t="shared" si="154"/>
        <v>40812.999305555553</v>
      </c>
    </row>
    <row r="1926" spans="1:20" ht="57.6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ROUND((E1926/D1926)*100,2)</f>
        <v>114.4</v>
      </c>
      <c r="P1926">
        <f t="shared" si="150"/>
        <v>104</v>
      </c>
      <c r="Q1926" t="str">
        <f t="shared" si="151"/>
        <v>music</v>
      </c>
      <c r="R1926" t="str">
        <f t="shared" si="152"/>
        <v>indie rock</v>
      </c>
      <c r="S1926" s="6">
        <f t="shared" si="153"/>
        <v>41626.552719907406</v>
      </c>
      <c r="T1926" s="7">
        <f t="shared" si="154"/>
        <v>41654.606249999997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ROUND((E1927/D1927)*100,2)</f>
        <v>110.33</v>
      </c>
      <c r="P1927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6">
        <f t="shared" si="153"/>
        <v>41535.693148148144</v>
      </c>
      <c r="T1927" s="7">
        <f t="shared" si="154"/>
        <v>41557.791666666664</v>
      </c>
    </row>
    <row r="1928" spans="1:20" ht="57.6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ROUND((E1928/D1928)*100,2)</f>
        <v>195.38</v>
      </c>
      <c r="P1928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6">
        <f t="shared" si="153"/>
        <v>40456.746018518512</v>
      </c>
      <c r="T1928" s="7">
        <f t="shared" si="154"/>
        <v>40483.80972222222</v>
      </c>
    </row>
    <row r="1929" spans="1:20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ROUND((E1929/D1929)*100,2)</f>
        <v>103.33</v>
      </c>
      <c r="P1929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6">
        <f t="shared" si="153"/>
        <v>40960.653229166666</v>
      </c>
      <c r="T1929" s="7">
        <f t="shared" si="154"/>
        <v>40975.999305555553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ROUND((E1930/D1930)*100,2)</f>
        <v>103.14</v>
      </c>
      <c r="P1930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6">
        <f t="shared" si="153"/>
        <v>41371.439745370364</v>
      </c>
      <c r="T1930" s="7">
        <f t="shared" si="154"/>
        <v>41401.439745370364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ROUND((E1931/D1931)*100,2)</f>
        <v>100.31</v>
      </c>
      <c r="P1931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6">
        <f t="shared" si="153"/>
        <v>40686.813263888886</v>
      </c>
      <c r="T1931" s="7">
        <f t="shared" si="154"/>
        <v>40728.813263888886</v>
      </c>
    </row>
    <row r="1932" spans="1:20" ht="28.8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ROUND((E1932/D1932)*100,2)</f>
        <v>127</v>
      </c>
      <c r="P1932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6">
        <f t="shared" si="153"/>
        <v>41402.350486111107</v>
      </c>
      <c r="T1932" s="7">
        <f t="shared" si="154"/>
        <v>41462.350486111107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ROUND((E1933/D1933)*100,2)</f>
        <v>120.6</v>
      </c>
      <c r="P1933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6">
        <f t="shared" si="153"/>
        <v>41037.684131944443</v>
      </c>
      <c r="T1933" s="7">
        <f t="shared" si="154"/>
        <v>41050.9375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ROUND((E1934/D1934)*100,2)</f>
        <v>106.99</v>
      </c>
      <c r="P1934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6">
        <f t="shared" si="153"/>
        <v>40911.601539351854</v>
      </c>
      <c r="T1934" s="7">
        <f t="shared" si="154"/>
        <v>40932.601539351854</v>
      </c>
    </row>
    <row r="1935" spans="1:20" ht="43.2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ROUND((E1935/D1935)*100,2)</f>
        <v>172.43</v>
      </c>
      <c r="P1935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6">
        <f t="shared" si="153"/>
        <v>41878.922534722216</v>
      </c>
      <c r="T1935" s="7">
        <f t="shared" si="154"/>
        <v>41908.922534722216</v>
      </c>
    </row>
    <row r="1936" spans="1:20" ht="43.2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ROUND((E1936/D1936)*100,2)</f>
        <v>123.62</v>
      </c>
      <c r="P1936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6">
        <f t="shared" si="153"/>
        <v>40865.658807870372</v>
      </c>
      <c r="T1936" s="7">
        <f t="shared" si="154"/>
        <v>40902</v>
      </c>
    </row>
    <row r="1937" spans="1:20" ht="43.2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ROUND((E1937/D1937)*100,2)</f>
        <v>108.4</v>
      </c>
      <c r="P1937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6">
        <f t="shared" si="153"/>
        <v>41773.724201388883</v>
      </c>
      <c r="T1937" s="7">
        <f t="shared" si="154"/>
        <v>41810.999305555553</v>
      </c>
    </row>
    <row r="1938" spans="1:20" ht="43.2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ROUND((E1938/D1938)*100,2)</f>
        <v>116.52</v>
      </c>
      <c r="P1938">
        <f t="shared" si="150"/>
        <v>60.26903448275862</v>
      </c>
      <c r="Q1938" t="str">
        <f t="shared" si="151"/>
        <v>music</v>
      </c>
      <c r="R1938" t="str">
        <f t="shared" si="152"/>
        <v>indie rock</v>
      </c>
      <c r="S1938" s="6">
        <f t="shared" si="153"/>
        <v>40852.68136574074</v>
      </c>
      <c r="T1938" s="7">
        <f t="shared" si="154"/>
        <v>40883.040972222218</v>
      </c>
    </row>
    <row r="1939" spans="1:20" ht="43.2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ROUND((E1939/D1939)*100,2)</f>
        <v>187.25</v>
      </c>
      <c r="P1939">
        <f t="shared" si="150"/>
        <v>38.740344827586206</v>
      </c>
      <c r="Q1939" t="str">
        <f t="shared" si="151"/>
        <v>music</v>
      </c>
      <c r="R1939" t="str">
        <f t="shared" si="152"/>
        <v>indie rock</v>
      </c>
      <c r="S1939" s="6">
        <f t="shared" si="153"/>
        <v>41058.91065972222</v>
      </c>
      <c r="T1939" s="7">
        <f t="shared" si="154"/>
        <v>41074.957638888889</v>
      </c>
    </row>
    <row r="1940" spans="1:20" ht="43.2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ROUND((E1940/D1940)*100,2)</f>
        <v>115.93</v>
      </c>
      <c r="P1940">
        <f t="shared" si="150"/>
        <v>152.54385964912279</v>
      </c>
      <c r="Q1940" t="str">
        <f t="shared" si="151"/>
        <v>music</v>
      </c>
      <c r="R1940" t="str">
        <f t="shared" si="152"/>
        <v>indie rock</v>
      </c>
      <c r="S1940" s="6">
        <f t="shared" si="153"/>
        <v>41426.05128472222</v>
      </c>
      <c r="T1940" s="7">
        <f t="shared" si="154"/>
        <v>41457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ROUND((E1941/D1941)*100,2)</f>
        <v>110.7</v>
      </c>
      <c r="P1941">
        <f t="shared" si="150"/>
        <v>115.3125</v>
      </c>
      <c r="Q1941" t="str">
        <f t="shared" si="151"/>
        <v>music</v>
      </c>
      <c r="R1941" t="str">
        <f t="shared" si="152"/>
        <v>indie rock</v>
      </c>
      <c r="S1941" s="6">
        <f t="shared" si="153"/>
        <v>41313.776712962957</v>
      </c>
      <c r="T1941" s="7">
        <f t="shared" si="154"/>
        <v>41343.735046296293</v>
      </c>
    </row>
    <row r="1942" spans="1:20" ht="43.2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ROUND((E1942/D1942)*100,2)</f>
        <v>170.92</v>
      </c>
      <c r="P1942">
        <f t="shared" si="150"/>
        <v>35.838709677419352</v>
      </c>
      <c r="Q1942" t="str">
        <f t="shared" si="151"/>
        <v>music</v>
      </c>
      <c r="R1942" t="str">
        <f t="shared" si="152"/>
        <v>indie rock</v>
      </c>
      <c r="S1942" s="6">
        <f t="shared" si="153"/>
        <v>40670.298993055556</v>
      </c>
      <c r="T1942" s="7">
        <f t="shared" si="154"/>
        <v>40708.957638888889</v>
      </c>
    </row>
    <row r="1943" spans="1:20" ht="43.2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ROUND((E1943/D1943)*100,2)</f>
        <v>126.12</v>
      </c>
      <c r="P1943">
        <f t="shared" si="150"/>
        <v>64.570118779438872</v>
      </c>
      <c r="Q1943" t="str">
        <f t="shared" si="151"/>
        <v>technology</v>
      </c>
      <c r="R1943" t="str">
        <f t="shared" si="152"/>
        <v>hardware</v>
      </c>
      <c r="S1943" s="6">
        <f t="shared" si="153"/>
        <v>41744.08253472222</v>
      </c>
      <c r="T1943" s="7">
        <f t="shared" si="154"/>
        <v>41774.08253472222</v>
      </c>
    </row>
    <row r="1944" spans="1:20" ht="43.2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ROUND((E1944/D1944)*100,2)</f>
        <v>138.44</v>
      </c>
      <c r="P1944">
        <f t="shared" si="150"/>
        <v>87.436000000000007</v>
      </c>
      <c r="Q1944" t="str">
        <f t="shared" si="151"/>
        <v>technology</v>
      </c>
      <c r="R1944" t="str">
        <f t="shared" si="152"/>
        <v>hardware</v>
      </c>
      <c r="S1944" s="6">
        <f t="shared" si="153"/>
        <v>40638.619675925926</v>
      </c>
      <c r="T1944" s="7">
        <f t="shared" si="154"/>
        <v>40728.619675925926</v>
      </c>
    </row>
    <row r="1945" spans="1:20" ht="43.2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ROUND((E1945/D1945)*100,2)</f>
        <v>1705.25</v>
      </c>
      <c r="P1945">
        <f t="shared" si="150"/>
        <v>68.815577078288939</v>
      </c>
      <c r="Q1945" t="str">
        <f t="shared" si="151"/>
        <v>technology</v>
      </c>
      <c r="R1945" t="str">
        <f t="shared" si="152"/>
        <v>hardware</v>
      </c>
      <c r="S1945" s="6">
        <f t="shared" si="153"/>
        <v>42548.061527777776</v>
      </c>
      <c r="T1945" s="7">
        <f t="shared" si="154"/>
        <v>42593.061527777776</v>
      </c>
    </row>
    <row r="1946" spans="1:20" ht="43.2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ROUND((E1946/D1946)*100,2)</f>
        <v>788.06</v>
      </c>
      <c r="P1946">
        <f t="shared" si="150"/>
        <v>176.200223588597</v>
      </c>
      <c r="Q1946" t="str">
        <f t="shared" si="151"/>
        <v>technology</v>
      </c>
      <c r="R1946" t="str">
        <f t="shared" si="152"/>
        <v>hardware</v>
      </c>
      <c r="S1946" s="6">
        <f t="shared" si="153"/>
        <v>41730.376041666663</v>
      </c>
      <c r="T1946" s="7">
        <f t="shared" si="154"/>
        <v>41760.376041666663</v>
      </c>
    </row>
    <row r="1947" spans="1:20" ht="43.2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ROUND((E1947/D1947)*100,2)</f>
        <v>348.02</v>
      </c>
      <c r="P1947">
        <f t="shared" si="150"/>
        <v>511.79117647058825</v>
      </c>
      <c r="Q1947" t="str">
        <f t="shared" si="151"/>
        <v>technology</v>
      </c>
      <c r="R1947" t="str">
        <f t="shared" si="152"/>
        <v>hardware</v>
      </c>
      <c r="S1947" s="6">
        <f t="shared" si="153"/>
        <v>42157.043495370366</v>
      </c>
      <c r="T1947" s="7">
        <f t="shared" si="154"/>
        <v>42197.043495370366</v>
      </c>
    </row>
    <row r="1948" spans="1:20" ht="43.2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ROUND((E1948/D1948)*100,2)</f>
        <v>149.75</v>
      </c>
      <c r="P1948">
        <f t="shared" si="150"/>
        <v>160.44285714285715</v>
      </c>
      <c r="Q1948" t="str">
        <f t="shared" si="151"/>
        <v>technology</v>
      </c>
      <c r="R1948" t="str">
        <f t="shared" si="152"/>
        <v>hardware</v>
      </c>
      <c r="S1948" s="6">
        <f t="shared" si="153"/>
        <v>41688.941678240742</v>
      </c>
      <c r="T1948" s="7">
        <f t="shared" si="154"/>
        <v>41748.900011574071</v>
      </c>
    </row>
    <row r="1949" spans="1:20" ht="57.6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ROUND((E1949/D1949)*100,2)</f>
        <v>100.63</v>
      </c>
      <c r="P1949">
        <f t="shared" si="150"/>
        <v>35.003043478260871</v>
      </c>
      <c r="Q1949" t="str">
        <f t="shared" si="151"/>
        <v>technology</v>
      </c>
      <c r="R1949" t="str">
        <f t="shared" si="152"/>
        <v>hardware</v>
      </c>
      <c r="S1949" s="6">
        <f t="shared" si="153"/>
        <v>40102.709722222222</v>
      </c>
      <c r="T1949" s="7">
        <f t="shared" si="154"/>
        <v>40140.040972222218</v>
      </c>
    </row>
    <row r="1950" spans="1:20" ht="28.8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ROUND((E1950/D1950)*100,2)</f>
        <v>800.21</v>
      </c>
      <c r="P1950">
        <f t="shared" si="150"/>
        <v>188.50671378091872</v>
      </c>
      <c r="Q1950" t="str">
        <f t="shared" si="151"/>
        <v>technology</v>
      </c>
      <c r="R1950" t="str">
        <f t="shared" si="152"/>
        <v>hardware</v>
      </c>
      <c r="S1950" s="6">
        <f t="shared" si="153"/>
        <v>42473.395937499998</v>
      </c>
      <c r="T1950" s="7">
        <f t="shared" si="154"/>
        <v>42527.501388888886</v>
      </c>
    </row>
    <row r="1951" spans="1:20" ht="43.2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ROUND((E1951/D1951)*100,2)</f>
        <v>106</v>
      </c>
      <c r="P1951">
        <f t="shared" si="150"/>
        <v>56.204984093319197</v>
      </c>
      <c r="Q1951" t="str">
        <f t="shared" si="151"/>
        <v>technology</v>
      </c>
      <c r="R1951" t="str">
        <f t="shared" si="152"/>
        <v>hardware</v>
      </c>
      <c r="S1951" s="6">
        <f t="shared" si="153"/>
        <v>41800.21471064815</v>
      </c>
      <c r="T1951" s="7">
        <f t="shared" si="154"/>
        <v>41830.21471064815</v>
      </c>
    </row>
    <row r="1952" spans="1:20" ht="43.2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ROUND((E1952/D1952)*100,2)</f>
        <v>200.52</v>
      </c>
      <c r="P1952">
        <f t="shared" si="150"/>
        <v>51.3054157782516</v>
      </c>
      <c r="Q1952" t="str">
        <f t="shared" si="151"/>
        <v>technology</v>
      </c>
      <c r="R1952" t="str">
        <f t="shared" si="152"/>
        <v>hardware</v>
      </c>
      <c r="S1952" s="6">
        <f t="shared" si="153"/>
        <v>40623.973067129627</v>
      </c>
      <c r="T1952" s="7">
        <f t="shared" si="154"/>
        <v>40654.973067129627</v>
      </c>
    </row>
    <row r="1953" spans="1:20" ht="43.2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ROUND((E1953/D1953)*100,2)</f>
        <v>212.44</v>
      </c>
      <c r="P1953">
        <f t="shared" si="150"/>
        <v>127.36450839328538</v>
      </c>
      <c r="Q1953" t="str">
        <f t="shared" si="151"/>
        <v>technology</v>
      </c>
      <c r="R1953" t="str">
        <f t="shared" si="152"/>
        <v>hardware</v>
      </c>
      <c r="S1953" s="6">
        <f t="shared" si="153"/>
        <v>42651.212233796294</v>
      </c>
      <c r="T1953" s="7">
        <f t="shared" si="154"/>
        <v>42681.253900462958</v>
      </c>
    </row>
    <row r="1954" spans="1:20" ht="43.2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ROUND((E1954/D1954)*100,2)</f>
        <v>198.47</v>
      </c>
      <c r="P1954">
        <f t="shared" si="150"/>
        <v>101.85532258064516</v>
      </c>
      <c r="Q1954" t="str">
        <f t="shared" si="151"/>
        <v>technology</v>
      </c>
      <c r="R1954" t="str">
        <f t="shared" si="152"/>
        <v>hardware</v>
      </c>
      <c r="S1954" s="6">
        <f t="shared" si="153"/>
        <v>41526.398321759254</v>
      </c>
      <c r="T1954" s="7">
        <f t="shared" si="154"/>
        <v>41563.398321759254</v>
      </c>
    </row>
    <row r="1955" spans="1:20" ht="43.2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ROUND((E1955/D1955)*100,2)</f>
        <v>225.95</v>
      </c>
      <c r="P1955">
        <f t="shared" si="150"/>
        <v>230.55782312925169</v>
      </c>
      <c r="Q1955" t="str">
        <f t="shared" si="151"/>
        <v>technology</v>
      </c>
      <c r="R1955" t="str">
        <f t="shared" si="152"/>
        <v>hardware</v>
      </c>
      <c r="S1955" s="6">
        <f t="shared" si="153"/>
        <v>40940.991493055553</v>
      </c>
      <c r="T1955" s="7">
        <f t="shared" si="154"/>
        <v>40969.916666666664</v>
      </c>
    </row>
    <row r="1956" spans="1:20" ht="28.8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ROUND((E1956/D1956)*100,2)</f>
        <v>698.95</v>
      </c>
      <c r="P1956">
        <f t="shared" si="150"/>
        <v>842.10602409638557</v>
      </c>
      <c r="Q1956" t="str">
        <f t="shared" si="151"/>
        <v>technology</v>
      </c>
      <c r="R1956" t="str">
        <f t="shared" si="152"/>
        <v>hardware</v>
      </c>
      <c r="S1956" s="6">
        <f t="shared" si="153"/>
        <v>42394.372407407405</v>
      </c>
      <c r="T1956" s="7">
        <f t="shared" si="154"/>
        <v>42440.999999999993</v>
      </c>
    </row>
    <row r="1957" spans="1:20" ht="43.2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ROUND((E1957/D1957)*100,2)</f>
        <v>398.6</v>
      </c>
      <c r="P1957">
        <f t="shared" si="150"/>
        <v>577.27593103448271</v>
      </c>
      <c r="Q1957" t="str">
        <f t="shared" si="151"/>
        <v>technology</v>
      </c>
      <c r="R1957" t="str">
        <f t="shared" si="152"/>
        <v>hardware</v>
      </c>
      <c r="S1957" s="6">
        <f t="shared" si="153"/>
        <v>41020.063437500001</v>
      </c>
      <c r="T1957" s="7">
        <f t="shared" si="154"/>
        <v>41052.583333333328</v>
      </c>
    </row>
    <row r="1958" spans="1:20" ht="43.2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ROUND((E1958/D1958)*100,2)</f>
        <v>294.02999999999997</v>
      </c>
      <c r="P1958">
        <f t="shared" si="150"/>
        <v>483.34246575342468</v>
      </c>
      <c r="Q1958" t="str">
        <f t="shared" si="151"/>
        <v>technology</v>
      </c>
      <c r="R1958" t="str">
        <f t="shared" si="152"/>
        <v>hardware</v>
      </c>
      <c r="S1958" s="6">
        <f t="shared" si="153"/>
        <v>42067.71533564815</v>
      </c>
      <c r="T1958" s="7">
        <f t="shared" si="154"/>
        <v>42112.673668981479</v>
      </c>
    </row>
    <row r="1959" spans="1:20" ht="28.8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ROUND((E1959/D1959)*100,2)</f>
        <v>167.5</v>
      </c>
      <c r="P1959">
        <f t="shared" si="150"/>
        <v>76.138500000000008</v>
      </c>
      <c r="Q1959" t="str">
        <f t="shared" si="151"/>
        <v>technology</v>
      </c>
      <c r="R1959" t="str">
        <f t="shared" si="152"/>
        <v>hardware</v>
      </c>
      <c r="S1959" s="6">
        <f t="shared" si="153"/>
        <v>41178.890196759261</v>
      </c>
      <c r="T1959" s="7">
        <f t="shared" si="154"/>
        <v>41208.890196759261</v>
      </c>
    </row>
    <row r="1960" spans="1:20" ht="43.2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ROUND((E1960/D1960)*100,2)</f>
        <v>1435.57</v>
      </c>
      <c r="P1960">
        <f t="shared" si="150"/>
        <v>74.107684365781708</v>
      </c>
      <c r="Q1960" t="str">
        <f t="shared" si="151"/>
        <v>technology</v>
      </c>
      <c r="R1960" t="str">
        <f t="shared" si="152"/>
        <v>hardware</v>
      </c>
      <c r="S1960" s="6">
        <f t="shared" si="153"/>
        <v>41326.779641203699</v>
      </c>
      <c r="T1960" s="7">
        <f t="shared" si="154"/>
        <v>41356.737974537034</v>
      </c>
    </row>
    <row r="1961" spans="1:20" ht="57.6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ROUND((E1961/D1961)*100,2)</f>
        <v>156.72999999999999</v>
      </c>
      <c r="P1961">
        <f t="shared" si="150"/>
        <v>36.965660377358489</v>
      </c>
      <c r="Q1961" t="str">
        <f t="shared" si="151"/>
        <v>technology</v>
      </c>
      <c r="R1961" t="str">
        <f t="shared" si="152"/>
        <v>hardware</v>
      </c>
      <c r="S1961" s="6">
        <f t="shared" si="153"/>
        <v>41871.637268518512</v>
      </c>
      <c r="T1961" s="7">
        <f t="shared" si="154"/>
        <v>41912.791666666664</v>
      </c>
    </row>
    <row r="1962" spans="1:20" ht="43.2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ROUND((E1962/D1962)*100,2)</f>
        <v>117.9</v>
      </c>
      <c r="P1962">
        <f t="shared" si="150"/>
        <v>2500.969696969697</v>
      </c>
      <c r="Q1962" t="str">
        <f t="shared" si="151"/>
        <v>technology</v>
      </c>
      <c r="R1962" t="str">
        <f t="shared" si="152"/>
        <v>hardware</v>
      </c>
      <c r="S1962" s="6">
        <f t="shared" si="153"/>
        <v>41964.154409722221</v>
      </c>
      <c r="T1962" s="7">
        <f t="shared" si="154"/>
        <v>41994.154409722221</v>
      </c>
    </row>
    <row r="1963" spans="1:20" ht="43.2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ROUND((E1963/D1963)*100,2)</f>
        <v>1105.3800000000001</v>
      </c>
      <c r="P1963">
        <f t="shared" si="150"/>
        <v>67.690214329454989</v>
      </c>
      <c r="Q1963" t="str">
        <f t="shared" si="151"/>
        <v>technology</v>
      </c>
      <c r="R1963" t="str">
        <f t="shared" si="152"/>
        <v>hardware</v>
      </c>
      <c r="S1963" s="6">
        <f t="shared" si="153"/>
        <v>41147.986307870371</v>
      </c>
      <c r="T1963" s="7">
        <f t="shared" si="154"/>
        <v>41187.957638888889</v>
      </c>
    </row>
    <row r="1964" spans="1:20" ht="43.2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ROUND((E1964/D1964)*100,2)</f>
        <v>192.93</v>
      </c>
      <c r="P1964">
        <f t="shared" si="150"/>
        <v>63.04738562091503</v>
      </c>
      <c r="Q1964" t="str">
        <f t="shared" si="151"/>
        <v>technology</v>
      </c>
      <c r="R1964" t="str">
        <f t="shared" si="152"/>
        <v>hardware</v>
      </c>
      <c r="S1964" s="6">
        <f t="shared" si="153"/>
        <v>41742.572175925925</v>
      </c>
      <c r="T1964" s="7">
        <f t="shared" si="154"/>
        <v>41772.572175925925</v>
      </c>
    </row>
    <row r="1965" spans="1:20" ht="43.2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ROUND((E1965/D1965)*100,2)</f>
        <v>126.88</v>
      </c>
      <c r="P1965">
        <f t="shared" si="150"/>
        <v>117.6</v>
      </c>
      <c r="Q1965" t="str">
        <f t="shared" si="151"/>
        <v>technology</v>
      </c>
      <c r="R1965" t="str">
        <f t="shared" si="152"/>
        <v>hardware</v>
      </c>
      <c r="S1965" s="6">
        <f t="shared" si="153"/>
        <v>41863.221458333333</v>
      </c>
      <c r="T1965" s="7">
        <f t="shared" si="154"/>
        <v>41898.221458333333</v>
      </c>
    </row>
    <row r="1966" spans="1:20" ht="43.2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ROUND((E1966/D1966)*100,2)</f>
        <v>259.58</v>
      </c>
      <c r="P1966">
        <f t="shared" si="150"/>
        <v>180.75185011709601</v>
      </c>
      <c r="Q1966" t="str">
        <f t="shared" si="151"/>
        <v>technology</v>
      </c>
      <c r="R1966" t="str">
        <f t="shared" si="152"/>
        <v>hardware</v>
      </c>
      <c r="S1966" s="6">
        <f t="shared" si="153"/>
        <v>42452.064490740733</v>
      </c>
      <c r="T1966" s="7">
        <f t="shared" si="154"/>
        <v>42482.064490740733</v>
      </c>
    </row>
    <row r="1967" spans="1:20" ht="43.2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ROUND((E1967/D1967)*100,2)</f>
        <v>262.27999999999997</v>
      </c>
      <c r="P1967">
        <f t="shared" si="150"/>
        <v>127.32038834951456</v>
      </c>
      <c r="Q1967" t="str">
        <f t="shared" si="151"/>
        <v>technology</v>
      </c>
      <c r="R1967" t="str">
        <f t="shared" si="152"/>
        <v>hardware</v>
      </c>
      <c r="S1967" s="6">
        <f t="shared" si="153"/>
        <v>40897.880902777775</v>
      </c>
      <c r="T1967" s="7">
        <f t="shared" si="154"/>
        <v>40919.833333333328</v>
      </c>
    </row>
    <row r="1968" spans="1:20" ht="43.2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ROUND((E1968/D1968)*100,2)</f>
        <v>206.74</v>
      </c>
      <c r="P1968">
        <f t="shared" si="150"/>
        <v>136.6444745538665</v>
      </c>
      <c r="Q1968" t="str">
        <f t="shared" si="151"/>
        <v>technology</v>
      </c>
      <c r="R1968" t="str">
        <f t="shared" si="152"/>
        <v>hardware</v>
      </c>
      <c r="S1968" s="6">
        <f t="shared" si="153"/>
        <v>41835.332152777773</v>
      </c>
      <c r="T1968" s="7">
        <f t="shared" si="154"/>
        <v>41865.332152777773</v>
      </c>
    </row>
    <row r="1969" spans="1:20" ht="43.2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ROUND((E1969/D1969)*100,2)</f>
        <v>370.13</v>
      </c>
      <c r="P1969">
        <f t="shared" si="150"/>
        <v>182.78024691358024</v>
      </c>
      <c r="Q1969" t="str">
        <f t="shared" si="151"/>
        <v>technology</v>
      </c>
      <c r="R1969" t="str">
        <f t="shared" si="152"/>
        <v>hardware</v>
      </c>
      <c r="S1969" s="6">
        <f t="shared" si="153"/>
        <v>41730.455196759256</v>
      </c>
      <c r="T1969" s="7">
        <f t="shared" si="154"/>
        <v>41760.455196759256</v>
      </c>
    </row>
    <row r="1970" spans="1:20" ht="28.8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ROUND((E1970/D1970)*100,2)</f>
        <v>284.97000000000003</v>
      </c>
      <c r="P1970">
        <f t="shared" si="150"/>
        <v>279.37843137254902</v>
      </c>
      <c r="Q1970" t="str">
        <f t="shared" si="151"/>
        <v>technology</v>
      </c>
      <c r="R1970" t="str">
        <f t="shared" si="152"/>
        <v>hardware</v>
      </c>
      <c r="S1970" s="6">
        <f t="shared" si="153"/>
        <v>42676.378645833327</v>
      </c>
      <c r="T1970" s="7">
        <f t="shared" si="154"/>
        <v>42707.420312499999</v>
      </c>
    </row>
    <row r="1971" spans="1:20" ht="43.2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ROUND((E1971/D1971)*100,2)</f>
        <v>579.08000000000004</v>
      </c>
      <c r="P1971">
        <f t="shared" si="150"/>
        <v>61.375728669846318</v>
      </c>
      <c r="Q1971" t="str">
        <f t="shared" si="151"/>
        <v>technology</v>
      </c>
      <c r="R1971" t="str">
        <f t="shared" si="152"/>
        <v>hardware</v>
      </c>
      <c r="S1971" s="6">
        <f t="shared" si="153"/>
        <v>42557.584120370368</v>
      </c>
      <c r="T1971" s="7">
        <f t="shared" si="154"/>
        <v>42587.584120370368</v>
      </c>
    </row>
    <row r="1972" spans="1:20" ht="43.2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ROUND((E1972/D1972)*100,2)</f>
        <v>1131.8</v>
      </c>
      <c r="P1972">
        <f t="shared" si="150"/>
        <v>80.727532097004286</v>
      </c>
      <c r="Q1972" t="str">
        <f t="shared" si="151"/>
        <v>technology</v>
      </c>
      <c r="R1972" t="str">
        <f t="shared" si="152"/>
        <v>hardware</v>
      </c>
      <c r="S1972" s="6">
        <f t="shared" si="153"/>
        <v>41323.984965277778</v>
      </c>
      <c r="T1972" s="7">
        <f t="shared" si="154"/>
        <v>41383.943298611106</v>
      </c>
    </row>
    <row r="1973" spans="1:20" ht="43.2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ROUND((E1973/D1973)*100,2)</f>
        <v>263.02999999999997</v>
      </c>
      <c r="P1973">
        <f t="shared" si="150"/>
        <v>272.35590732591254</v>
      </c>
      <c r="Q1973" t="str">
        <f t="shared" si="151"/>
        <v>technology</v>
      </c>
      <c r="R1973" t="str">
        <f t="shared" si="152"/>
        <v>hardware</v>
      </c>
      <c r="S1973" s="6">
        <f t="shared" si="153"/>
        <v>41561.29237268518</v>
      </c>
      <c r="T1973" s="7">
        <f t="shared" si="154"/>
        <v>41592.958333333328</v>
      </c>
    </row>
    <row r="1974" spans="1:20" ht="43.2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ROUND((E1974/D1974)*100,2)</f>
        <v>674.48</v>
      </c>
      <c r="P1974">
        <f t="shared" si="150"/>
        <v>70.848739495798313</v>
      </c>
      <c r="Q1974" t="str">
        <f t="shared" si="151"/>
        <v>technology</v>
      </c>
      <c r="R1974" t="str">
        <f t="shared" si="152"/>
        <v>hardware</v>
      </c>
      <c r="S1974" s="6">
        <f t="shared" si="153"/>
        <v>41200.803749999999</v>
      </c>
      <c r="T1974" s="7">
        <f t="shared" si="154"/>
        <v>41230.845416666663</v>
      </c>
    </row>
    <row r="1975" spans="1:20" ht="43.2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ROUND((E1975/D1975)*100,2)</f>
        <v>256.83</v>
      </c>
      <c r="P1975">
        <f t="shared" si="150"/>
        <v>247.94003412969283</v>
      </c>
      <c r="Q1975" t="str">
        <f t="shared" si="151"/>
        <v>technology</v>
      </c>
      <c r="R1975" t="str">
        <f t="shared" si="152"/>
        <v>hardware</v>
      </c>
      <c r="S1975" s="6">
        <f t="shared" si="153"/>
        <v>42549.514629629623</v>
      </c>
      <c r="T1975" s="7">
        <f t="shared" si="154"/>
        <v>42588.083333333336</v>
      </c>
    </row>
    <row r="1976" spans="1:20" ht="43.2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ROUND((E1976/D1976)*100,2)</f>
        <v>375.5</v>
      </c>
      <c r="P1976">
        <f t="shared" si="150"/>
        <v>186.81393034825871</v>
      </c>
      <c r="Q1976" t="str">
        <f t="shared" si="151"/>
        <v>technology</v>
      </c>
      <c r="R1976" t="str">
        <f t="shared" si="152"/>
        <v>hardware</v>
      </c>
      <c r="S1976" s="6">
        <f t="shared" si="153"/>
        <v>41445.125798611109</v>
      </c>
      <c r="T1976" s="7">
        <f t="shared" si="154"/>
        <v>41505.125798611109</v>
      </c>
    </row>
    <row r="1977" spans="1:20" ht="28.8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ROUND((E1977/D1977)*100,2)</f>
        <v>208.71</v>
      </c>
      <c r="P1977">
        <f t="shared" si="150"/>
        <v>131.98948616600788</v>
      </c>
      <c r="Q1977" t="str">
        <f t="shared" si="151"/>
        <v>technology</v>
      </c>
      <c r="R1977" t="str">
        <f t="shared" si="152"/>
        <v>hardware</v>
      </c>
      <c r="S1977" s="6">
        <f t="shared" si="153"/>
        <v>41313.54688657407</v>
      </c>
      <c r="T1977" s="7">
        <f t="shared" si="154"/>
        <v>41343.54688657407</v>
      </c>
    </row>
    <row r="1978" spans="1:20" ht="28.8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ROUND((E1978/D1978)*100,2)</f>
        <v>346.6</v>
      </c>
      <c r="P1978">
        <f t="shared" si="150"/>
        <v>29.310782241014799</v>
      </c>
      <c r="Q1978" t="str">
        <f t="shared" si="151"/>
        <v>technology</v>
      </c>
      <c r="R1978" t="str">
        <f t="shared" si="152"/>
        <v>hardware</v>
      </c>
      <c r="S1978" s="6">
        <f t="shared" si="153"/>
        <v>41438.691261574073</v>
      </c>
      <c r="T1978" s="7">
        <f t="shared" si="154"/>
        <v>41468.691261574073</v>
      </c>
    </row>
    <row r="1979" spans="1:20" ht="43.2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ROUND((E1979/D1979)*100,2)</f>
        <v>402.33</v>
      </c>
      <c r="P1979">
        <f t="shared" si="150"/>
        <v>245.02436053593178</v>
      </c>
      <c r="Q1979" t="str">
        <f t="shared" si="151"/>
        <v>technology</v>
      </c>
      <c r="R1979" t="str">
        <f t="shared" si="152"/>
        <v>hardware</v>
      </c>
      <c r="S1979" s="6">
        <f t="shared" si="153"/>
        <v>42311.008564814816</v>
      </c>
      <c r="T1979" s="7">
        <f t="shared" si="154"/>
        <v>42357.124305555553</v>
      </c>
    </row>
    <row r="1980" spans="1:20" ht="43.2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ROUND((E1980/D1980)*100,2)</f>
        <v>1026.8499999999999</v>
      </c>
      <c r="P1980">
        <f t="shared" si="150"/>
        <v>1323.2540463917526</v>
      </c>
      <c r="Q1980" t="str">
        <f t="shared" si="151"/>
        <v>technology</v>
      </c>
      <c r="R1980" t="str">
        <f t="shared" si="152"/>
        <v>hardware</v>
      </c>
      <c r="S1980" s="6">
        <f t="shared" si="153"/>
        <v>41039.017268518517</v>
      </c>
      <c r="T1980" s="7">
        <f t="shared" si="154"/>
        <v>41072.083333333328</v>
      </c>
    </row>
    <row r="1981" spans="1:20" ht="43.2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ROUND((E1981/D1981)*100,2)</f>
        <v>114.9</v>
      </c>
      <c r="P1981">
        <f t="shared" si="150"/>
        <v>282.65966789667897</v>
      </c>
      <c r="Q1981" t="str">
        <f t="shared" si="151"/>
        <v>technology</v>
      </c>
      <c r="R1981" t="str">
        <f t="shared" si="152"/>
        <v>hardware</v>
      </c>
      <c r="S1981" s="6">
        <f t="shared" si="153"/>
        <v>42290.25168981481</v>
      </c>
      <c r="T1981" s="7">
        <f t="shared" si="154"/>
        <v>42326.999305555553</v>
      </c>
    </row>
    <row r="1982" spans="1:20" ht="28.8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ROUND((E1982/D1982)*100,2)</f>
        <v>354.82</v>
      </c>
      <c r="P1982">
        <f t="shared" si="150"/>
        <v>91.214401028277635</v>
      </c>
      <c r="Q1982" t="str">
        <f t="shared" si="151"/>
        <v>technology</v>
      </c>
      <c r="R1982" t="str">
        <f t="shared" si="152"/>
        <v>hardware</v>
      </c>
      <c r="S1982" s="6">
        <f t="shared" si="153"/>
        <v>42423.334050925921</v>
      </c>
      <c r="T1982" s="7">
        <f t="shared" si="154"/>
        <v>42463.292384259257</v>
      </c>
    </row>
    <row r="1983" spans="1:20" ht="43.2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ROUND((E1983/D1983)*100,2)</f>
        <v>5.08</v>
      </c>
      <c r="P1983">
        <f t="shared" si="150"/>
        <v>31.75</v>
      </c>
      <c r="Q1983" t="str">
        <f t="shared" si="151"/>
        <v>photography</v>
      </c>
      <c r="R1983" t="str">
        <f t="shared" si="152"/>
        <v>people</v>
      </c>
      <c r="S1983" s="6">
        <f t="shared" si="153"/>
        <v>41799.516956018517</v>
      </c>
      <c r="T1983" s="7">
        <f t="shared" si="154"/>
        <v>41829.516956018517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ROUND((E1984/D1984)*100,2)</f>
        <v>0</v>
      </c>
      <c r="P1984">
        <f t="shared" si="150"/>
        <v>0</v>
      </c>
      <c r="Q1984" t="str">
        <f t="shared" si="151"/>
        <v>photography</v>
      </c>
      <c r="R1984" t="str">
        <f t="shared" si="152"/>
        <v>people</v>
      </c>
      <c r="S1984" s="6">
        <f t="shared" si="153"/>
        <v>42678.378321759257</v>
      </c>
      <c r="T1984" s="7">
        <f t="shared" si="154"/>
        <v>42708.419988425921</v>
      </c>
    </row>
    <row r="1985" spans="1:20" ht="43.2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ROUND((E1985/D1985)*100,2)</f>
        <v>4.3</v>
      </c>
      <c r="P1985">
        <f t="shared" si="150"/>
        <v>88.6875</v>
      </c>
      <c r="Q1985" t="str">
        <f t="shared" si="151"/>
        <v>photography</v>
      </c>
      <c r="R1985" t="str">
        <f t="shared" si="152"/>
        <v>people</v>
      </c>
      <c r="S1985" s="6">
        <f t="shared" si="153"/>
        <v>42592.803449074076</v>
      </c>
      <c r="T1985" s="7">
        <f t="shared" si="154"/>
        <v>42615.083333333336</v>
      </c>
    </row>
    <row r="1986" spans="1:20" ht="57.6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ROUND((E1986/D1986)*100,2)</f>
        <v>21.15</v>
      </c>
      <c r="P1986">
        <f t="shared" si="150"/>
        <v>453.14285714285717</v>
      </c>
      <c r="Q1986" t="str">
        <f t="shared" si="151"/>
        <v>photography</v>
      </c>
      <c r="R1986" t="str">
        <f t="shared" si="152"/>
        <v>people</v>
      </c>
      <c r="S1986" s="6">
        <f t="shared" si="153"/>
        <v>41913.581956018512</v>
      </c>
      <c r="T1986" s="7">
        <f t="shared" si="154"/>
        <v>41973.623622685183</v>
      </c>
    </row>
    <row r="1987" spans="1:20" ht="43.2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ROUND((E1987/D1987)*100,2)</f>
        <v>3.19</v>
      </c>
      <c r="P1987">
        <f t="shared" ref="P1987:P2050" si="155">IF(L1987=0,0,+E1987/L1987)</f>
        <v>12.75</v>
      </c>
      <c r="Q1987" t="str">
        <f t="shared" ref="Q1987:Q2050" si="156">LEFT(N1987, SEARCH("/",N1987)-1)</f>
        <v>photography</v>
      </c>
      <c r="R1987" t="str">
        <f t="shared" ref="R1987:R2050" si="157">RIGHT(N1987,LEN(N1987)-SEARCH("/",N1987))</f>
        <v>people</v>
      </c>
      <c r="S1987" s="6">
        <f t="shared" ref="S1987:S2050" si="158">(J1987/86400)+25569+(-5/24)</f>
        <v>42555.490405092591</v>
      </c>
      <c r="T1987" s="7">
        <f t="shared" ref="T1987:T2050" si="159">(I1987/86400)+25569+(-5/24)</f>
        <v>42584.749999999993</v>
      </c>
    </row>
    <row r="1988" spans="1:20" ht="43.2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ROUND((E1988/D1988)*100,2)</f>
        <v>0.05</v>
      </c>
      <c r="P1988">
        <f t="shared" si="155"/>
        <v>1</v>
      </c>
      <c r="Q1988" t="str">
        <f t="shared" si="156"/>
        <v>photography</v>
      </c>
      <c r="R1988" t="str">
        <f t="shared" si="157"/>
        <v>people</v>
      </c>
      <c r="S1988" s="6">
        <f t="shared" si="158"/>
        <v>42413.225497685184</v>
      </c>
      <c r="T1988" s="7">
        <f t="shared" si="159"/>
        <v>42443.183831018519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ROUND((E1989/D1989)*100,2)</f>
        <v>42.47</v>
      </c>
      <c r="P1989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6">
        <f t="shared" si="158"/>
        <v>42034.431435185186</v>
      </c>
      <c r="T1989" s="7">
        <f t="shared" si="159"/>
        <v>42064.431435185186</v>
      </c>
    </row>
    <row r="1990" spans="1:20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ROUND((E1990/D1990)*100,2)</f>
        <v>0.42</v>
      </c>
      <c r="P1990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6">
        <f t="shared" si="158"/>
        <v>42206.554884259262</v>
      </c>
      <c r="T1990" s="7">
        <f t="shared" si="159"/>
        <v>42236.554884259262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ROUND((E1991/D1991)*100,2)</f>
        <v>1</v>
      </c>
      <c r="P1991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6">
        <f t="shared" si="158"/>
        <v>42685.472314814811</v>
      </c>
      <c r="T1991" s="7">
        <f t="shared" si="159"/>
        <v>42715.472314814811</v>
      </c>
    </row>
    <row r="1992" spans="1:20" ht="43.2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ROUND((E1992/D1992)*100,2)</f>
        <v>16.97</v>
      </c>
      <c r="P1992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6">
        <f t="shared" si="158"/>
        <v>42397.987638888888</v>
      </c>
      <c r="T1992" s="7">
        <f t="shared" si="159"/>
        <v>42412.987638888888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ROUND((E1993/D1993)*100,2)</f>
        <v>7</v>
      </c>
      <c r="P1993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6">
        <f t="shared" si="158"/>
        <v>42167.685023148144</v>
      </c>
      <c r="T1993" s="7">
        <f t="shared" si="159"/>
        <v>42188.685023148144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ROUND((E1994/D1994)*100,2)</f>
        <v>0.13</v>
      </c>
      <c r="P1994">
        <f t="shared" si="155"/>
        <v>1</v>
      </c>
      <c r="Q1994" t="str">
        <f t="shared" si="156"/>
        <v>photography</v>
      </c>
      <c r="R1994" t="str">
        <f t="shared" si="157"/>
        <v>people</v>
      </c>
      <c r="S1994" s="6">
        <f t="shared" si="158"/>
        <v>42022.935081018521</v>
      </c>
      <c r="T1994" s="7">
        <f t="shared" si="159"/>
        <v>42052.935081018521</v>
      </c>
    </row>
    <row r="1995" spans="1:20" ht="43.2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ROUND((E1995/D1995)*100,2)</f>
        <v>0</v>
      </c>
      <c r="P1995">
        <f t="shared" si="155"/>
        <v>0</v>
      </c>
      <c r="Q1995" t="str">
        <f t="shared" si="156"/>
        <v>photography</v>
      </c>
      <c r="R1995" t="str">
        <f t="shared" si="157"/>
        <v>people</v>
      </c>
      <c r="S1995" s="6">
        <f t="shared" si="158"/>
        <v>42329.380057870367</v>
      </c>
      <c r="T1995" s="7">
        <f t="shared" si="159"/>
        <v>42359.380057870367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ROUND((E1996/D1996)*100,2)</f>
        <v>0</v>
      </c>
      <c r="P1996">
        <f t="shared" si="155"/>
        <v>0</v>
      </c>
      <c r="Q1996" t="str">
        <f t="shared" si="156"/>
        <v>photography</v>
      </c>
      <c r="R1996" t="str">
        <f t="shared" si="157"/>
        <v>people</v>
      </c>
      <c r="S1996" s="6">
        <f t="shared" si="158"/>
        <v>42650.797939814809</v>
      </c>
      <c r="T1996" s="7">
        <f t="shared" si="159"/>
        <v>42710.839606481481</v>
      </c>
    </row>
    <row r="1997" spans="1:20" ht="43.2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ROUND((E1997/D1997)*100,2)</f>
        <v>7.8</v>
      </c>
      <c r="P1997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6">
        <f t="shared" si="158"/>
        <v>42181.693703703706</v>
      </c>
      <c r="T1997" s="7">
        <f t="shared" si="159"/>
        <v>42201.693703703706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ROUND((E1998/D1998)*100,2)</f>
        <v>0</v>
      </c>
      <c r="P1998">
        <f t="shared" si="155"/>
        <v>0</v>
      </c>
      <c r="Q1998" t="str">
        <f t="shared" si="156"/>
        <v>photography</v>
      </c>
      <c r="R1998" t="str">
        <f t="shared" si="157"/>
        <v>people</v>
      </c>
      <c r="S1998" s="6">
        <f t="shared" si="158"/>
        <v>41800.611238425925</v>
      </c>
      <c r="T1998" s="7">
        <f t="shared" si="159"/>
        <v>41830.611238425925</v>
      </c>
    </row>
    <row r="1999" spans="1:20" ht="43.2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ROUND((E1999/D1999)*100,2)</f>
        <v>0</v>
      </c>
      <c r="P1999">
        <f t="shared" si="155"/>
        <v>0</v>
      </c>
      <c r="Q1999" t="str">
        <f t="shared" si="156"/>
        <v>photography</v>
      </c>
      <c r="R1999" t="str">
        <f t="shared" si="157"/>
        <v>people</v>
      </c>
      <c r="S1999" s="6">
        <f t="shared" si="158"/>
        <v>41847.722361111111</v>
      </c>
      <c r="T1999" s="7">
        <f t="shared" si="159"/>
        <v>41877.722361111111</v>
      </c>
    </row>
    <row r="2000" spans="1:20" ht="43.2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ROUND((E2000/D2000)*100,2)</f>
        <v>26.2</v>
      </c>
      <c r="P2000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6">
        <f t="shared" si="158"/>
        <v>41806.910162037035</v>
      </c>
      <c r="T2000" s="7">
        <f t="shared" si="159"/>
        <v>41851.910162037035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ROUND((E2001/D2001)*100,2)</f>
        <v>0.76</v>
      </c>
      <c r="P2001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6">
        <f t="shared" si="158"/>
        <v>41926.274398148147</v>
      </c>
      <c r="T2001" s="7">
        <f t="shared" si="159"/>
        <v>41956.316064814811</v>
      </c>
    </row>
    <row r="2002" spans="1:20" ht="43.2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ROUND((E2002/D2002)*100,2)</f>
        <v>12.5</v>
      </c>
      <c r="P2002">
        <f t="shared" si="155"/>
        <v>25</v>
      </c>
      <c r="Q2002" t="str">
        <f t="shared" si="156"/>
        <v>photography</v>
      </c>
      <c r="R2002" t="str">
        <f t="shared" si="157"/>
        <v>people</v>
      </c>
      <c r="S2002" s="6">
        <f t="shared" si="158"/>
        <v>42345.743206018517</v>
      </c>
      <c r="T2002" s="7">
        <f t="shared" si="159"/>
        <v>42375.743206018517</v>
      </c>
    </row>
    <row r="2003" spans="1:20" ht="43.2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ROUND((E2003/D2003)*100,2)</f>
        <v>382.13</v>
      </c>
      <c r="P2003">
        <f t="shared" si="155"/>
        <v>128.38790470372632</v>
      </c>
      <c r="Q2003" t="str">
        <f t="shared" si="156"/>
        <v>technology</v>
      </c>
      <c r="R2003" t="str">
        <f t="shared" si="157"/>
        <v>hardware</v>
      </c>
      <c r="S2003" s="6">
        <f t="shared" si="158"/>
        <v>42136.001342592594</v>
      </c>
      <c r="T2003" s="7">
        <f t="shared" si="159"/>
        <v>42167.624999999993</v>
      </c>
    </row>
    <row r="2004" spans="1:20" ht="43.2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ROUND((E2004/D2004)*100,2)</f>
        <v>216.79</v>
      </c>
      <c r="P2004">
        <f t="shared" si="155"/>
        <v>78.834261818181815</v>
      </c>
      <c r="Q2004" t="str">
        <f t="shared" si="156"/>
        <v>technology</v>
      </c>
      <c r="R2004" t="str">
        <f t="shared" si="157"/>
        <v>hardware</v>
      </c>
      <c r="S2004" s="6">
        <f t="shared" si="158"/>
        <v>42728.503969907404</v>
      </c>
      <c r="T2004" s="7">
        <f t="shared" si="159"/>
        <v>42758.503969907404</v>
      </c>
    </row>
    <row r="2005" spans="1:20" ht="57.6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ROUND((E2005/D2005)*100,2)</f>
        <v>312</v>
      </c>
      <c r="P2005">
        <f t="shared" si="155"/>
        <v>91.764705882352942</v>
      </c>
      <c r="Q2005" t="str">
        <f t="shared" si="156"/>
        <v>technology</v>
      </c>
      <c r="R2005" t="str">
        <f t="shared" si="157"/>
        <v>hardware</v>
      </c>
      <c r="S2005" s="6">
        <f t="shared" si="158"/>
        <v>40346.917268518519</v>
      </c>
      <c r="T2005" s="7">
        <f t="shared" si="159"/>
        <v>40361.75</v>
      </c>
    </row>
    <row r="2006" spans="1:20" ht="43.2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ROUND((E2006/D2006)*100,2)</f>
        <v>234.42</v>
      </c>
      <c r="P2006">
        <f t="shared" si="155"/>
        <v>331.10237288135596</v>
      </c>
      <c r="Q2006" t="str">
        <f t="shared" si="156"/>
        <v>technology</v>
      </c>
      <c r="R2006" t="str">
        <f t="shared" si="157"/>
        <v>hardware</v>
      </c>
      <c r="S2006" s="6">
        <f t="shared" si="158"/>
        <v>41800.396562499998</v>
      </c>
      <c r="T2006" s="7">
        <f t="shared" si="159"/>
        <v>41830.396562499998</v>
      </c>
    </row>
    <row r="2007" spans="1:20" ht="43.2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ROUND((E2007/D2007)*100,2)</f>
        <v>123.68</v>
      </c>
      <c r="P2007">
        <f t="shared" si="155"/>
        <v>194.26193717277485</v>
      </c>
      <c r="Q2007" t="str">
        <f t="shared" si="156"/>
        <v>technology</v>
      </c>
      <c r="R2007" t="str">
        <f t="shared" si="157"/>
        <v>hardware</v>
      </c>
      <c r="S2007" s="6">
        <f t="shared" si="158"/>
        <v>41535.604374999995</v>
      </c>
      <c r="T2007" s="7">
        <f t="shared" si="159"/>
        <v>41562.957638888889</v>
      </c>
    </row>
    <row r="2008" spans="1:20" ht="57.6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ROUND((E2008/D2008)*100,2)</f>
        <v>247.84</v>
      </c>
      <c r="P2008">
        <f t="shared" si="155"/>
        <v>408.97689768976898</v>
      </c>
      <c r="Q2008" t="str">
        <f t="shared" si="156"/>
        <v>technology</v>
      </c>
      <c r="R2008" t="str">
        <f t="shared" si="157"/>
        <v>hardware</v>
      </c>
      <c r="S2008" s="6">
        <f t="shared" si="158"/>
        <v>41941.292187499996</v>
      </c>
      <c r="T2008" s="7">
        <f t="shared" si="159"/>
        <v>41976.333854166667</v>
      </c>
    </row>
    <row r="2009" spans="1:20" ht="57.6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ROUND((E2009/D2009)*100,2)</f>
        <v>115.71</v>
      </c>
      <c r="P2009">
        <f t="shared" si="155"/>
        <v>84.459270072992695</v>
      </c>
      <c r="Q2009" t="str">
        <f t="shared" si="156"/>
        <v>technology</v>
      </c>
      <c r="R2009" t="str">
        <f t="shared" si="157"/>
        <v>hardware</v>
      </c>
      <c r="S2009" s="6">
        <f t="shared" si="158"/>
        <v>40347.629467592589</v>
      </c>
      <c r="T2009" s="7">
        <f t="shared" si="159"/>
        <v>40413.958333333328</v>
      </c>
    </row>
    <row r="2010" spans="1:20" ht="43.2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ROUND((E2010/D2010)*100,2)</f>
        <v>117.07</v>
      </c>
      <c r="P2010">
        <f t="shared" si="155"/>
        <v>44.853658536585364</v>
      </c>
      <c r="Q2010" t="str">
        <f t="shared" si="156"/>
        <v>technology</v>
      </c>
      <c r="R2010" t="str">
        <f t="shared" si="157"/>
        <v>hardware</v>
      </c>
      <c r="S2010" s="6">
        <f t="shared" si="158"/>
        <v>40761.396087962959</v>
      </c>
      <c r="T2010" s="7">
        <f t="shared" si="159"/>
        <v>40805.396087962959</v>
      </c>
    </row>
    <row r="2011" spans="1:20" ht="43.2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ROUND((E2011/D2011)*100,2)</f>
        <v>305.16000000000003</v>
      </c>
      <c r="P2011">
        <f t="shared" si="155"/>
        <v>383.3643216080402</v>
      </c>
      <c r="Q2011" t="str">
        <f t="shared" si="156"/>
        <v>technology</v>
      </c>
      <c r="R2011" t="str">
        <f t="shared" si="157"/>
        <v>hardware</v>
      </c>
      <c r="S2011" s="6">
        <f t="shared" si="158"/>
        <v>42661.115081018514</v>
      </c>
      <c r="T2011" s="7">
        <f t="shared" si="159"/>
        <v>42697.156747685185</v>
      </c>
    </row>
    <row r="2012" spans="1:20" ht="28.8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ROUND((E2012/D2012)*100,2)</f>
        <v>320.05</v>
      </c>
      <c r="P2012">
        <f t="shared" si="155"/>
        <v>55.276856649395505</v>
      </c>
      <c r="Q2012" t="str">
        <f t="shared" si="156"/>
        <v>technology</v>
      </c>
      <c r="R2012" t="str">
        <f t="shared" si="157"/>
        <v>hardware</v>
      </c>
      <c r="S2012" s="6">
        <f t="shared" si="158"/>
        <v>42570.788090277776</v>
      </c>
      <c r="T2012" s="7">
        <f t="shared" si="159"/>
        <v>42600.788090277776</v>
      </c>
    </row>
    <row r="2013" spans="1:20" ht="43.2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ROUND((E2013/D2013)*100,2)</f>
        <v>819.56</v>
      </c>
      <c r="P2013">
        <f t="shared" si="155"/>
        <v>422.02059732234807</v>
      </c>
      <c r="Q2013" t="str">
        <f t="shared" si="156"/>
        <v>technology</v>
      </c>
      <c r="R2013" t="str">
        <f t="shared" si="157"/>
        <v>hardware</v>
      </c>
      <c r="S2013" s="6">
        <f t="shared" si="158"/>
        <v>42347.150150462963</v>
      </c>
      <c r="T2013" s="7">
        <f t="shared" si="159"/>
        <v>42380.749999999993</v>
      </c>
    </row>
    <row r="2014" spans="1:20" ht="43.2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ROUND((E2014/D2014)*100,2)</f>
        <v>234.9</v>
      </c>
      <c r="P2014">
        <f t="shared" si="155"/>
        <v>64.180327868852459</v>
      </c>
      <c r="Q2014" t="str">
        <f t="shared" si="156"/>
        <v>technology</v>
      </c>
      <c r="R2014" t="str">
        <f t="shared" si="157"/>
        <v>hardware</v>
      </c>
      <c r="S2014" s="6">
        <f t="shared" si="158"/>
        <v>42010.613900462959</v>
      </c>
      <c r="T2014" s="7">
        <f t="shared" si="159"/>
        <v>42040.613900462959</v>
      </c>
    </row>
    <row r="2015" spans="1:20" ht="43.2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ROUND((E2015/D2015)*100,2)</f>
        <v>494.91</v>
      </c>
      <c r="P2015">
        <f t="shared" si="155"/>
        <v>173.57781674704077</v>
      </c>
      <c r="Q2015" t="str">
        <f t="shared" si="156"/>
        <v>technology</v>
      </c>
      <c r="R2015" t="str">
        <f t="shared" si="157"/>
        <v>hardware</v>
      </c>
      <c r="S2015" s="6">
        <f t="shared" si="158"/>
        <v>42499.752476851849</v>
      </c>
      <c r="T2015" s="7">
        <f t="shared" si="159"/>
        <v>42559.752476851849</v>
      </c>
    </row>
    <row r="2016" spans="1:20" ht="43.2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ROUND((E2016/D2016)*100,2)</f>
        <v>7813.78</v>
      </c>
      <c r="P2016">
        <f t="shared" si="155"/>
        <v>88.601680840609291</v>
      </c>
      <c r="Q2016" t="str">
        <f t="shared" si="156"/>
        <v>technology</v>
      </c>
      <c r="R2016" t="str">
        <f t="shared" si="157"/>
        <v>hardware</v>
      </c>
      <c r="S2016" s="6">
        <f t="shared" si="158"/>
        <v>41324.006238425922</v>
      </c>
      <c r="T2016" s="7">
        <f t="shared" si="159"/>
        <v>41357.964571759258</v>
      </c>
    </row>
    <row r="2017" spans="1:20" ht="43.2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ROUND((E2017/D2017)*100,2)</f>
        <v>113</v>
      </c>
      <c r="P2017">
        <f t="shared" si="155"/>
        <v>50.222283950617282</v>
      </c>
      <c r="Q2017" t="str">
        <f t="shared" si="156"/>
        <v>technology</v>
      </c>
      <c r="R2017" t="str">
        <f t="shared" si="157"/>
        <v>hardware</v>
      </c>
      <c r="S2017" s="6">
        <f t="shared" si="158"/>
        <v>40765.668553240735</v>
      </c>
      <c r="T2017" s="7">
        <f t="shared" si="159"/>
        <v>40795.668553240735</v>
      </c>
    </row>
    <row r="2018" spans="1:20" ht="28.8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ROUND((E2018/D2018)*100,2)</f>
        <v>921.54</v>
      </c>
      <c r="P2018">
        <f t="shared" si="155"/>
        <v>192.38876826722338</v>
      </c>
      <c r="Q2018" t="str">
        <f t="shared" si="156"/>
        <v>technology</v>
      </c>
      <c r="R2018" t="str">
        <f t="shared" si="157"/>
        <v>hardware</v>
      </c>
      <c r="S2018" s="6">
        <f t="shared" si="158"/>
        <v>41312.672442129631</v>
      </c>
      <c r="T2018" s="7">
        <f t="shared" si="159"/>
        <v>41342.672442129631</v>
      </c>
    </row>
    <row r="2019" spans="1:20" ht="43.2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ROUND((E2019/D2019)*100,2)</f>
        <v>125.1</v>
      </c>
      <c r="P2019">
        <f t="shared" si="155"/>
        <v>73.416901408450698</v>
      </c>
      <c r="Q2019" t="str">
        <f t="shared" si="156"/>
        <v>technology</v>
      </c>
      <c r="R2019" t="str">
        <f t="shared" si="157"/>
        <v>hardware</v>
      </c>
      <c r="S2019" s="6">
        <f t="shared" si="158"/>
        <v>40960.849016203698</v>
      </c>
      <c r="T2019" s="7">
        <f t="shared" si="159"/>
        <v>40991.958333333328</v>
      </c>
    </row>
    <row r="2020" spans="1:20" ht="43.2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ROUND((E2020/D2020)*100,2)</f>
        <v>102.24</v>
      </c>
      <c r="P2020">
        <f t="shared" si="155"/>
        <v>147.68495555555555</v>
      </c>
      <c r="Q2020" t="str">
        <f t="shared" si="156"/>
        <v>technology</v>
      </c>
      <c r="R2020" t="str">
        <f t="shared" si="157"/>
        <v>hardware</v>
      </c>
      <c r="S2020" s="6">
        <f t="shared" si="158"/>
        <v>42199.157511574071</v>
      </c>
      <c r="T2020" s="7">
        <f t="shared" si="159"/>
        <v>42229.157511574071</v>
      </c>
    </row>
    <row r="2021" spans="1:20" ht="57.6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ROUND((E2021/D2021)*100,2)</f>
        <v>484.91</v>
      </c>
      <c r="P2021">
        <f t="shared" si="155"/>
        <v>108.96848314606741</v>
      </c>
      <c r="Q2021" t="str">
        <f t="shared" si="156"/>
        <v>technology</v>
      </c>
      <c r="R2021" t="str">
        <f t="shared" si="157"/>
        <v>hardware</v>
      </c>
      <c r="S2021" s="6">
        <f t="shared" si="158"/>
        <v>42605.500243055554</v>
      </c>
      <c r="T2021" s="7">
        <f t="shared" si="159"/>
        <v>42635.500243055554</v>
      </c>
    </row>
    <row r="2022" spans="1:20" ht="43.2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ROUND((E2022/D2022)*100,2)</f>
        <v>192.33</v>
      </c>
      <c r="P2022">
        <f t="shared" si="155"/>
        <v>23.647540983606557</v>
      </c>
      <c r="Q2022" t="str">
        <f t="shared" si="156"/>
        <v>technology</v>
      </c>
      <c r="R2022" t="str">
        <f t="shared" si="157"/>
        <v>hardware</v>
      </c>
      <c r="S2022" s="6">
        <f t="shared" si="158"/>
        <v>41736.889166666668</v>
      </c>
      <c r="T2022" s="7">
        <f t="shared" si="159"/>
        <v>41773.75277777778</v>
      </c>
    </row>
    <row r="2023" spans="1:20" ht="43.2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ROUND((E2023/D2023)*100,2)</f>
        <v>281.10000000000002</v>
      </c>
      <c r="P2023">
        <f t="shared" si="155"/>
        <v>147.94736842105263</v>
      </c>
      <c r="Q2023" t="str">
        <f t="shared" si="156"/>
        <v>technology</v>
      </c>
      <c r="R2023" t="str">
        <f t="shared" si="157"/>
        <v>hardware</v>
      </c>
      <c r="S2023" s="6">
        <f t="shared" si="158"/>
        <v>41860.862233796295</v>
      </c>
      <c r="T2023" s="7">
        <f t="shared" si="159"/>
        <v>41905.862233796295</v>
      </c>
    </row>
    <row r="2024" spans="1:20" ht="43.2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ROUND((E2024/D2024)*100,2)</f>
        <v>125.14</v>
      </c>
      <c r="P2024">
        <f t="shared" si="155"/>
        <v>385.03692307692307</v>
      </c>
      <c r="Q2024" t="str">
        <f t="shared" si="156"/>
        <v>technology</v>
      </c>
      <c r="R2024" t="str">
        <f t="shared" si="157"/>
        <v>hardware</v>
      </c>
      <c r="S2024" s="6">
        <f t="shared" si="158"/>
        <v>42502.36078703704</v>
      </c>
      <c r="T2024" s="7">
        <f t="shared" si="159"/>
        <v>42532.36078703704</v>
      </c>
    </row>
    <row r="2025" spans="1:20" ht="57.6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ROUND((E2025/D2025)*100,2)</f>
        <v>161.46</v>
      </c>
      <c r="P2025">
        <f t="shared" si="155"/>
        <v>457.39093484419266</v>
      </c>
      <c r="Q2025" t="str">
        <f t="shared" si="156"/>
        <v>technology</v>
      </c>
      <c r="R2025" t="str">
        <f t="shared" si="157"/>
        <v>hardware</v>
      </c>
      <c r="S2025" s="6">
        <f t="shared" si="158"/>
        <v>42136.212418981479</v>
      </c>
      <c r="T2025" s="7">
        <f t="shared" si="159"/>
        <v>42166.212418981479</v>
      </c>
    </row>
    <row r="2026" spans="1:20" ht="43.2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ROUND((E2026/D2026)*100,2)</f>
        <v>585.35</v>
      </c>
      <c r="P2026">
        <f t="shared" si="155"/>
        <v>222.99047619047619</v>
      </c>
      <c r="Q2026" t="str">
        <f t="shared" si="156"/>
        <v>technology</v>
      </c>
      <c r="R2026" t="str">
        <f t="shared" si="157"/>
        <v>hardware</v>
      </c>
      <c r="S2026" s="6">
        <f t="shared" si="158"/>
        <v>41099.758611111109</v>
      </c>
      <c r="T2026" s="7">
        <f t="shared" si="159"/>
        <v>41133.916666666664</v>
      </c>
    </row>
    <row r="2027" spans="1:20" ht="43.2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ROUND((E2027/D2027)*100,2)</f>
        <v>201.15</v>
      </c>
      <c r="P2027">
        <f t="shared" si="155"/>
        <v>220.74074074074073</v>
      </c>
      <c r="Q2027" t="str">
        <f t="shared" si="156"/>
        <v>technology</v>
      </c>
      <c r="R2027" t="str">
        <f t="shared" si="157"/>
        <v>hardware</v>
      </c>
      <c r="S2027" s="6">
        <f t="shared" si="158"/>
        <v>42135.976226851846</v>
      </c>
      <c r="T2027" s="7">
        <f t="shared" si="159"/>
        <v>42165.976226851846</v>
      </c>
    </row>
    <row r="2028" spans="1:20" ht="28.8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ROUND((E2028/D2028)*100,2)</f>
        <v>133.47999999999999</v>
      </c>
      <c r="P2028">
        <f t="shared" si="155"/>
        <v>73.503898678414089</v>
      </c>
      <c r="Q2028" t="str">
        <f t="shared" si="156"/>
        <v>technology</v>
      </c>
      <c r="R2028" t="str">
        <f t="shared" si="157"/>
        <v>hardware</v>
      </c>
      <c r="S2028" s="6">
        <f t="shared" si="158"/>
        <v>41704.527604166666</v>
      </c>
      <c r="T2028" s="7">
        <f t="shared" si="159"/>
        <v>41749.957638888889</v>
      </c>
    </row>
    <row r="2029" spans="1:20" ht="43.2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ROUND((E2029/D2029)*100,2)</f>
        <v>120.25</v>
      </c>
      <c r="P2029">
        <f t="shared" si="155"/>
        <v>223.09647495361781</v>
      </c>
      <c r="Q2029" t="str">
        <f t="shared" si="156"/>
        <v>technology</v>
      </c>
      <c r="R2029" t="str">
        <f t="shared" si="157"/>
        <v>hardware</v>
      </c>
      <c r="S2029" s="6">
        <f t="shared" si="158"/>
        <v>42048.605543981474</v>
      </c>
      <c r="T2029" s="7">
        <f t="shared" si="159"/>
        <v>42093.563877314817</v>
      </c>
    </row>
    <row r="2030" spans="1:20" ht="28.8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ROUND((E2030/D2030)*100,2)</f>
        <v>126.17</v>
      </c>
      <c r="P2030">
        <f t="shared" si="155"/>
        <v>47.911392405063289</v>
      </c>
      <c r="Q2030" t="str">
        <f t="shared" si="156"/>
        <v>technology</v>
      </c>
      <c r="R2030" t="str">
        <f t="shared" si="157"/>
        <v>hardware</v>
      </c>
      <c r="S2030" s="6">
        <f t="shared" si="158"/>
        <v>40215.710717592592</v>
      </c>
      <c r="T2030" s="7">
        <f t="shared" si="159"/>
        <v>40252.704861111109</v>
      </c>
    </row>
    <row r="2031" spans="1:20" ht="43.2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ROUND((E2031/D2031)*100,2)</f>
        <v>361.2</v>
      </c>
      <c r="P2031">
        <f t="shared" si="155"/>
        <v>96.063829787234042</v>
      </c>
      <c r="Q2031" t="str">
        <f t="shared" si="156"/>
        <v>technology</v>
      </c>
      <c r="R2031" t="str">
        <f t="shared" si="157"/>
        <v>hardware</v>
      </c>
      <c r="S2031" s="6">
        <f t="shared" si="158"/>
        <v>41847.813437500001</v>
      </c>
      <c r="T2031" s="7">
        <f t="shared" si="159"/>
        <v>41877.813437500001</v>
      </c>
    </row>
    <row r="2032" spans="1:20" ht="43.2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ROUND((E2032/D2032)*100,2)</f>
        <v>226.24</v>
      </c>
      <c r="P2032">
        <f t="shared" si="155"/>
        <v>118.6144</v>
      </c>
      <c r="Q2032" t="str">
        <f t="shared" si="156"/>
        <v>technology</v>
      </c>
      <c r="R2032" t="str">
        <f t="shared" si="157"/>
        <v>hardware</v>
      </c>
      <c r="S2032" s="6">
        <f t="shared" si="158"/>
        <v>41212.788148148145</v>
      </c>
      <c r="T2032" s="7">
        <f t="shared" si="159"/>
        <v>41242.788148148145</v>
      </c>
    </row>
    <row r="2033" spans="1:20" ht="43.2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ROUND((E2033/D2033)*100,2)</f>
        <v>120.35</v>
      </c>
      <c r="P2033">
        <f t="shared" si="155"/>
        <v>118.45472440944881</v>
      </c>
      <c r="Q2033" t="str">
        <f t="shared" si="156"/>
        <v>technology</v>
      </c>
      <c r="R2033" t="str">
        <f t="shared" si="157"/>
        <v>hardware</v>
      </c>
      <c r="S2033" s="6">
        <f t="shared" si="158"/>
        <v>41975.120983796289</v>
      </c>
      <c r="T2033" s="7">
        <f t="shared" si="159"/>
        <v>42012.833333333336</v>
      </c>
    </row>
    <row r="2034" spans="1:20" ht="43.2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ROUND((E2034/D2034)*100,2)</f>
        <v>304.19</v>
      </c>
      <c r="P2034">
        <f t="shared" si="155"/>
        <v>143.21468926553672</v>
      </c>
      <c r="Q2034" t="str">
        <f t="shared" si="156"/>
        <v>technology</v>
      </c>
      <c r="R2034" t="str">
        <f t="shared" si="157"/>
        <v>hardware</v>
      </c>
      <c r="S2034" s="6">
        <f t="shared" si="158"/>
        <v>42689.35733796296</v>
      </c>
      <c r="T2034" s="7">
        <f t="shared" si="159"/>
        <v>42718.999999999993</v>
      </c>
    </row>
    <row r="2035" spans="1:20" ht="43.2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ROUND((E2035/D2035)*100,2)</f>
        <v>178.68</v>
      </c>
      <c r="P2035">
        <f t="shared" si="155"/>
        <v>282.71518987341773</v>
      </c>
      <c r="Q2035" t="str">
        <f t="shared" si="156"/>
        <v>technology</v>
      </c>
      <c r="R2035" t="str">
        <f t="shared" si="157"/>
        <v>hardware</v>
      </c>
      <c r="S2035" s="6">
        <f t="shared" si="158"/>
        <v>41724.874050925922</v>
      </c>
      <c r="T2035" s="7">
        <f t="shared" si="159"/>
        <v>41754.874050925922</v>
      </c>
    </row>
    <row r="2036" spans="1:20" ht="57.6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ROUND((E2036/D2036)*100,2)</f>
        <v>386.82</v>
      </c>
      <c r="P2036">
        <f t="shared" si="155"/>
        <v>593.93620078740162</v>
      </c>
      <c r="Q2036" t="str">
        <f t="shared" si="156"/>
        <v>technology</v>
      </c>
      <c r="R2036" t="str">
        <f t="shared" si="157"/>
        <v>hardware</v>
      </c>
      <c r="S2036" s="6">
        <f t="shared" si="158"/>
        <v>42075.921678240738</v>
      </c>
      <c r="T2036" s="7">
        <f t="shared" si="159"/>
        <v>42131.081944444442</v>
      </c>
    </row>
    <row r="2037" spans="1:20" ht="43.2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ROUND((E2037/D2037)*100,2)</f>
        <v>211.04</v>
      </c>
      <c r="P2037">
        <f t="shared" si="155"/>
        <v>262.15704968944101</v>
      </c>
      <c r="Q2037" t="str">
        <f t="shared" si="156"/>
        <v>technology</v>
      </c>
      <c r="R2037" t="str">
        <f t="shared" si="157"/>
        <v>hardware</v>
      </c>
      <c r="S2037" s="6">
        <f t="shared" si="158"/>
        <v>42311.41674768518</v>
      </c>
      <c r="T2037" s="7">
        <f t="shared" si="159"/>
        <v>42356.833333333336</v>
      </c>
    </row>
    <row r="2038" spans="1:20" ht="43.2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ROUND((E2038/D2038)*100,2)</f>
        <v>131.66999999999999</v>
      </c>
      <c r="P2038">
        <f t="shared" si="155"/>
        <v>46.580778301886795</v>
      </c>
      <c r="Q2038" t="str">
        <f t="shared" si="156"/>
        <v>technology</v>
      </c>
      <c r="R2038" t="str">
        <f t="shared" si="157"/>
        <v>hardware</v>
      </c>
      <c r="S2038" s="6">
        <f t="shared" si="158"/>
        <v>41738.656469907401</v>
      </c>
      <c r="T2038" s="7">
        <f t="shared" si="159"/>
        <v>41768.656469907401</v>
      </c>
    </row>
    <row r="2039" spans="1:20" ht="43.2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ROUND((E2039/D2039)*100,2)</f>
        <v>300.48</v>
      </c>
      <c r="P2039">
        <f t="shared" si="155"/>
        <v>70.041118881118877</v>
      </c>
      <c r="Q2039" t="str">
        <f t="shared" si="156"/>
        <v>technology</v>
      </c>
      <c r="R2039" t="str">
        <f t="shared" si="157"/>
        <v>hardware</v>
      </c>
      <c r="S2039" s="6">
        <f t="shared" si="158"/>
        <v>41578.001770833333</v>
      </c>
      <c r="T2039" s="7">
        <f t="shared" si="159"/>
        <v>41638.043437499997</v>
      </c>
    </row>
    <row r="2040" spans="1:20" ht="43.2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ROUND((E2040/D2040)*100,2)</f>
        <v>420.51</v>
      </c>
      <c r="P2040">
        <f t="shared" si="155"/>
        <v>164.90686274509804</v>
      </c>
      <c r="Q2040" t="str">
        <f t="shared" si="156"/>
        <v>technology</v>
      </c>
      <c r="R2040" t="str">
        <f t="shared" si="157"/>
        <v>hardware</v>
      </c>
      <c r="S2040" s="6">
        <f t="shared" si="158"/>
        <v>41424.062743055554</v>
      </c>
      <c r="T2040" s="7">
        <f t="shared" si="159"/>
        <v>41456.541666666664</v>
      </c>
    </row>
    <row r="2041" spans="1:20" ht="28.8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ROUND((E2041/D2041)*100,2)</f>
        <v>136.22</v>
      </c>
      <c r="P2041">
        <f t="shared" si="155"/>
        <v>449.26385224274406</v>
      </c>
      <c r="Q2041" t="str">
        <f t="shared" si="156"/>
        <v>technology</v>
      </c>
      <c r="R2041" t="str">
        <f t="shared" si="157"/>
        <v>hardware</v>
      </c>
      <c r="S2041" s="6">
        <f t="shared" si="158"/>
        <v>42675.23061342592</v>
      </c>
      <c r="T2041" s="7">
        <f t="shared" si="159"/>
        <v>42704.999305555553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ROUND((E2042/D2042)*100,2)</f>
        <v>248.17</v>
      </c>
      <c r="P2042">
        <f t="shared" si="155"/>
        <v>27.472841328413285</v>
      </c>
      <c r="Q2042" t="str">
        <f t="shared" si="156"/>
        <v>technology</v>
      </c>
      <c r="R2042" t="str">
        <f t="shared" si="157"/>
        <v>hardware</v>
      </c>
      <c r="S2042" s="6">
        <f t="shared" si="158"/>
        <v>41578.718784722216</v>
      </c>
      <c r="T2042" s="7">
        <f t="shared" si="159"/>
        <v>41593.760451388887</v>
      </c>
    </row>
    <row r="2043" spans="1:20" ht="43.2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ROUND((E2043/D2043)*100,2)</f>
        <v>181.86</v>
      </c>
      <c r="P2043">
        <f t="shared" si="155"/>
        <v>143.97499999999999</v>
      </c>
      <c r="Q2043" t="str">
        <f t="shared" si="156"/>
        <v>technology</v>
      </c>
      <c r="R2043" t="str">
        <f t="shared" si="157"/>
        <v>hardware</v>
      </c>
      <c r="S2043" s="6">
        <f t="shared" si="158"/>
        <v>42654.317442129628</v>
      </c>
      <c r="T2043" s="7">
        <f t="shared" si="159"/>
        <v>42684.359108796292</v>
      </c>
    </row>
    <row r="2044" spans="1:20" ht="43.2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ROUND((E2044/D2044)*100,2)</f>
        <v>123.53</v>
      </c>
      <c r="P2044">
        <f t="shared" si="155"/>
        <v>88.23571428571428</v>
      </c>
      <c r="Q2044" t="str">
        <f t="shared" si="156"/>
        <v>technology</v>
      </c>
      <c r="R2044" t="str">
        <f t="shared" si="157"/>
        <v>hardware</v>
      </c>
      <c r="S2044" s="6">
        <f t="shared" si="158"/>
        <v>42331.499699074069</v>
      </c>
      <c r="T2044" s="7">
        <f t="shared" si="159"/>
        <v>42391.499699074069</v>
      </c>
    </row>
    <row r="2045" spans="1:20" ht="43.2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ROUND((E2045/D2045)*100,2)</f>
        <v>506.21</v>
      </c>
      <c r="P2045">
        <f t="shared" si="155"/>
        <v>36.326424870466319</v>
      </c>
      <c r="Q2045" t="str">
        <f t="shared" si="156"/>
        <v>technology</v>
      </c>
      <c r="R2045" t="str">
        <f t="shared" si="157"/>
        <v>hardware</v>
      </c>
      <c r="S2045" s="6">
        <f t="shared" si="158"/>
        <v>42660.968483796292</v>
      </c>
      <c r="T2045" s="7">
        <f t="shared" si="159"/>
        <v>42714.999305555553</v>
      </c>
    </row>
    <row r="2046" spans="1:20" ht="43.2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ROUND((E2046/D2046)*100,2)</f>
        <v>108.21</v>
      </c>
      <c r="P2046">
        <f t="shared" si="155"/>
        <v>90.177777777777777</v>
      </c>
      <c r="Q2046" t="str">
        <f t="shared" si="156"/>
        <v>technology</v>
      </c>
      <c r="R2046" t="str">
        <f t="shared" si="157"/>
        <v>hardware</v>
      </c>
      <c r="S2046" s="6">
        <f t="shared" si="158"/>
        <v>42138.475856481477</v>
      </c>
      <c r="T2046" s="7">
        <f t="shared" si="159"/>
        <v>42168.475856481477</v>
      </c>
    </row>
    <row r="2047" spans="1:20" ht="43.2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ROUND((E2047/D2047)*100,2)</f>
        <v>819.18</v>
      </c>
      <c r="P2047">
        <f t="shared" si="155"/>
        <v>152.62361216730039</v>
      </c>
      <c r="Q2047" t="str">
        <f t="shared" si="156"/>
        <v>technology</v>
      </c>
      <c r="R2047" t="str">
        <f t="shared" si="157"/>
        <v>hardware</v>
      </c>
      <c r="S2047" s="6">
        <f t="shared" si="158"/>
        <v>41068.880173611113</v>
      </c>
      <c r="T2047" s="7">
        <f t="shared" si="159"/>
        <v>41098.880173611113</v>
      </c>
    </row>
    <row r="2048" spans="1:20" ht="43.2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ROUND((E2048/D2048)*100,2)</f>
        <v>121.1</v>
      </c>
      <c r="P2048">
        <f t="shared" si="155"/>
        <v>55.806451612903224</v>
      </c>
      <c r="Q2048" t="str">
        <f t="shared" si="156"/>
        <v>technology</v>
      </c>
      <c r="R2048" t="str">
        <f t="shared" si="157"/>
        <v>hardware</v>
      </c>
      <c r="S2048" s="6">
        <f t="shared" si="158"/>
        <v>41386.963472222218</v>
      </c>
      <c r="T2048" s="7">
        <f t="shared" si="159"/>
        <v>41416.963472222218</v>
      </c>
    </row>
    <row r="2049" spans="1:20" ht="43.2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ROUND((E2049/D2049)*100,2)</f>
        <v>103</v>
      </c>
      <c r="P2049">
        <f t="shared" si="155"/>
        <v>227.85327313769753</v>
      </c>
      <c r="Q2049" t="str">
        <f t="shared" si="156"/>
        <v>technology</v>
      </c>
      <c r="R2049" t="str">
        <f t="shared" si="157"/>
        <v>hardware</v>
      </c>
      <c r="S2049" s="6">
        <f t="shared" si="158"/>
        <v>42081.695254629631</v>
      </c>
      <c r="T2049" s="7">
        <f t="shared" si="159"/>
        <v>42110.791666666664</v>
      </c>
    </row>
    <row r="2050" spans="1:20" ht="43.2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ROUND((E2050/D2050)*100,2)</f>
        <v>148.33000000000001</v>
      </c>
      <c r="P2050">
        <f t="shared" si="155"/>
        <v>91.82989803350327</v>
      </c>
      <c r="Q2050" t="str">
        <f t="shared" si="156"/>
        <v>technology</v>
      </c>
      <c r="R2050" t="str">
        <f t="shared" si="157"/>
        <v>hardware</v>
      </c>
      <c r="S2050" s="6">
        <f t="shared" si="158"/>
        <v>41387.443182870367</v>
      </c>
      <c r="T2050" s="7">
        <f t="shared" si="159"/>
        <v>41417.443182870367</v>
      </c>
    </row>
    <row r="2051" spans="1:20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ROUND((E2051/D2051)*100,2)</f>
        <v>120.19</v>
      </c>
      <c r="P2051">
        <f t="shared" ref="P2051:P2114" si="160">IF(L2051=0,0,+E2051/L2051)</f>
        <v>80.991037735849048</v>
      </c>
      <c r="Q2051" t="str">
        <f t="shared" ref="Q2051:Q2114" si="161">LEFT(N2051, SEARCH("/",N2051)-1)</f>
        <v>technology</v>
      </c>
      <c r="R2051" t="str">
        <f t="shared" ref="R2051:R2114" si="162">RIGHT(N2051,LEN(N2051)-SEARCH("/",N2051))</f>
        <v>hardware</v>
      </c>
      <c r="S2051" s="6">
        <f t="shared" ref="S2051:S2114" si="163">(J2051/86400)+25569+(-5/24)</f>
        <v>41575.319016203699</v>
      </c>
      <c r="T2051" s="7">
        <f t="shared" ref="T2051:T2114" si="164">(I2051/86400)+25569+(-5/24)</f>
        <v>41610.749305555553</v>
      </c>
    </row>
    <row r="2052" spans="1:20" ht="43.2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ROUND((E2052/D2052)*100,2)</f>
        <v>473.27</v>
      </c>
      <c r="P2052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6">
        <f t="shared" si="163"/>
        <v>42114.863171296289</v>
      </c>
      <c r="T2052" s="7">
        <f t="shared" si="164"/>
        <v>42154.863171296289</v>
      </c>
    </row>
    <row r="2053" spans="1:20" ht="43.2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ROUND((E2053/D2053)*100,2)</f>
        <v>130.36000000000001</v>
      </c>
      <c r="P2053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6">
        <f t="shared" si="163"/>
        <v>41603.814085648148</v>
      </c>
      <c r="T2053" s="7">
        <f t="shared" si="164"/>
        <v>41633.814085648148</v>
      </c>
    </row>
    <row r="2054" spans="1:20" ht="43.2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ROUND((E2054/D2054)*100,2)</f>
        <v>353.05</v>
      </c>
      <c r="P2054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6">
        <f t="shared" si="163"/>
        <v>42374.875613425924</v>
      </c>
      <c r="T2054" s="7">
        <f t="shared" si="164"/>
        <v>42419.875613425924</v>
      </c>
    </row>
    <row r="2055" spans="1:20" ht="43.2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ROUND((E2055/D2055)*100,2)</f>
        <v>101.02</v>
      </c>
      <c r="P2055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6">
        <f t="shared" si="163"/>
        <v>42303.409155092588</v>
      </c>
      <c r="T2055" s="7">
        <f t="shared" si="164"/>
        <v>42333.450821759259</v>
      </c>
    </row>
    <row r="2056" spans="1:20" ht="43.2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ROUND((E2056/D2056)*100,2)</f>
        <v>113.59</v>
      </c>
      <c r="P2056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6">
        <f t="shared" si="163"/>
        <v>41731.312615740739</v>
      </c>
      <c r="T2056" s="7">
        <f t="shared" si="164"/>
        <v>41761.312615740739</v>
      </c>
    </row>
    <row r="2057" spans="1:20" ht="43.2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ROUND((E2057/D2057)*100,2)</f>
        <v>167.42</v>
      </c>
      <c r="P2057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6">
        <f t="shared" si="163"/>
        <v>41946.465775462959</v>
      </c>
      <c r="T2057" s="7">
        <f t="shared" si="164"/>
        <v>41975.958333333336</v>
      </c>
    </row>
    <row r="2058" spans="1:20" ht="43.2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ROUND((E2058/D2058)*100,2)</f>
        <v>153.44999999999999</v>
      </c>
      <c r="P2058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6">
        <f t="shared" si="163"/>
        <v>41351.552569444444</v>
      </c>
      <c r="T2058" s="7">
        <f t="shared" si="164"/>
        <v>41381.552569444444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ROUND((E2059/D2059)*100,2)</f>
        <v>202.23</v>
      </c>
      <c r="P2059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6">
        <f t="shared" si="163"/>
        <v>42396.286249999997</v>
      </c>
      <c r="T2059" s="7">
        <f t="shared" si="164"/>
        <v>42426.286249999997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ROUND((E2060/D2060)*100,2)</f>
        <v>168.28</v>
      </c>
      <c r="P2060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6">
        <f t="shared" si="163"/>
        <v>42026.16238425926</v>
      </c>
      <c r="T2060" s="7">
        <f t="shared" si="164"/>
        <v>42065.624999999993</v>
      </c>
    </row>
    <row r="2061" spans="1:20" ht="43.2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ROUND((E2061/D2061)*100,2)</f>
        <v>143.46</v>
      </c>
      <c r="P2061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6">
        <f t="shared" si="163"/>
        <v>42361.394143518519</v>
      </c>
      <c r="T2061" s="7">
        <f t="shared" si="164"/>
        <v>42400.707638888889</v>
      </c>
    </row>
    <row r="2062" spans="1:20" ht="43.2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ROUND((E2062/D2062)*100,2)</f>
        <v>196.4</v>
      </c>
      <c r="P2062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6">
        <f t="shared" si="163"/>
        <v>41783.434606481482</v>
      </c>
      <c r="T2062" s="7">
        <f t="shared" si="164"/>
        <v>41843.434606481482</v>
      </c>
    </row>
    <row r="2063" spans="1:20" ht="43.2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ROUND((E2063/D2063)*100,2)</f>
        <v>107.92</v>
      </c>
      <c r="P2063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6">
        <f t="shared" si="163"/>
        <v>42705.556180555555</v>
      </c>
      <c r="T2063" s="7">
        <f t="shared" si="164"/>
        <v>42735.556180555555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ROUND((E2064/D2064)*100,2)</f>
        <v>114.98</v>
      </c>
      <c r="P2064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6">
        <f t="shared" si="163"/>
        <v>42423.174745370365</v>
      </c>
      <c r="T2064" s="7">
        <f t="shared" si="164"/>
        <v>42453.1330787037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ROUND((E2065/D2065)*100,2)</f>
        <v>148.05000000000001</v>
      </c>
      <c r="P2065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6">
        <f t="shared" si="163"/>
        <v>42472.524317129624</v>
      </c>
      <c r="T2065" s="7">
        <f t="shared" si="164"/>
        <v>42505.524317129624</v>
      </c>
    </row>
    <row r="2066" spans="1:20" ht="43.2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ROUND((E2066/D2066)*100,2)</f>
        <v>191.17</v>
      </c>
      <c r="P2066">
        <f t="shared" si="160"/>
        <v>86.163845492085343</v>
      </c>
      <c r="Q2066" t="str">
        <f t="shared" si="161"/>
        <v>technology</v>
      </c>
      <c r="R2066" t="str">
        <f t="shared" si="162"/>
        <v>hardware</v>
      </c>
      <c r="S2066" s="6">
        <f t="shared" si="163"/>
        <v>41389.1565162037</v>
      </c>
      <c r="T2066" s="7">
        <f t="shared" si="164"/>
        <v>41425.291666666664</v>
      </c>
    </row>
    <row r="2067" spans="1:20" ht="43.2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ROUND((E2067/D2067)*100,2)</f>
        <v>199.22</v>
      </c>
      <c r="P2067">
        <f t="shared" si="160"/>
        <v>51.212114395886893</v>
      </c>
      <c r="Q2067" t="str">
        <f t="shared" si="161"/>
        <v>technology</v>
      </c>
      <c r="R2067" t="str">
        <f t="shared" si="162"/>
        <v>hardware</v>
      </c>
      <c r="S2067" s="6">
        <f t="shared" si="163"/>
        <v>41603.125335648147</v>
      </c>
      <c r="T2067" s="7">
        <f t="shared" si="164"/>
        <v>41633.125335648147</v>
      </c>
    </row>
    <row r="2068" spans="1:20" ht="43.2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ROUND((E2068/D2068)*100,2)</f>
        <v>218.6</v>
      </c>
      <c r="P2068">
        <f t="shared" si="160"/>
        <v>67.261538461538464</v>
      </c>
      <c r="Q2068" t="str">
        <f t="shared" si="161"/>
        <v>technology</v>
      </c>
      <c r="R2068" t="str">
        <f t="shared" si="162"/>
        <v>hardware</v>
      </c>
      <c r="S2068" s="6">
        <f t="shared" si="163"/>
        <v>41844.563460648147</v>
      </c>
      <c r="T2068" s="7">
        <f t="shared" si="164"/>
        <v>41874.563460648147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ROUND((E2069/D2069)*100,2)</f>
        <v>126.87</v>
      </c>
      <c r="P2069">
        <f t="shared" si="160"/>
        <v>62.8</v>
      </c>
      <c r="Q2069" t="str">
        <f t="shared" si="161"/>
        <v>technology</v>
      </c>
      <c r="R2069" t="str">
        <f t="shared" si="162"/>
        <v>hardware</v>
      </c>
      <c r="S2069" s="6">
        <f t="shared" si="163"/>
        <v>42115.645555555551</v>
      </c>
      <c r="T2069" s="7">
        <f t="shared" si="164"/>
        <v>42148.645555555551</v>
      </c>
    </row>
    <row r="2070" spans="1:20" ht="43.2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ROUND((E2070/D2070)*100,2)</f>
        <v>105.22</v>
      </c>
      <c r="P2070">
        <f t="shared" si="160"/>
        <v>346.13118421052633</v>
      </c>
      <c r="Q2070" t="str">
        <f t="shared" si="161"/>
        <v>technology</v>
      </c>
      <c r="R2070" t="str">
        <f t="shared" si="162"/>
        <v>hardware</v>
      </c>
      <c r="S2070" s="6">
        <f t="shared" si="163"/>
        <v>42633.633275462962</v>
      </c>
      <c r="T2070" s="7">
        <f t="shared" si="164"/>
        <v>42663.633275462962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ROUND((E2071/D2071)*100,2)</f>
        <v>128.41</v>
      </c>
      <c r="P2071">
        <f t="shared" si="160"/>
        <v>244.11912547528519</v>
      </c>
      <c r="Q2071" t="str">
        <f t="shared" si="161"/>
        <v>technology</v>
      </c>
      <c r="R2071" t="str">
        <f t="shared" si="162"/>
        <v>hardware</v>
      </c>
      <c r="S2071" s="6">
        <f t="shared" si="163"/>
        <v>42340.763784722221</v>
      </c>
      <c r="T2071" s="7">
        <f t="shared" si="164"/>
        <v>42371.763784722221</v>
      </c>
    </row>
    <row r="2072" spans="1:20" ht="43.2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ROUND((E2072/D2072)*100,2)</f>
        <v>317.33</v>
      </c>
      <c r="P2072">
        <f t="shared" si="160"/>
        <v>259.25424836601309</v>
      </c>
      <c r="Q2072" t="str">
        <f t="shared" si="161"/>
        <v>technology</v>
      </c>
      <c r="R2072" t="str">
        <f t="shared" si="162"/>
        <v>hardware</v>
      </c>
      <c r="S2072" s="6">
        <f t="shared" si="163"/>
        <v>42519.448182870365</v>
      </c>
      <c r="T2072" s="7">
        <f t="shared" si="164"/>
        <v>42549.448182870365</v>
      </c>
    </row>
    <row r="2073" spans="1:20" ht="43.2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ROUND((E2073/D2073)*100,2)</f>
        <v>280.73</v>
      </c>
      <c r="P2073">
        <f t="shared" si="160"/>
        <v>201.96402877697841</v>
      </c>
      <c r="Q2073" t="str">
        <f t="shared" si="161"/>
        <v>technology</v>
      </c>
      <c r="R2073" t="str">
        <f t="shared" si="162"/>
        <v>hardware</v>
      </c>
      <c r="S2073" s="6">
        <f t="shared" si="163"/>
        <v>42600.070416666662</v>
      </c>
      <c r="T2073" s="7">
        <f t="shared" si="164"/>
        <v>42645.070416666662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ROUND((E2074/D2074)*100,2)</f>
        <v>110.73</v>
      </c>
      <c r="P2074">
        <f t="shared" si="160"/>
        <v>226.20857142857142</v>
      </c>
      <c r="Q2074" t="str">
        <f t="shared" si="161"/>
        <v>technology</v>
      </c>
      <c r="R2074" t="str">
        <f t="shared" si="162"/>
        <v>hardware</v>
      </c>
      <c r="S2074" s="6">
        <f t="shared" si="163"/>
        <v>42467.373055555552</v>
      </c>
      <c r="T2074" s="7">
        <f t="shared" si="164"/>
        <v>42497.373055555552</v>
      </c>
    </row>
    <row r="2075" spans="1:20" ht="43.2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ROUND((E2075/D2075)*100,2)</f>
        <v>152.6</v>
      </c>
      <c r="P2075">
        <f t="shared" si="160"/>
        <v>324.69</v>
      </c>
      <c r="Q2075" t="str">
        <f t="shared" si="161"/>
        <v>technology</v>
      </c>
      <c r="R2075" t="str">
        <f t="shared" si="162"/>
        <v>hardware</v>
      </c>
      <c r="S2075" s="6">
        <f t="shared" si="163"/>
        <v>42087.459699074076</v>
      </c>
      <c r="T2075" s="7">
        <f t="shared" si="164"/>
        <v>42132.459699074076</v>
      </c>
    </row>
    <row r="2076" spans="1:20" ht="28.8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ROUND((E2076/D2076)*100,2)</f>
        <v>102.5</v>
      </c>
      <c r="P2076">
        <f t="shared" si="160"/>
        <v>205</v>
      </c>
      <c r="Q2076" t="str">
        <f t="shared" si="161"/>
        <v>technology</v>
      </c>
      <c r="R2076" t="str">
        <f t="shared" si="162"/>
        <v>hardware</v>
      </c>
      <c r="S2076" s="6">
        <f t="shared" si="163"/>
        <v>42466.617847222216</v>
      </c>
      <c r="T2076" s="7">
        <f t="shared" si="164"/>
        <v>42496.617847222216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ROUND((E2077/D2077)*100,2)</f>
        <v>1678.37</v>
      </c>
      <c r="P2077">
        <f t="shared" si="160"/>
        <v>20.465926829268295</v>
      </c>
      <c r="Q2077" t="str">
        <f t="shared" si="161"/>
        <v>technology</v>
      </c>
      <c r="R2077" t="str">
        <f t="shared" si="162"/>
        <v>hardware</v>
      </c>
      <c r="S2077" s="6">
        <f t="shared" si="163"/>
        <v>41450.473240740735</v>
      </c>
      <c r="T2077" s="7">
        <f t="shared" si="164"/>
        <v>41480.473240740735</v>
      </c>
    </row>
    <row r="2078" spans="1:20" ht="28.8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ROUND((E2078/D2078)*100,2)</f>
        <v>543.35</v>
      </c>
      <c r="P2078">
        <f t="shared" si="160"/>
        <v>116.35303146309367</v>
      </c>
      <c r="Q2078" t="str">
        <f t="shared" si="161"/>
        <v>technology</v>
      </c>
      <c r="R2078" t="str">
        <f t="shared" si="162"/>
        <v>hardware</v>
      </c>
      <c r="S2078" s="6">
        <f t="shared" si="163"/>
        <v>41803.672326388885</v>
      </c>
      <c r="T2078" s="7">
        <f t="shared" si="164"/>
        <v>41843.672326388885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ROUND((E2079/D2079)*100,2)</f>
        <v>115.51</v>
      </c>
      <c r="P2079">
        <f t="shared" si="160"/>
        <v>307.20212765957444</v>
      </c>
      <c r="Q2079" t="str">
        <f t="shared" si="161"/>
        <v>technology</v>
      </c>
      <c r="R2079" t="str">
        <f t="shared" si="162"/>
        <v>hardware</v>
      </c>
      <c r="S2079" s="6">
        <f t="shared" si="163"/>
        <v>42102.83421296296</v>
      </c>
      <c r="T2079" s="7">
        <f t="shared" si="164"/>
        <v>42160.666666666664</v>
      </c>
    </row>
    <row r="2080" spans="1:20" ht="43.2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ROUND((E2080/D2080)*100,2)</f>
        <v>131.21</v>
      </c>
      <c r="P2080">
        <f t="shared" si="160"/>
        <v>546.6875</v>
      </c>
      <c r="Q2080" t="str">
        <f t="shared" si="161"/>
        <v>technology</v>
      </c>
      <c r="R2080" t="str">
        <f t="shared" si="162"/>
        <v>hardware</v>
      </c>
      <c r="S2080" s="6">
        <f t="shared" si="163"/>
        <v>42692.563159722216</v>
      </c>
      <c r="T2080" s="7">
        <f t="shared" si="164"/>
        <v>42722.563159722216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ROUND((E2081/D2081)*100,2)</f>
        <v>288.17</v>
      </c>
      <c r="P2081">
        <f t="shared" si="160"/>
        <v>47.474464579901152</v>
      </c>
      <c r="Q2081" t="str">
        <f t="shared" si="161"/>
        <v>technology</v>
      </c>
      <c r="R2081" t="str">
        <f t="shared" si="162"/>
        <v>hardware</v>
      </c>
      <c r="S2081" s="6">
        <f t="shared" si="163"/>
        <v>42150.502233796295</v>
      </c>
      <c r="T2081" s="7">
        <f t="shared" si="164"/>
        <v>42180.583333333336</v>
      </c>
    </row>
    <row r="2082" spans="1:20" ht="43.2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ROUND((E2082/D2082)*100,2)</f>
        <v>507.8</v>
      </c>
      <c r="P2082">
        <f t="shared" si="160"/>
        <v>101.56</v>
      </c>
      <c r="Q2082" t="str">
        <f t="shared" si="161"/>
        <v>technology</v>
      </c>
      <c r="R2082" t="str">
        <f t="shared" si="162"/>
        <v>hardware</v>
      </c>
      <c r="S2082" s="6">
        <f t="shared" si="163"/>
        <v>42289.748842592591</v>
      </c>
      <c r="T2082" s="7">
        <f t="shared" si="164"/>
        <v>42319.790509259255</v>
      </c>
    </row>
    <row r="2083" spans="1:20" ht="43.2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ROUND((E2083/D2083)*100,2)</f>
        <v>114.57</v>
      </c>
      <c r="P2083">
        <f t="shared" si="160"/>
        <v>72.909090909090907</v>
      </c>
      <c r="Q2083" t="str">
        <f t="shared" si="161"/>
        <v>music</v>
      </c>
      <c r="R2083" t="str">
        <f t="shared" si="162"/>
        <v>indie rock</v>
      </c>
      <c r="S2083" s="6">
        <f t="shared" si="163"/>
        <v>41003.948553240734</v>
      </c>
      <c r="T2083" s="7">
        <f t="shared" si="164"/>
        <v>41044.999305555553</v>
      </c>
    </row>
    <row r="2084" spans="1:20" ht="43.2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ROUND((E2084/D2084)*100,2)</f>
        <v>110.73</v>
      </c>
      <c r="P2084">
        <f t="shared" si="160"/>
        <v>43.710526315789473</v>
      </c>
      <c r="Q2084" t="str">
        <f t="shared" si="161"/>
        <v>music</v>
      </c>
      <c r="R2084" t="str">
        <f t="shared" si="162"/>
        <v>indie rock</v>
      </c>
      <c r="S2084" s="6">
        <f t="shared" si="163"/>
        <v>40810.911990740737</v>
      </c>
      <c r="T2084" s="7">
        <f t="shared" si="164"/>
        <v>40870.953657407408</v>
      </c>
    </row>
    <row r="2085" spans="1:20" ht="43.2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ROUND((E2085/D2085)*100,2)</f>
        <v>113.33</v>
      </c>
      <c r="P2085">
        <f t="shared" si="160"/>
        <v>34</v>
      </c>
      <c r="Q2085" t="str">
        <f t="shared" si="161"/>
        <v>music</v>
      </c>
      <c r="R2085" t="str">
        <f t="shared" si="162"/>
        <v>indie rock</v>
      </c>
      <c r="S2085" s="6">
        <f t="shared" si="163"/>
        <v>41034.513831018514</v>
      </c>
      <c r="T2085" s="7">
        <f t="shared" si="164"/>
        <v>41064.513831018514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ROUND((E2086/D2086)*100,2)</f>
        <v>108.33</v>
      </c>
      <c r="P2086">
        <f t="shared" si="160"/>
        <v>70.652173913043484</v>
      </c>
      <c r="Q2086" t="str">
        <f t="shared" si="161"/>
        <v>music</v>
      </c>
      <c r="R2086" t="str">
        <f t="shared" si="162"/>
        <v>indie rock</v>
      </c>
      <c r="S2086" s="6">
        <f t="shared" si="163"/>
        <v>41731.624791666662</v>
      </c>
      <c r="T2086" s="7">
        <f t="shared" si="164"/>
        <v>41763.082638888889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ROUND((E2087/D2087)*100,2)</f>
        <v>123.53</v>
      </c>
      <c r="P2087">
        <f t="shared" si="160"/>
        <v>89.301204819277103</v>
      </c>
      <c r="Q2087" t="str">
        <f t="shared" si="161"/>
        <v>music</v>
      </c>
      <c r="R2087" t="str">
        <f t="shared" si="162"/>
        <v>indie rock</v>
      </c>
      <c r="S2087" s="6">
        <f t="shared" si="163"/>
        <v>41075.627164351848</v>
      </c>
      <c r="T2087" s="7">
        <f t="shared" si="164"/>
        <v>41105.627164351848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ROUND((E2088/D2088)*100,2)</f>
        <v>100.7</v>
      </c>
      <c r="P2088">
        <f t="shared" si="160"/>
        <v>115.08571428571429</v>
      </c>
      <c r="Q2088" t="str">
        <f t="shared" si="161"/>
        <v>music</v>
      </c>
      <c r="R2088" t="str">
        <f t="shared" si="162"/>
        <v>indie rock</v>
      </c>
      <c r="S2088" s="6">
        <f t="shared" si="163"/>
        <v>40860.462175925924</v>
      </c>
      <c r="T2088" s="7">
        <f t="shared" si="164"/>
        <v>40890.999305555553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ROUND((E2089/D2089)*100,2)</f>
        <v>103.53</v>
      </c>
      <c r="P2089">
        <f t="shared" si="160"/>
        <v>62.12</v>
      </c>
      <c r="Q2089" t="str">
        <f t="shared" si="161"/>
        <v>music</v>
      </c>
      <c r="R2089" t="str">
        <f t="shared" si="162"/>
        <v>indie rock</v>
      </c>
      <c r="S2089" s="6">
        <f t="shared" si="163"/>
        <v>40763.996041666665</v>
      </c>
      <c r="T2089" s="7">
        <f t="shared" si="164"/>
        <v>40793.996041666665</v>
      </c>
    </row>
    <row r="2090" spans="1:20" ht="43.2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ROUND((E2090/D2090)*100,2)</f>
        <v>115.51</v>
      </c>
      <c r="P2090">
        <f t="shared" si="160"/>
        <v>46.204266666666669</v>
      </c>
      <c r="Q2090" t="str">
        <f t="shared" si="161"/>
        <v>music</v>
      </c>
      <c r="R2090" t="str">
        <f t="shared" si="162"/>
        <v>indie rock</v>
      </c>
      <c r="S2090" s="6">
        <f t="shared" si="163"/>
        <v>40395.506388888891</v>
      </c>
      <c r="T2090" s="7">
        <f t="shared" si="164"/>
        <v>40431.957638888889</v>
      </c>
    </row>
    <row r="2091" spans="1:20" ht="28.8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ROUND((E2091/D2091)*100,2)</f>
        <v>120.4</v>
      </c>
      <c r="P2091">
        <f t="shared" si="160"/>
        <v>48.54854838709678</v>
      </c>
      <c r="Q2091" t="str">
        <f t="shared" si="161"/>
        <v>music</v>
      </c>
      <c r="R2091" t="str">
        <f t="shared" si="162"/>
        <v>indie rock</v>
      </c>
      <c r="S2091" s="6">
        <f t="shared" si="163"/>
        <v>41452.867986111109</v>
      </c>
      <c r="T2091" s="7">
        <f t="shared" si="164"/>
        <v>41487.867986111109</v>
      </c>
    </row>
    <row r="2092" spans="1:20" ht="43.2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ROUND((E2092/D2092)*100,2)</f>
        <v>115.04</v>
      </c>
      <c r="P2092">
        <f t="shared" si="160"/>
        <v>57.520187499999999</v>
      </c>
      <c r="Q2092" t="str">
        <f t="shared" si="161"/>
        <v>music</v>
      </c>
      <c r="R2092" t="str">
        <f t="shared" si="162"/>
        <v>indie rock</v>
      </c>
      <c r="S2092" s="6">
        <f t="shared" si="163"/>
        <v>41299.173090277771</v>
      </c>
      <c r="T2092" s="7">
        <f t="shared" si="164"/>
        <v>41329.173090277771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ROUND((E2093/D2093)*100,2)</f>
        <v>120.47</v>
      </c>
      <c r="P2093">
        <f t="shared" si="160"/>
        <v>88.147154471544724</v>
      </c>
      <c r="Q2093" t="str">
        <f t="shared" si="161"/>
        <v>music</v>
      </c>
      <c r="R2093" t="str">
        <f t="shared" si="162"/>
        <v>indie rock</v>
      </c>
      <c r="S2093" s="6">
        <f t="shared" si="163"/>
        <v>40555.114328703705</v>
      </c>
      <c r="T2093" s="7">
        <f t="shared" si="164"/>
        <v>40603.625</v>
      </c>
    </row>
    <row r="2094" spans="1:20" ht="43.2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ROUND((E2094/D2094)*100,2)</f>
        <v>101.28</v>
      </c>
      <c r="P2094">
        <f t="shared" si="160"/>
        <v>110.49090909090908</v>
      </c>
      <c r="Q2094" t="str">
        <f t="shared" si="161"/>
        <v>music</v>
      </c>
      <c r="R2094" t="str">
        <f t="shared" si="162"/>
        <v>indie rock</v>
      </c>
      <c r="S2094" s="6">
        <f t="shared" si="163"/>
        <v>40763.499212962961</v>
      </c>
      <c r="T2094" s="7">
        <f t="shared" si="164"/>
        <v>40823.499212962961</v>
      </c>
    </row>
    <row r="2095" spans="1:20" ht="43.2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ROUND((E2095/D2095)*100,2)</f>
        <v>102.47</v>
      </c>
      <c r="P2095">
        <f t="shared" si="160"/>
        <v>66.826086956521735</v>
      </c>
      <c r="Q2095" t="str">
        <f t="shared" si="161"/>
        <v>music</v>
      </c>
      <c r="R2095" t="str">
        <f t="shared" si="162"/>
        <v>indie rock</v>
      </c>
      <c r="S2095" s="6">
        <f t="shared" si="163"/>
        <v>41205.646203703705</v>
      </c>
      <c r="T2095" s="7">
        <f t="shared" si="164"/>
        <v>41265.68787037037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ROUND((E2096/D2096)*100,2)</f>
        <v>120.54</v>
      </c>
      <c r="P2096">
        <f t="shared" si="160"/>
        <v>58.597222222222221</v>
      </c>
      <c r="Q2096" t="str">
        <f t="shared" si="161"/>
        <v>music</v>
      </c>
      <c r="R2096" t="str">
        <f t="shared" si="162"/>
        <v>indie rock</v>
      </c>
      <c r="S2096" s="6">
        <f t="shared" si="163"/>
        <v>40938.811689814815</v>
      </c>
      <c r="T2096" s="7">
        <f t="shared" si="164"/>
        <v>40972.916666666664</v>
      </c>
    </row>
    <row r="2097" spans="1:20" ht="43.2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ROUND((E2097/D2097)*100,2)</f>
        <v>100</v>
      </c>
      <c r="P2097">
        <f t="shared" si="160"/>
        <v>113.63636363636364</v>
      </c>
      <c r="Q2097" t="str">
        <f t="shared" si="161"/>
        <v>music</v>
      </c>
      <c r="R2097" t="str">
        <f t="shared" si="162"/>
        <v>indie rock</v>
      </c>
      <c r="S2097" s="6">
        <f t="shared" si="163"/>
        <v>40758.525150462963</v>
      </c>
      <c r="T2097" s="7">
        <f t="shared" si="164"/>
        <v>40818.525150462963</v>
      </c>
    </row>
    <row r="2098" spans="1:20" ht="43.2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ROUND((E2098/D2098)*100,2)</f>
        <v>101.67</v>
      </c>
      <c r="P2098">
        <f t="shared" si="160"/>
        <v>43.571428571428569</v>
      </c>
      <c r="Q2098" t="str">
        <f t="shared" si="161"/>
        <v>music</v>
      </c>
      <c r="R2098" t="str">
        <f t="shared" si="162"/>
        <v>indie rock</v>
      </c>
      <c r="S2098" s="6">
        <f t="shared" si="163"/>
        <v>41192.550173611111</v>
      </c>
      <c r="T2098" s="7">
        <f t="shared" si="164"/>
        <v>41207.957638888889</v>
      </c>
    </row>
    <row r="2099" spans="1:20" ht="43.2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ROUND((E2099/D2099)*100,2)</f>
        <v>100</v>
      </c>
      <c r="P2099">
        <f t="shared" si="160"/>
        <v>78.94736842105263</v>
      </c>
      <c r="Q2099" t="str">
        <f t="shared" si="161"/>
        <v>music</v>
      </c>
      <c r="R2099" t="str">
        <f t="shared" si="162"/>
        <v>indie rock</v>
      </c>
      <c r="S2099" s="6">
        <f t="shared" si="163"/>
        <v>40818.376562500001</v>
      </c>
      <c r="T2099" s="7">
        <f t="shared" si="164"/>
        <v>40878.418229166666</v>
      </c>
    </row>
    <row r="2100" spans="1:20" ht="43.2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ROUND((E2100/D2100)*100,2)</f>
        <v>100.33</v>
      </c>
      <c r="P2100">
        <f t="shared" si="160"/>
        <v>188.125</v>
      </c>
      <c r="Q2100" t="str">
        <f t="shared" si="161"/>
        <v>music</v>
      </c>
      <c r="R2100" t="str">
        <f t="shared" si="162"/>
        <v>indie rock</v>
      </c>
      <c r="S2100" s="6">
        <f t="shared" si="163"/>
        <v>40945.905497685184</v>
      </c>
      <c r="T2100" s="7">
        <f t="shared" si="164"/>
        <v>40975.905497685184</v>
      </c>
    </row>
    <row r="2101" spans="1:20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ROUND((E2101/D2101)*100,2)</f>
        <v>132.37</v>
      </c>
      <c r="P2101">
        <f t="shared" si="160"/>
        <v>63.031746031746032</v>
      </c>
      <c r="Q2101" t="str">
        <f t="shared" si="161"/>
        <v>music</v>
      </c>
      <c r="R2101" t="str">
        <f t="shared" si="162"/>
        <v>indie rock</v>
      </c>
      <c r="S2101" s="6">
        <f t="shared" si="163"/>
        <v>42173.53800925926</v>
      </c>
      <c r="T2101" s="7">
        <f t="shared" si="164"/>
        <v>42186.944444444445</v>
      </c>
    </row>
    <row r="2102" spans="1:20" ht="43.2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ROUND((E2102/D2102)*100,2)</f>
        <v>136.66999999999999</v>
      </c>
      <c r="P2102">
        <f t="shared" si="160"/>
        <v>30.37037037037037</v>
      </c>
      <c r="Q2102" t="str">
        <f t="shared" si="161"/>
        <v>music</v>
      </c>
      <c r="R2102" t="str">
        <f t="shared" si="162"/>
        <v>indie rock</v>
      </c>
      <c r="S2102" s="6">
        <f t="shared" si="163"/>
        <v>41074.62663194444</v>
      </c>
      <c r="T2102" s="7">
        <f t="shared" si="164"/>
        <v>41089.957638888889</v>
      </c>
    </row>
    <row r="2103" spans="1:20" ht="43.2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ROUND((E2103/D2103)*100,2)</f>
        <v>113.25</v>
      </c>
      <c r="P2103">
        <f t="shared" si="160"/>
        <v>51.477272727272727</v>
      </c>
      <c r="Q2103" t="str">
        <f t="shared" si="161"/>
        <v>music</v>
      </c>
      <c r="R2103" t="str">
        <f t="shared" si="162"/>
        <v>indie rock</v>
      </c>
      <c r="S2103" s="6">
        <f t="shared" si="163"/>
        <v>40891.941134259258</v>
      </c>
      <c r="T2103" s="7">
        <f t="shared" si="164"/>
        <v>40951.941134259258</v>
      </c>
    </row>
    <row r="2104" spans="1:20" ht="43.2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ROUND((E2104/D2104)*100,2)</f>
        <v>136</v>
      </c>
      <c r="P2104">
        <f t="shared" si="160"/>
        <v>35.789473684210527</v>
      </c>
      <c r="Q2104" t="str">
        <f t="shared" si="161"/>
        <v>music</v>
      </c>
      <c r="R2104" t="str">
        <f t="shared" si="162"/>
        <v>indie rock</v>
      </c>
      <c r="S2104" s="6">
        <f t="shared" si="163"/>
        <v>40638.660277777773</v>
      </c>
      <c r="T2104" s="7">
        <f t="shared" si="164"/>
        <v>40668.660277777773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ROUND((E2105/D2105)*100,2)</f>
        <v>146.12</v>
      </c>
      <c r="P2105">
        <f t="shared" si="160"/>
        <v>98.817391304347822</v>
      </c>
      <c r="Q2105" t="str">
        <f t="shared" si="161"/>
        <v>music</v>
      </c>
      <c r="R2105" t="str">
        <f t="shared" si="162"/>
        <v>indie rock</v>
      </c>
      <c r="S2105" s="6">
        <f t="shared" si="163"/>
        <v>41192.546608796292</v>
      </c>
      <c r="T2105" s="7">
        <f t="shared" si="164"/>
        <v>41222.588275462964</v>
      </c>
    </row>
    <row r="2106" spans="1:20" ht="43.2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ROUND((E2106/D2106)*100,2)</f>
        <v>129.5</v>
      </c>
      <c r="P2106">
        <f t="shared" si="160"/>
        <v>28</v>
      </c>
      <c r="Q2106" t="str">
        <f t="shared" si="161"/>
        <v>music</v>
      </c>
      <c r="R2106" t="str">
        <f t="shared" si="162"/>
        <v>indie rock</v>
      </c>
      <c r="S2106" s="6">
        <f t="shared" si="163"/>
        <v>41393.86613425926</v>
      </c>
      <c r="T2106" s="7">
        <f t="shared" si="164"/>
        <v>41424.791666666664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ROUND((E2107/D2107)*100,2)</f>
        <v>254</v>
      </c>
      <c r="P2107">
        <f t="shared" si="160"/>
        <v>51.313131313131315</v>
      </c>
      <c r="Q2107" t="str">
        <f t="shared" si="161"/>
        <v>music</v>
      </c>
      <c r="R2107" t="str">
        <f t="shared" si="162"/>
        <v>indie rock</v>
      </c>
      <c r="S2107" s="6">
        <f t="shared" si="163"/>
        <v>41951.580474537033</v>
      </c>
      <c r="T2107" s="7">
        <f t="shared" si="164"/>
        <v>41963.958333333336</v>
      </c>
    </row>
    <row r="2108" spans="1:20" ht="43.2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ROUND((E2108/D2108)*100,2)</f>
        <v>107.05</v>
      </c>
      <c r="P2108">
        <f t="shared" si="160"/>
        <v>53.522727272727273</v>
      </c>
      <c r="Q2108" t="str">
        <f t="shared" si="161"/>
        <v>music</v>
      </c>
      <c r="R2108" t="str">
        <f t="shared" si="162"/>
        <v>indie rock</v>
      </c>
      <c r="S2108" s="6">
        <f t="shared" si="163"/>
        <v>41270.006643518514</v>
      </c>
      <c r="T2108" s="7">
        <f t="shared" si="164"/>
        <v>41300.006643518514</v>
      </c>
    </row>
    <row r="2109" spans="1:20" ht="43.2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ROUND((E2109/D2109)*100,2)</f>
        <v>107.73</v>
      </c>
      <c r="P2109">
        <f t="shared" si="160"/>
        <v>37.149310344827583</v>
      </c>
      <c r="Q2109" t="str">
        <f t="shared" si="161"/>
        <v>music</v>
      </c>
      <c r="R2109" t="str">
        <f t="shared" si="162"/>
        <v>indie rock</v>
      </c>
      <c r="S2109" s="6">
        <f t="shared" si="163"/>
        <v>41934.502233796295</v>
      </c>
      <c r="T2109" s="7">
        <f t="shared" si="164"/>
        <v>41955.543900462959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ROUND((E2110/D2110)*100,2)</f>
        <v>107.31</v>
      </c>
      <c r="P2110">
        <f t="shared" si="160"/>
        <v>89.895287958115176</v>
      </c>
      <c r="Q2110" t="str">
        <f t="shared" si="161"/>
        <v>music</v>
      </c>
      <c r="R2110" t="str">
        <f t="shared" si="162"/>
        <v>indie rock</v>
      </c>
      <c r="S2110" s="6">
        <f t="shared" si="163"/>
        <v>41134.967361111107</v>
      </c>
      <c r="T2110" s="7">
        <f t="shared" si="164"/>
        <v>41161.954861111109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ROUND((E2111/D2111)*100,2)</f>
        <v>106.53</v>
      </c>
      <c r="P2111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6">
        <f t="shared" si="163"/>
        <v>42160.500196759262</v>
      </c>
      <c r="T2111" s="7">
        <f t="shared" si="164"/>
        <v>42190.500196759262</v>
      </c>
    </row>
    <row r="2112" spans="1:20" ht="28.8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ROUND((E2112/D2112)*100,2)</f>
        <v>100.35</v>
      </c>
      <c r="P2112">
        <f t="shared" si="160"/>
        <v>52.815789473684212</v>
      </c>
      <c r="Q2112" t="str">
        <f t="shared" si="161"/>
        <v>music</v>
      </c>
      <c r="R2112" t="str">
        <f t="shared" si="162"/>
        <v>indie rock</v>
      </c>
      <c r="S2112" s="6">
        <f t="shared" si="163"/>
        <v>41759.462604166663</v>
      </c>
      <c r="T2112" s="7">
        <f t="shared" si="164"/>
        <v>41786.999305555553</v>
      </c>
    </row>
    <row r="2113" spans="1:20" ht="43.2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ROUND((E2113/D2113)*100,2)</f>
        <v>106.5</v>
      </c>
      <c r="P2113">
        <f t="shared" si="160"/>
        <v>54.615384615384613</v>
      </c>
      <c r="Q2113" t="str">
        <f t="shared" si="161"/>
        <v>music</v>
      </c>
      <c r="R2113" t="str">
        <f t="shared" si="162"/>
        <v>indie rock</v>
      </c>
      <c r="S2113" s="6">
        <f t="shared" si="163"/>
        <v>40702.988715277774</v>
      </c>
      <c r="T2113" s="7">
        <f t="shared" si="164"/>
        <v>40769.833333333328</v>
      </c>
    </row>
    <row r="2114" spans="1:20" ht="43.2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ROUND((E2114/D2114)*100,2)</f>
        <v>100</v>
      </c>
      <c r="P2114">
        <f t="shared" si="160"/>
        <v>27.272727272727273</v>
      </c>
      <c r="Q2114" t="str">
        <f t="shared" si="161"/>
        <v>music</v>
      </c>
      <c r="R2114" t="str">
        <f t="shared" si="162"/>
        <v>indie rock</v>
      </c>
      <c r="S2114" s="6">
        <f t="shared" si="163"/>
        <v>41365.719826388886</v>
      </c>
      <c r="T2114" s="7">
        <f t="shared" si="164"/>
        <v>41379.719826388886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ROUND((E2115/D2115)*100,2)</f>
        <v>104.86</v>
      </c>
      <c r="P2115">
        <f t="shared" ref="P2115:P2178" si="165">IF(L2115=0,0,+E2115/L2115)</f>
        <v>68.598130841121488</v>
      </c>
      <c r="Q2115" t="str">
        <f t="shared" ref="Q2115:Q2178" si="166">LEFT(N2115, SEARCH("/",N2115)-1)</f>
        <v>music</v>
      </c>
      <c r="R2115" t="str">
        <f t="shared" ref="R2115:R2178" si="167">RIGHT(N2115,LEN(N2115)-SEARCH("/",N2115))</f>
        <v>indie rock</v>
      </c>
      <c r="S2115" s="6">
        <f t="shared" ref="S2115:S2178" si="168">(J2115/86400)+25569+(-5/24)</f>
        <v>41870.657129629624</v>
      </c>
      <c r="T2115" s="7">
        <f t="shared" ref="T2115:T2178" si="169">(I2115/86400)+25569+(-5/24)</f>
        <v>41905.657129629624</v>
      </c>
    </row>
    <row r="2116" spans="1:20" ht="43.2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ROUND((E2116/D2116)*100,2)</f>
        <v>104.7</v>
      </c>
      <c r="P2116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6">
        <f t="shared" si="168"/>
        <v>40458.607291666667</v>
      </c>
      <c r="T2116" s="7">
        <f t="shared" si="169"/>
        <v>40520.999305555553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ROUND((E2117/D2117)*100,2)</f>
        <v>225.67</v>
      </c>
      <c r="P2117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6">
        <f t="shared" si="168"/>
        <v>40563.872696759259</v>
      </c>
      <c r="T2117" s="7">
        <f t="shared" si="169"/>
        <v>40593.872696759259</v>
      </c>
    </row>
    <row r="2118" spans="1:20" ht="43.2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ROUND((E2118/D2118)*100,2)</f>
        <v>100.9</v>
      </c>
      <c r="P2118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6">
        <f t="shared" si="168"/>
        <v>41136.569479166668</v>
      </c>
      <c r="T2118" s="7">
        <f t="shared" si="169"/>
        <v>41184.569479166668</v>
      </c>
    </row>
    <row r="2119" spans="1:20" ht="43.2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ROUND((E2119/D2119)*100,2)</f>
        <v>147.75</v>
      </c>
      <c r="P2119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6">
        <f t="shared" si="168"/>
        <v>42289.851261574069</v>
      </c>
      <c r="T2119" s="7">
        <f t="shared" si="169"/>
        <v>42303.999305555553</v>
      </c>
    </row>
    <row r="2120" spans="1:20" ht="28.8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ROUND((E2120/D2120)*100,2)</f>
        <v>134.61000000000001</v>
      </c>
      <c r="P2120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6">
        <f t="shared" si="168"/>
        <v>40718.631203703699</v>
      </c>
      <c r="T2120" s="7">
        <f t="shared" si="169"/>
        <v>40748.631203703699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ROUND((E2121/D2121)*100,2)</f>
        <v>100.75</v>
      </c>
      <c r="P2121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6">
        <f t="shared" si="168"/>
        <v>41106.921817129631</v>
      </c>
      <c r="T2121" s="7">
        <f t="shared" si="169"/>
        <v>41136.921817129631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ROUND((E2122/D2122)*100,2)</f>
        <v>100.88</v>
      </c>
      <c r="P2122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6">
        <f t="shared" si="168"/>
        <v>41591.756203703699</v>
      </c>
      <c r="T2122" s="7">
        <f t="shared" si="169"/>
        <v>41640.756203703699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ROUND((E2123/D2123)*100,2)</f>
        <v>0.56999999999999995</v>
      </c>
      <c r="P2123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6">
        <f t="shared" si="168"/>
        <v>42716.534120370365</v>
      </c>
      <c r="T2123" s="7">
        <f t="shared" si="169"/>
        <v>42746.534120370365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ROUND((E2124/D2124)*100,2)</f>
        <v>0.39</v>
      </c>
      <c r="P2124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6">
        <f t="shared" si="168"/>
        <v>42712.092233796291</v>
      </c>
      <c r="T2124" s="7">
        <f t="shared" si="169"/>
        <v>42742.092233796291</v>
      </c>
    </row>
    <row r="2125" spans="1:20" ht="57.6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ROUND((E2125/D2125)*100,2)</f>
        <v>10</v>
      </c>
      <c r="P2125">
        <f t="shared" si="165"/>
        <v>10</v>
      </c>
      <c r="Q2125" t="str">
        <f t="shared" si="166"/>
        <v>games</v>
      </c>
      <c r="R2125" t="str">
        <f t="shared" si="167"/>
        <v>video games</v>
      </c>
      <c r="S2125" s="6">
        <f t="shared" si="168"/>
        <v>40198.216516203705</v>
      </c>
      <c r="T2125" s="7">
        <f t="shared" si="169"/>
        <v>40252.082638888889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ROUND((E2126/D2126)*100,2)</f>
        <v>10.45</v>
      </c>
      <c r="P2126">
        <f t="shared" si="165"/>
        <v>23</v>
      </c>
      <c r="Q2126" t="str">
        <f t="shared" si="166"/>
        <v>games</v>
      </c>
      <c r="R2126" t="str">
        <f t="shared" si="167"/>
        <v>video games</v>
      </c>
      <c r="S2126" s="6">
        <f t="shared" si="168"/>
        <v>40463.819849537038</v>
      </c>
      <c r="T2126" s="7">
        <f t="shared" si="169"/>
        <v>40512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ROUND((E2127/D2127)*100,2)</f>
        <v>1.42</v>
      </c>
      <c r="P2127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6">
        <f t="shared" si="168"/>
        <v>42190.815196759257</v>
      </c>
      <c r="T2127" s="7">
        <f t="shared" si="169"/>
        <v>42220.815196759257</v>
      </c>
    </row>
    <row r="2128" spans="1:20" ht="43.2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ROUND((E2128/D2128)*100,2)</f>
        <v>0.05</v>
      </c>
      <c r="P2128">
        <f t="shared" si="165"/>
        <v>5</v>
      </c>
      <c r="Q2128" t="str">
        <f t="shared" si="166"/>
        <v>games</v>
      </c>
      <c r="R2128" t="str">
        <f t="shared" si="167"/>
        <v>video games</v>
      </c>
      <c r="S2128" s="6">
        <f t="shared" si="168"/>
        <v>41951.76489583333</v>
      </c>
      <c r="T2128" s="7">
        <f t="shared" si="169"/>
        <v>41981.76489583333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ROUND((E2129/D2129)*100,2)</f>
        <v>28.84</v>
      </c>
      <c r="P2129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6">
        <f t="shared" si="168"/>
        <v>42045.297025462962</v>
      </c>
      <c r="T2129" s="7">
        <f t="shared" si="169"/>
        <v>42075.255358796298</v>
      </c>
    </row>
    <row r="2130" spans="1:20" ht="43.2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ROUND((E2130/D2130)*100,2)</f>
        <v>0.17</v>
      </c>
      <c r="P2130">
        <f t="shared" si="165"/>
        <v>25</v>
      </c>
      <c r="Q2130" t="str">
        <f t="shared" si="166"/>
        <v>games</v>
      </c>
      <c r="R2130" t="str">
        <f t="shared" si="167"/>
        <v>video games</v>
      </c>
      <c r="S2130" s="6">
        <f t="shared" si="168"/>
        <v>41843.564456018517</v>
      </c>
      <c r="T2130" s="7">
        <f t="shared" si="169"/>
        <v>41903.564456018517</v>
      </c>
    </row>
    <row r="2131" spans="1:20" ht="43.2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ROUND((E2131/D2131)*100,2)</f>
        <v>11.8</v>
      </c>
      <c r="P2131">
        <f t="shared" si="165"/>
        <v>19.666666666666668</v>
      </c>
      <c r="Q2131" t="str">
        <f t="shared" si="166"/>
        <v>games</v>
      </c>
      <c r="R2131" t="str">
        <f t="shared" si="167"/>
        <v>video games</v>
      </c>
      <c r="S2131" s="6">
        <f t="shared" si="168"/>
        <v>42408.815972222219</v>
      </c>
      <c r="T2131" s="7">
        <f t="shared" si="169"/>
        <v>42438.815972222219</v>
      </c>
    </row>
    <row r="2132" spans="1:20" ht="28.8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ROUND((E2132/D2132)*100,2)</f>
        <v>0.2</v>
      </c>
      <c r="P2132">
        <f t="shared" si="165"/>
        <v>21.25</v>
      </c>
      <c r="Q2132" t="str">
        <f t="shared" si="166"/>
        <v>games</v>
      </c>
      <c r="R2132" t="str">
        <f t="shared" si="167"/>
        <v>video games</v>
      </c>
      <c r="S2132" s="6">
        <f t="shared" si="168"/>
        <v>41831.87804398148</v>
      </c>
      <c r="T2132" s="7">
        <f t="shared" si="169"/>
        <v>41866.87804398148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ROUND((E2133/D2133)*100,2)</f>
        <v>5</v>
      </c>
      <c r="P2133">
        <f t="shared" si="165"/>
        <v>8.3333333333333339</v>
      </c>
      <c r="Q2133" t="str">
        <f t="shared" si="166"/>
        <v>games</v>
      </c>
      <c r="R2133" t="str">
        <f t="shared" si="167"/>
        <v>video games</v>
      </c>
      <c r="S2133" s="6">
        <f t="shared" si="168"/>
        <v>42166.998738425922</v>
      </c>
      <c r="T2133" s="7">
        <f t="shared" si="169"/>
        <v>42196.998738425922</v>
      </c>
    </row>
    <row r="2134" spans="1:20" ht="43.2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ROUND((E2134/D2134)*100,2)</f>
        <v>2.11</v>
      </c>
      <c r="P2134">
        <f t="shared" si="165"/>
        <v>21.34333333333333</v>
      </c>
      <c r="Q2134" t="str">
        <f t="shared" si="166"/>
        <v>games</v>
      </c>
      <c r="R2134" t="str">
        <f t="shared" si="167"/>
        <v>video games</v>
      </c>
      <c r="S2134" s="6">
        <f t="shared" si="168"/>
        <v>41643.27884259259</v>
      </c>
      <c r="T2134" s="7">
        <f t="shared" si="169"/>
        <v>41673.27884259259</v>
      </c>
    </row>
    <row r="2135" spans="1:20" ht="43.2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ROUND((E2135/D2135)*100,2)</f>
        <v>1.6</v>
      </c>
      <c r="P2135">
        <f t="shared" si="165"/>
        <v>5.333333333333333</v>
      </c>
      <c r="Q2135" t="str">
        <f t="shared" si="166"/>
        <v>games</v>
      </c>
      <c r="R2135" t="str">
        <f t="shared" si="167"/>
        <v>video games</v>
      </c>
      <c r="S2135" s="6">
        <f t="shared" si="168"/>
        <v>40618.888877314814</v>
      </c>
      <c r="T2135" s="7">
        <f t="shared" si="169"/>
        <v>40657.082638888889</v>
      </c>
    </row>
    <row r="2136" spans="1:20" ht="43.2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ROUND((E2136/D2136)*100,2)</f>
        <v>1.73</v>
      </c>
      <c r="P2136">
        <f t="shared" si="165"/>
        <v>34.666666666666664</v>
      </c>
      <c r="Q2136" t="str">
        <f t="shared" si="166"/>
        <v>games</v>
      </c>
      <c r="R2136" t="str">
        <f t="shared" si="167"/>
        <v>video games</v>
      </c>
      <c r="S2136" s="6">
        <f t="shared" si="168"/>
        <v>41361.678136574068</v>
      </c>
      <c r="T2136" s="7">
        <f t="shared" si="169"/>
        <v>41391.678136574068</v>
      </c>
    </row>
    <row r="2137" spans="1:20" ht="43.2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ROUND((E2137/D2137)*100,2)</f>
        <v>9.56</v>
      </c>
      <c r="P2137">
        <f t="shared" si="165"/>
        <v>21.727272727272727</v>
      </c>
      <c r="Q2137" t="str">
        <f t="shared" si="166"/>
        <v>games</v>
      </c>
      <c r="R2137" t="str">
        <f t="shared" si="167"/>
        <v>video games</v>
      </c>
      <c r="S2137" s="6">
        <f t="shared" si="168"/>
        <v>41156.755011574074</v>
      </c>
      <c r="T2137" s="7">
        <f t="shared" si="169"/>
        <v>41186.755011574074</v>
      </c>
    </row>
    <row r="2138" spans="1:20" ht="43.2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ROUND((E2138/D2138)*100,2)</f>
        <v>0.06</v>
      </c>
      <c r="P2138">
        <f t="shared" si="165"/>
        <v>11.922499999999999</v>
      </c>
      <c r="Q2138" t="str">
        <f t="shared" si="166"/>
        <v>games</v>
      </c>
      <c r="R2138" t="str">
        <f t="shared" si="167"/>
        <v>video games</v>
      </c>
      <c r="S2138" s="6">
        <f t="shared" si="168"/>
        <v>41536.300763888888</v>
      </c>
      <c r="T2138" s="7">
        <f t="shared" si="169"/>
        <v>41566.300763888888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ROUND((E2139/D2139)*100,2)</f>
        <v>28.41</v>
      </c>
      <c r="P2139">
        <f t="shared" si="165"/>
        <v>26.59737827715356</v>
      </c>
      <c r="Q2139" t="str">
        <f t="shared" si="166"/>
        <v>games</v>
      </c>
      <c r="R2139" t="str">
        <f t="shared" si="167"/>
        <v>video games</v>
      </c>
      <c r="S2139" s="6">
        <f t="shared" si="168"/>
        <v>41948.562835648147</v>
      </c>
      <c r="T2139" s="7">
        <f t="shared" si="169"/>
        <v>41978.562835648147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ROUND((E2140/D2140)*100,2)</f>
        <v>12.8</v>
      </c>
      <c r="P2140">
        <f t="shared" si="165"/>
        <v>10.666666666666666</v>
      </c>
      <c r="Q2140" t="str">
        <f t="shared" si="166"/>
        <v>games</v>
      </c>
      <c r="R2140" t="str">
        <f t="shared" si="167"/>
        <v>video games</v>
      </c>
      <c r="S2140" s="6">
        <f t="shared" si="168"/>
        <v>41556.804849537039</v>
      </c>
      <c r="T2140" s="7">
        <f t="shared" si="169"/>
        <v>41586.846516203703</v>
      </c>
    </row>
    <row r="2141" spans="1:20" ht="43.2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ROUND((E2141/D2141)*100,2)</f>
        <v>5.42</v>
      </c>
      <c r="P2141">
        <f t="shared" si="165"/>
        <v>29.035714285714285</v>
      </c>
      <c r="Q2141" t="str">
        <f t="shared" si="166"/>
        <v>games</v>
      </c>
      <c r="R2141" t="str">
        <f t="shared" si="167"/>
        <v>video games</v>
      </c>
      <c r="S2141" s="6">
        <f t="shared" si="168"/>
        <v>42647.541759259257</v>
      </c>
      <c r="T2141" s="7">
        <f t="shared" si="169"/>
        <v>42677.541759259257</v>
      </c>
    </row>
    <row r="2142" spans="1:20" ht="43.2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ROUND((E2142/D2142)*100,2)</f>
        <v>0.11</v>
      </c>
      <c r="P2142">
        <f t="shared" si="165"/>
        <v>50.909090909090907</v>
      </c>
      <c r="Q2142" t="str">
        <f t="shared" si="166"/>
        <v>games</v>
      </c>
      <c r="R2142" t="str">
        <f t="shared" si="167"/>
        <v>video games</v>
      </c>
      <c r="S2142" s="6">
        <f t="shared" si="168"/>
        <v>41255.625277777777</v>
      </c>
      <c r="T2142" s="7">
        <f t="shared" si="169"/>
        <v>41285.625277777777</v>
      </c>
    </row>
    <row r="2143" spans="1:20" ht="43.2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ROUND((E2143/D2143)*100,2)</f>
        <v>0</v>
      </c>
      <c r="P2143">
        <f t="shared" si="165"/>
        <v>0</v>
      </c>
      <c r="Q2143" t="str">
        <f t="shared" si="166"/>
        <v>games</v>
      </c>
      <c r="R2143" t="str">
        <f t="shared" si="167"/>
        <v>video games</v>
      </c>
      <c r="S2143" s="6">
        <f t="shared" si="168"/>
        <v>41927.027303240735</v>
      </c>
      <c r="T2143" s="7">
        <f t="shared" si="169"/>
        <v>41957.068969907406</v>
      </c>
    </row>
    <row r="2144" spans="1:20" ht="43.2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ROUND((E2144/D2144)*100,2)</f>
        <v>5.72</v>
      </c>
      <c r="P2144">
        <f t="shared" si="165"/>
        <v>50.083333333333336</v>
      </c>
      <c r="Q2144" t="str">
        <f t="shared" si="166"/>
        <v>games</v>
      </c>
      <c r="R2144" t="str">
        <f t="shared" si="167"/>
        <v>video games</v>
      </c>
      <c r="S2144" s="6">
        <f t="shared" si="168"/>
        <v>42340.493171296293</v>
      </c>
      <c r="T2144" s="7">
        <f t="shared" si="169"/>
        <v>42368.493171296293</v>
      </c>
    </row>
    <row r="2145" spans="1:20" ht="43.2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ROUND((E2145/D2145)*100,2)</f>
        <v>11.25</v>
      </c>
      <c r="P2145">
        <f t="shared" si="165"/>
        <v>45</v>
      </c>
      <c r="Q2145" t="str">
        <f t="shared" si="166"/>
        <v>games</v>
      </c>
      <c r="R2145" t="str">
        <f t="shared" si="167"/>
        <v>video games</v>
      </c>
      <c r="S2145" s="6">
        <f t="shared" si="168"/>
        <v>40332.678379629629</v>
      </c>
      <c r="T2145" s="7">
        <f t="shared" si="169"/>
        <v>40380.583333333328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ROUND((E2146/D2146)*100,2)</f>
        <v>1.71</v>
      </c>
      <c r="P2146">
        <f t="shared" si="165"/>
        <v>25.291666666666668</v>
      </c>
      <c r="Q2146" t="str">
        <f t="shared" si="166"/>
        <v>games</v>
      </c>
      <c r="R2146" t="str">
        <f t="shared" si="167"/>
        <v>video games</v>
      </c>
      <c r="S2146" s="6">
        <f t="shared" si="168"/>
        <v>41499.338425925926</v>
      </c>
      <c r="T2146" s="7">
        <f t="shared" si="169"/>
        <v>41531.338425925926</v>
      </c>
    </row>
    <row r="2147" spans="1:20" ht="43.2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ROUND((E2147/D2147)*100,2)</f>
        <v>30.43</v>
      </c>
      <c r="P2147">
        <f t="shared" si="165"/>
        <v>51.292134831460672</v>
      </c>
      <c r="Q2147" t="str">
        <f t="shared" si="166"/>
        <v>games</v>
      </c>
      <c r="R2147" t="str">
        <f t="shared" si="167"/>
        <v>video games</v>
      </c>
      <c r="S2147" s="6">
        <f t="shared" si="168"/>
        <v>41575.029097222221</v>
      </c>
      <c r="T2147" s="7">
        <f t="shared" si="169"/>
        <v>41605.070763888885</v>
      </c>
    </row>
    <row r="2148" spans="1:20" ht="43.2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ROUND((E2148/D2148)*100,2)</f>
        <v>0.02</v>
      </c>
      <c r="P2148">
        <f t="shared" si="165"/>
        <v>1</v>
      </c>
      <c r="Q2148" t="str">
        <f t="shared" si="166"/>
        <v>games</v>
      </c>
      <c r="R2148" t="str">
        <f t="shared" si="167"/>
        <v>video games</v>
      </c>
      <c r="S2148" s="6">
        <f t="shared" si="168"/>
        <v>42397.471180555549</v>
      </c>
      <c r="T2148" s="7">
        <f t="shared" si="169"/>
        <v>42411.471180555549</v>
      </c>
    </row>
    <row r="2149" spans="1:20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ROUND((E2149/D2149)*100,2)</f>
        <v>0.7</v>
      </c>
      <c r="P2149">
        <f t="shared" si="165"/>
        <v>49.381818181818183</v>
      </c>
      <c r="Q2149" t="str">
        <f t="shared" si="166"/>
        <v>games</v>
      </c>
      <c r="R2149" t="str">
        <f t="shared" si="167"/>
        <v>video games</v>
      </c>
      <c r="S2149" s="6">
        <f t="shared" si="168"/>
        <v>41927.087361111109</v>
      </c>
      <c r="T2149" s="7">
        <f t="shared" si="169"/>
        <v>41959.129027777781</v>
      </c>
    </row>
    <row r="2150" spans="1:20" ht="43.2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ROUND((E2150/D2150)*100,2)</f>
        <v>2</v>
      </c>
      <c r="P2150">
        <f t="shared" si="165"/>
        <v>1</v>
      </c>
      <c r="Q2150" t="str">
        <f t="shared" si="166"/>
        <v>games</v>
      </c>
      <c r="R2150" t="str">
        <f t="shared" si="167"/>
        <v>video games</v>
      </c>
      <c r="S2150" s="6">
        <f t="shared" si="168"/>
        <v>42066.525254629632</v>
      </c>
      <c r="T2150" s="7">
        <f t="shared" si="169"/>
        <v>42096.483587962961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ROUND((E2151/D2151)*100,2)</f>
        <v>0</v>
      </c>
      <c r="P2151">
        <f t="shared" si="165"/>
        <v>0</v>
      </c>
      <c r="Q2151" t="str">
        <f t="shared" si="166"/>
        <v>games</v>
      </c>
      <c r="R2151" t="str">
        <f t="shared" si="167"/>
        <v>video games</v>
      </c>
      <c r="S2151" s="6">
        <f t="shared" si="168"/>
        <v>40354.816620370366</v>
      </c>
      <c r="T2151" s="7">
        <f t="shared" si="169"/>
        <v>40389.791666666664</v>
      </c>
    </row>
    <row r="2152" spans="1:20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ROUND((E2152/D2152)*100,2)</f>
        <v>0.81</v>
      </c>
      <c r="P2152">
        <f t="shared" si="165"/>
        <v>101.25</v>
      </c>
      <c r="Q2152" t="str">
        <f t="shared" si="166"/>
        <v>games</v>
      </c>
      <c r="R2152" t="str">
        <f t="shared" si="167"/>
        <v>video games</v>
      </c>
      <c r="S2152" s="6">
        <f t="shared" si="168"/>
        <v>42534.076377314814</v>
      </c>
      <c r="T2152" s="7">
        <f t="shared" si="169"/>
        <v>42564.076377314814</v>
      </c>
    </row>
    <row r="2153" spans="1:20" ht="43.2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ROUND((E2153/D2153)*100,2)</f>
        <v>0.26</v>
      </c>
      <c r="P2153">
        <f t="shared" si="165"/>
        <v>19.666666666666668</v>
      </c>
      <c r="Q2153" t="str">
        <f t="shared" si="166"/>
        <v>games</v>
      </c>
      <c r="R2153" t="str">
        <f t="shared" si="167"/>
        <v>video games</v>
      </c>
      <c r="S2153" s="6">
        <f t="shared" si="168"/>
        <v>42520.639050925922</v>
      </c>
      <c r="T2153" s="7">
        <f t="shared" si="169"/>
        <v>42550.639050925922</v>
      </c>
    </row>
    <row r="2154" spans="1:20" ht="43.2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ROUND((E2154/D2154)*100,2)</f>
        <v>0.17</v>
      </c>
      <c r="P2154">
        <f t="shared" si="165"/>
        <v>12.5</v>
      </c>
      <c r="Q2154" t="str">
        <f t="shared" si="166"/>
        <v>games</v>
      </c>
      <c r="R2154" t="str">
        <f t="shared" si="167"/>
        <v>video games</v>
      </c>
      <c r="S2154" s="6">
        <f t="shared" si="168"/>
        <v>41683.62394675926</v>
      </c>
      <c r="T2154" s="7">
        <f t="shared" si="169"/>
        <v>41713.582280092589</v>
      </c>
    </row>
    <row r="2155" spans="1:20" ht="43.2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ROUND((E2155/D2155)*100,2)</f>
        <v>0.01</v>
      </c>
      <c r="P2155">
        <f t="shared" si="165"/>
        <v>8.5</v>
      </c>
      <c r="Q2155" t="str">
        <f t="shared" si="166"/>
        <v>games</v>
      </c>
      <c r="R2155" t="str">
        <f t="shared" si="167"/>
        <v>video games</v>
      </c>
      <c r="S2155" s="6">
        <f t="shared" si="168"/>
        <v>41974.702754629623</v>
      </c>
      <c r="T2155" s="7">
        <f t="shared" si="169"/>
        <v>42014.124305555553</v>
      </c>
    </row>
    <row r="2156" spans="1:20" ht="28.8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ROUND((E2156/D2156)*100,2)</f>
        <v>0.8</v>
      </c>
      <c r="P2156">
        <f t="shared" si="165"/>
        <v>1</v>
      </c>
      <c r="Q2156" t="str">
        <f t="shared" si="166"/>
        <v>games</v>
      </c>
      <c r="R2156" t="str">
        <f t="shared" si="167"/>
        <v>video games</v>
      </c>
      <c r="S2156" s="6">
        <f t="shared" si="168"/>
        <v>41647.42392361111</v>
      </c>
      <c r="T2156" s="7">
        <f t="shared" si="169"/>
        <v>41667.42392361111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ROUND((E2157/D2157)*100,2)</f>
        <v>2.2999999999999998</v>
      </c>
      <c r="P2157">
        <f t="shared" si="165"/>
        <v>23</v>
      </c>
      <c r="Q2157" t="str">
        <f t="shared" si="166"/>
        <v>games</v>
      </c>
      <c r="R2157" t="str">
        <f t="shared" si="167"/>
        <v>video games</v>
      </c>
      <c r="S2157" s="6">
        <f t="shared" si="168"/>
        <v>42430.539178240739</v>
      </c>
      <c r="T2157" s="7">
        <f t="shared" si="169"/>
        <v>42460.497511574074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ROUND((E2158/D2158)*100,2)</f>
        <v>2.67</v>
      </c>
      <c r="P2158">
        <f t="shared" si="165"/>
        <v>17.987951807228917</v>
      </c>
      <c r="Q2158" t="str">
        <f t="shared" si="166"/>
        <v>games</v>
      </c>
      <c r="R2158" t="str">
        <f t="shared" si="167"/>
        <v>video games</v>
      </c>
      <c r="S2158" s="6">
        <f t="shared" si="168"/>
        <v>41488.645902777775</v>
      </c>
      <c r="T2158" s="7">
        <f t="shared" si="169"/>
        <v>41533.645902777775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ROUND((E2159/D2159)*100,2)</f>
        <v>28.19</v>
      </c>
      <c r="P2159">
        <f t="shared" si="165"/>
        <v>370.94736842105266</v>
      </c>
      <c r="Q2159" t="str">
        <f t="shared" si="166"/>
        <v>games</v>
      </c>
      <c r="R2159" t="str">
        <f t="shared" si="167"/>
        <v>video games</v>
      </c>
      <c r="S2159" s="6">
        <f t="shared" si="168"/>
        <v>42694.772951388884</v>
      </c>
      <c r="T2159" s="7">
        <f t="shared" si="169"/>
        <v>42727.124305555553</v>
      </c>
    </row>
    <row r="2160" spans="1:20" ht="43.2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ROUND((E2160/D2160)*100,2)</f>
        <v>6.59</v>
      </c>
      <c r="P2160">
        <f t="shared" si="165"/>
        <v>63.569485530546629</v>
      </c>
      <c r="Q2160" t="str">
        <f t="shared" si="166"/>
        <v>games</v>
      </c>
      <c r="R2160" t="str">
        <f t="shared" si="167"/>
        <v>video games</v>
      </c>
      <c r="S2160" s="6">
        <f t="shared" si="168"/>
        <v>41264.645532407405</v>
      </c>
      <c r="T2160" s="7">
        <f t="shared" si="169"/>
        <v>41309.645532407405</v>
      </c>
    </row>
    <row r="2161" spans="1:20" ht="57.6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ROUND((E2161/D2161)*100,2)</f>
        <v>0.72</v>
      </c>
      <c r="P2161">
        <f t="shared" si="165"/>
        <v>13</v>
      </c>
      <c r="Q2161" t="str">
        <f t="shared" si="166"/>
        <v>games</v>
      </c>
      <c r="R2161" t="str">
        <f t="shared" si="167"/>
        <v>video games</v>
      </c>
      <c r="S2161" s="6">
        <f t="shared" si="168"/>
        <v>40710.522847222222</v>
      </c>
      <c r="T2161" s="7">
        <f t="shared" si="169"/>
        <v>40740.522847222222</v>
      </c>
    </row>
    <row r="2162" spans="1:20" ht="43.2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ROUND((E2162/D2162)*100,2)</f>
        <v>0.85</v>
      </c>
      <c r="P2162">
        <f t="shared" si="165"/>
        <v>5.3125</v>
      </c>
      <c r="Q2162" t="str">
        <f t="shared" si="166"/>
        <v>games</v>
      </c>
      <c r="R2162" t="str">
        <f t="shared" si="167"/>
        <v>video games</v>
      </c>
      <c r="S2162" s="6">
        <f t="shared" si="168"/>
        <v>41018.503530092588</v>
      </c>
      <c r="T2162" s="7">
        <f t="shared" si="169"/>
        <v>41048.503530092588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ROUND((E2163/D2163)*100,2)</f>
        <v>115.75</v>
      </c>
      <c r="P2163">
        <f t="shared" si="165"/>
        <v>35.615384615384613</v>
      </c>
      <c r="Q2163" t="str">
        <f t="shared" si="166"/>
        <v>music</v>
      </c>
      <c r="R2163" t="str">
        <f t="shared" si="167"/>
        <v>rock</v>
      </c>
      <c r="S2163" s="6">
        <f t="shared" si="168"/>
        <v>42240.644201388888</v>
      </c>
      <c r="T2163" s="7">
        <f t="shared" si="169"/>
        <v>42270.644201388888</v>
      </c>
    </row>
    <row r="2164" spans="1:20" ht="43.2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ROUND((E2164/D2164)*100,2)</f>
        <v>112.27</v>
      </c>
      <c r="P2164">
        <f t="shared" si="165"/>
        <v>87.103448275862064</v>
      </c>
      <c r="Q2164" t="str">
        <f t="shared" si="166"/>
        <v>music</v>
      </c>
      <c r="R2164" t="str">
        <f t="shared" si="167"/>
        <v>rock</v>
      </c>
      <c r="S2164" s="6">
        <f t="shared" si="168"/>
        <v>41813.557766203703</v>
      </c>
      <c r="T2164" s="7">
        <f t="shared" si="169"/>
        <v>41844.557766203703</v>
      </c>
    </row>
    <row r="2165" spans="1:20" ht="43.2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ROUND((E2165/D2165)*100,2)</f>
        <v>132.19999999999999</v>
      </c>
      <c r="P2165">
        <f t="shared" si="165"/>
        <v>75.11363636363636</v>
      </c>
      <c r="Q2165" t="str">
        <f t="shared" si="166"/>
        <v>music</v>
      </c>
      <c r="R2165" t="str">
        <f t="shared" si="167"/>
        <v>rock</v>
      </c>
      <c r="S2165" s="6">
        <f t="shared" si="168"/>
        <v>42111.691203703704</v>
      </c>
      <c r="T2165" s="7">
        <f t="shared" si="169"/>
        <v>42162.951388888883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ROUND((E2166/D2166)*100,2)</f>
        <v>102.64</v>
      </c>
      <c r="P2166">
        <f t="shared" si="165"/>
        <v>68.01204819277109</v>
      </c>
      <c r="Q2166" t="str">
        <f t="shared" si="166"/>
        <v>music</v>
      </c>
      <c r="R2166" t="str">
        <f t="shared" si="167"/>
        <v>rock</v>
      </c>
      <c r="S2166" s="6">
        <f t="shared" si="168"/>
        <v>42515.509421296294</v>
      </c>
      <c r="T2166" s="7">
        <f t="shared" si="169"/>
        <v>42545.957638888889</v>
      </c>
    </row>
    <row r="2167" spans="1:20" ht="43.2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ROUND((E2167/D2167)*100,2)</f>
        <v>138.63999999999999</v>
      </c>
      <c r="P2167">
        <f t="shared" si="165"/>
        <v>29.623931623931625</v>
      </c>
      <c r="Q2167" t="str">
        <f t="shared" si="166"/>
        <v>music</v>
      </c>
      <c r="R2167" t="str">
        <f t="shared" si="167"/>
        <v>rock</v>
      </c>
      <c r="S2167" s="6">
        <f t="shared" si="168"/>
        <v>42438.458738425928</v>
      </c>
      <c r="T2167" s="7">
        <f t="shared" si="169"/>
        <v>42468.417071759257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ROUND((E2168/D2168)*100,2)</f>
        <v>146.6</v>
      </c>
      <c r="P2168">
        <f t="shared" si="165"/>
        <v>91.625</v>
      </c>
      <c r="Q2168" t="str">
        <f t="shared" si="166"/>
        <v>music</v>
      </c>
      <c r="R2168" t="str">
        <f t="shared" si="167"/>
        <v>rock</v>
      </c>
      <c r="S2168" s="6">
        <f t="shared" si="168"/>
        <v>41933.629837962959</v>
      </c>
      <c r="T2168" s="7">
        <f t="shared" si="169"/>
        <v>41978.671504629623</v>
      </c>
    </row>
    <row r="2169" spans="1:20" ht="28.8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ROUND((E2169/D2169)*100,2)</f>
        <v>120</v>
      </c>
      <c r="P2169">
        <f t="shared" si="165"/>
        <v>22.5</v>
      </c>
      <c r="Q2169" t="str">
        <f t="shared" si="166"/>
        <v>music</v>
      </c>
      <c r="R2169" t="str">
        <f t="shared" si="167"/>
        <v>rock</v>
      </c>
      <c r="S2169" s="6">
        <f t="shared" si="168"/>
        <v>41152.858067129629</v>
      </c>
      <c r="T2169" s="7">
        <f t="shared" si="169"/>
        <v>41166.858067129629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ROUND((E2170/D2170)*100,2)</f>
        <v>121.58</v>
      </c>
      <c r="P2170">
        <f t="shared" si="165"/>
        <v>64.366735294117646</v>
      </c>
      <c r="Q2170" t="str">
        <f t="shared" si="166"/>
        <v>music</v>
      </c>
      <c r="R2170" t="str">
        <f t="shared" si="167"/>
        <v>rock</v>
      </c>
      <c r="S2170" s="6">
        <f t="shared" si="168"/>
        <v>42745.391909722217</v>
      </c>
      <c r="T2170" s="7">
        <f t="shared" si="169"/>
        <v>42775.999999999993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ROUND((E2171/D2171)*100,2)</f>
        <v>100</v>
      </c>
      <c r="P2171">
        <f t="shared" si="165"/>
        <v>21.857142857142858</v>
      </c>
      <c r="Q2171" t="str">
        <f t="shared" si="166"/>
        <v>music</v>
      </c>
      <c r="R2171" t="str">
        <f t="shared" si="167"/>
        <v>rock</v>
      </c>
      <c r="S2171" s="6">
        <f t="shared" si="168"/>
        <v>42793.492488425924</v>
      </c>
      <c r="T2171" s="7">
        <f t="shared" si="169"/>
        <v>42796.492488425924</v>
      </c>
    </row>
    <row r="2172" spans="1:20" ht="43.2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ROUND((E2172/D2172)*100,2)</f>
        <v>180.86</v>
      </c>
      <c r="P2172">
        <f t="shared" si="165"/>
        <v>33.315789473684212</v>
      </c>
      <c r="Q2172" t="str">
        <f t="shared" si="166"/>
        <v>music</v>
      </c>
      <c r="R2172" t="str">
        <f t="shared" si="167"/>
        <v>rock</v>
      </c>
      <c r="S2172" s="6">
        <f t="shared" si="168"/>
        <v>42198.541921296295</v>
      </c>
      <c r="T2172" s="7">
        <f t="shared" si="169"/>
        <v>42238.541921296295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ROUND((E2173/D2173)*100,2)</f>
        <v>106.08</v>
      </c>
      <c r="P2173">
        <f t="shared" si="165"/>
        <v>90.276595744680847</v>
      </c>
      <c r="Q2173" t="str">
        <f t="shared" si="166"/>
        <v>music</v>
      </c>
      <c r="R2173" t="str">
        <f t="shared" si="167"/>
        <v>rock</v>
      </c>
      <c r="S2173" s="6">
        <f t="shared" si="168"/>
        <v>42141.748784722215</v>
      </c>
      <c r="T2173" s="7">
        <f t="shared" si="169"/>
        <v>42176.999999999993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ROUND((E2174/D2174)*100,2)</f>
        <v>100</v>
      </c>
      <c r="P2174">
        <f t="shared" si="165"/>
        <v>76.92307692307692</v>
      </c>
      <c r="Q2174" t="str">
        <f t="shared" si="166"/>
        <v>music</v>
      </c>
      <c r="R2174" t="str">
        <f t="shared" si="167"/>
        <v>rock</v>
      </c>
      <c r="S2174" s="6">
        <f t="shared" si="168"/>
        <v>42082.371759259258</v>
      </c>
      <c r="T2174" s="7">
        <f t="shared" si="169"/>
        <v>42112.371759259258</v>
      </c>
    </row>
    <row r="2175" spans="1:20" ht="43.2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ROUND((E2175/D2175)*100,2)</f>
        <v>126.93</v>
      </c>
      <c r="P2175">
        <f t="shared" si="165"/>
        <v>59.233333333333334</v>
      </c>
      <c r="Q2175" t="str">
        <f t="shared" si="166"/>
        <v>music</v>
      </c>
      <c r="R2175" t="str">
        <f t="shared" si="167"/>
        <v>rock</v>
      </c>
      <c r="S2175" s="6">
        <f t="shared" si="168"/>
        <v>41495.484293981477</v>
      </c>
      <c r="T2175" s="7">
        <f t="shared" si="169"/>
        <v>41526.957638888889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ROUND((E2176/D2176)*100,2)</f>
        <v>102.98</v>
      </c>
      <c r="P2176">
        <f t="shared" si="165"/>
        <v>65.38095238095238</v>
      </c>
      <c r="Q2176" t="str">
        <f t="shared" si="166"/>
        <v>music</v>
      </c>
      <c r="R2176" t="str">
        <f t="shared" si="167"/>
        <v>rock</v>
      </c>
      <c r="S2176" s="6">
        <f t="shared" si="168"/>
        <v>42465.334571759253</v>
      </c>
      <c r="T2176" s="7">
        <f t="shared" si="169"/>
        <v>42495.334571759253</v>
      </c>
    </row>
    <row r="2177" spans="1:20" ht="43.2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ROUND((E2177/D2177)*100,2)</f>
        <v>250</v>
      </c>
      <c r="P2177">
        <f t="shared" si="165"/>
        <v>67.307692307692307</v>
      </c>
      <c r="Q2177" t="str">
        <f t="shared" si="166"/>
        <v>music</v>
      </c>
      <c r="R2177" t="str">
        <f t="shared" si="167"/>
        <v>rock</v>
      </c>
      <c r="S2177" s="6">
        <f t="shared" si="168"/>
        <v>42564.800763888888</v>
      </c>
      <c r="T2177" s="7">
        <f t="shared" si="169"/>
        <v>42571.800763888888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ROUND((E2178/D2178)*100,2)</f>
        <v>126.02</v>
      </c>
      <c r="P2178">
        <f t="shared" si="165"/>
        <v>88.74647887323944</v>
      </c>
      <c r="Q2178" t="str">
        <f t="shared" si="166"/>
        <v>music</v>
      </c>
      <c r="R2178" t="str">
        <f t="shared" si="167"/>
        <v>rock</v>
      </c>
      <c r="S2178" s="6">
        <f t="shared" si="168"/>
        <v>42096.424872685187</v>
      </c>
      <c r="T2178" s="7">
        <f t="shared" si="169"/>
        <v>42126.424872685187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ROUND((E2179/D2179)*100,2)</f>
        <v>100.12</v>
      </c>
      <c r="P2179">
        <f t="shared" ref="P2179:P2242" si="170">IF(L2179=0,0,+E2179/L2179)</f>
        <v>65.868421052631575</v>
      </c>
      <c r="Q2179" t="str">
        <f t="shared" ref="Q2179:Q2242" si="171">LEFT(N2179, SEARCH("/",N2179)-1)</f>
        <v>music</v>
      </c>
      <c r="R2179" t="str">
        <f t="shared" ref="R2179:R2242" si="172">RIGHT(N2179,LEN(N2179)-SEARCH("/",N2179))</f>
        <v>rock</v>
      </c>
      <c r="S2179" s="6">
        <f t="shared" ref="S2179:S2242" si="173">(J2179/86400)+25569+(-5/24)</f>
        <v>42502.042442129627</v>
      </c>
      <c r="T2179" s="7">
        <f t="shared" ref="T2179:T2242" si="174">(I2179/86400)+25569+(-5/24)</f>
        <v>42527.042442129627</v>
      </c>
    </row>
    <row r="2180" spans="1:20" ht="43.2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ROUND((E2180/D2180)*100,2)</f>
        <v>138.63999999999999</v>
      </c>
      <c r="P2180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6">
        <f t="shared" si="173"/>
        <v>42723.428206018514</v>
      </c>
      <c r="T2180" s="7">
        <f t="shared" si="174"/>
        <v>42753.428206018514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ROUND((E2181/D2181)*100,2)</f>
        <v>161.4</v>
      </c>
      <c r="P2181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6">
        <f t="shared" si="173"/>
        <v>42074.962870370371</v>
      </c>
      <c r="T2181" s="7">
        <f t="shared" si="174"/>
        <v>42104.962870370371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ROUND((E2182/D2182)*100,2)</f>
        <v>107.18</v>
      </c>
      <c r="P2182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6">
        <f t="shared" si="173"/>
        <v>42279.461435185185</v>
      </c>
      <c r="T2182" s="7">
        <f t="shared" si="174"/>
        <v>42321.503101851849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ROUND((E2183/D2183)*100,2)</f>
        <v>153.1</v>
      </c>
      <c r="P2183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6">
        <f t="shared" si="173"/>
        <v>42772.796909722216</v>
      </c>
      <c r="T2183" s="7">
        <f t="shared" si="174"/>
        <v>42786.796909722216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ROUND((E2184/D2184)*100,2)</f>
        <v>524.16999999999996</v>
      </c>
      <c r="P2184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6">
        <f t="shared" si="173"/>
        <v>41879.692418981482</v>
      </c>
      <c r="T2184" s="7">
        <f t="shared" si="174"/>
        <v>41914.692418981482</v>
      </c>
    </row>
    <row r="2185" spans="1:20" ht="43.2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ROUND((E2185/D2185)*100,2)</f>
        <v>489.28</v>
      </c>
      <c r="P2185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6">
        <f t="shared" si="173"/>
        <v>42745.157141203701</v>
      </c>
      <c r="T2185" s="7">
        <f t="shared" si="174"/>
        <v>42774.999999999993</v>
      </c>
    </row>
    <row r="2186" spans="1:20" ht="57.6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ROUND((E2186/D2186)*100,2)</f>
        <v>284.74</v>
      </c>
      <c r="P2186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6">
        <f t="shared" si="173"/>
        <v>42380.481956018521</v>
      </c>
      <c r="T2186" s="7">
        <f t="shared" si="174"/>
        <v>42394.458333333336</v>
      </c>
    </row>
    <row r="2187" spans="1:20" ht="43.2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ROUND((E2187/D2187)*100,2)</f>
        <v>1856.97</v>
      </c>
      <c r="P2187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6">
        <f t="shared" si="173"/>
        <v>41319.141655092586</v>
      </c>
      <c r="T2187" s="7">
        <f t="shared" si="174"/>
        <v>41359.141655092586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ROUND((E2188/D2188)*100,2)</f>
        <v>109.68</v>
      </c>
      <c r="P2188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6">
        <f t="shared" si="173"/>
        <v>42583.406747685185</v>
      </c>
      <c r="T2188" s="7">
        <f t="shared" si="174"/>
        <v>42619.874999999993</v>
      </c>
    </row>
    <row r="2189" spans="1:20" ht="43.2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ROUND((E2189/D2189)*100,2)</f>
        <v>1014.64</v>
      </c>
      <c r="P2189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6">
        <f t="shared" si="173"/>
        <v>42068.000763888886</v>
      </c>
      <c r="T2189" s="7">
        <f t="shared" si="174"/>
        <v>42096.957638888889</v>
      </c>
    </row>
    <row r="2190" spans="1:20" ht="43.2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ROUND((E2190/D2190)*100,2)</f>
        <v>412.18</v>
      </c>
      <c r="P2190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6">
        <f t="shared" si="173"/>
        <v>42633.377789351849</v>
      </c>
      <c r="T2190" s="7">
        <f t="shared" si="174"/>
        <v>42668.499999999993</v>
      </c>
    </row>
    <row r="2191" spans="1:20" ht="43.2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ROUND((E2191/D2191)*100,2)</f>
        <v>503.25</v>
      </c>
      <c r="P2191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6">
        <f t="shared" si="173"/>
        <v>42467.579861111109</v>
      </c>
      <c r="T2191" s="7">
        <f t="shared" si="174"/>
        <v>42481.708333333336</v>
      </c>
    </row>
    <row r="2192" spans="1:20" ht="43.2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ROUND((E2192/D2192)*100,2)</f>
        <v>184.61</v>
      </c>
      <c r="P2192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6">
        <f t="shared" si="173"/>
        <v>42417.416712962957</v>
      </c>
      <c r="T2192" s="7">
        <f t="shared" si="174"/>
        <v>42452.082638888889</v>
      </c>
    </row>
    <row r="2193" spans="1:20" ht="43.2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ROUND((E2193/D2193)*100,2)</f>
        <v>119.73</v>
      </c>
      <c r="P2193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6">
        <f t="shared" si="173"/>
        <v>42768.6253125</v>
      </c>
      <c r="T2193" s="7">
        <f t="shared" si="174"/>
        <v>42780.6253125</v>
      </c>
    </row>
    <row r="2194" spans="1:20" ht="43.2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ROUND((E2194/D2194)*100,2)</f>
        <v>1081.24</v>
      </c>
      <c r="P2194">
        <f t="shared" si="170"/>
        <v>40.070667078443485</v>
      </c>
      <c r="Q2194" t="str">
        <f t="shared" si="171"/>
        <v>games</v>
      </c>
      <c r="R2194" t="str">
        <f t="shared" si="172"/>
        <v>tabletop games</v>
      </c>
      <c r="S2194" s="6">
        <f t="shared" si="173"/>
        <v>42691.642870370364</v>
      </c>
      <c r="T2194" s="7">
        <f t="shared" si="174"/>
        <v>42719.749999999993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ROUND((E2195/D2195)*100,2)</f>
        <v>452.37</v>
      </c>
      <c r="P2195">
        <f t="shared" si="170"/>
        <v>75.647714604236342</v>
      </c>
      <c r="Q2195" t="str">
        <f t="shared" si="171"/>
        <v>games</v>
      </c>
      <c r="R2195" t="str">
        <f t="shared" si="172"/>
        <v>tabletop games</v>
      </c>
      <c r="S2195" s="6">
        <f t="shared" si="173"/>
        <v>42664.197592592587</v>
      </c>
      <c r="T2195" s="7">
        <f t="shared" si="174"/>
        <v>42694.999305555553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ROUND((E2196/D2196)*100,2)</f>
        <v>537.37</v>
      </c>
      <c r="P2196">
        <f t="shared" si="170"/>
        <v>61.203872437357631</v>
      </c>
      <c r="Q2196" t="str">
        <f t="shared" si="171"/>
        <v>games</v>
      </c>
      <c r="R2196" t="str">
        <f t="shared" si="172"/>
        <v>tabletop games</v>
      </c>
      <c r="S2196" s="6">
        <f t="shared" si="173"/>
        <v>42425.54965277778</v>
      </c>
      <c r="T2196" s="7">
        <f t="shared" si="174"/>
        <v>42455.507986111108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ROUND((E2197/D2197)*100,2)</f>
        <v>120.33</v>
      </c>
      <c r="P2197">
        <f t="shared" si="170"/>
        <v>48.130434782608695</v>
      </c>
      <c r="Q2197" t="str">
        <f t="shared" si="171"/>
        <v>games</v>
      </c>
      <c r="R2197" t="str">
        <f t="shared" si="172"/>
        <v>tabletop games</v>
      </c>
      <c r="S2197" s="6">
        <f t="shared" si="173"/>
        <v>42197.563657407409</v>
      </c>
      <c r="T2197" s="7">
        <f t="shared" si="174"/>
        <v>42227.563657407409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ROUND((E2198/D2198)*100,2)</f>
        <v>113.84</v>
      </c>
      <c r="P2198">
        <f t="shared" si="170"/>
        <v>68.106837606837601</v>
      </c>
      <c r="Q2198" t="str">
        <f t="shared" si="171"/>
        <v>games</v>
      </c>
      <c r="R2198" t="str">
        <f t="shared" si="172"/>
        <v>tabletop games</v>
      </c>
      <c r="S2198" s="6">
        <f t="shared" si="173"/>
        <v>42675.278958333329</v>
      </c>
      <c r="T2198" s="7">
        <f t="shared" si="174"/>
        <v>42706.083333333336</v>
      </c>
    </row>
    <row r="2199" spans="1:20" ht="43.2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ROUND((E2199/D2199)*100,2)</f>
        <v>951.03</v>
      </c>
      <c r="P2199">
        <f t="shared" si="170"/>
        <v>65.891300230946882</v>
      </c>
      <c r="Q2199" t="str">
        <f t="shared" si="171"/>
        <v>games</v>
      </c>
      <c r="R2199" t="str">
        <f t="shared" si="172"/>
        <v>tabletop games</v>
      </c>
      <c r="S2199" s="6">
        <f t="shared" si="173"/>
        <v>42033.37568287037</v>
      </c>
      <c r="T2199" s="7">
        <f t="shared" si="174"/>
        <v>42063.37568287037</v>
      </c>
    </row>
    <row r="2200" spans="1:20" ht="43.2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ROUND((E2200/D2200)*100,2)</f>
        <v>132.88999999999999</v>
      </c>
      <c r="P2200">
        <f t="shared" si="170"/>
        <v>81.654377880184327</v>
      </c>
      <c r="Q2200" t="str">
        <f t="shared" si="171"/>
        <v>games</v>
      </c>
      <c r="R2200" t="str">
        <f t="shared" si="172"/>
        <v>tabletop games</v>
      </c>
      <c r="S2200" s="6">
        <f t="shared" si="173"/>
        <v>42292.305555555555</v>
      </c>
      <c r="T2200" s="7">
        <f t="shared" si="174"/>
        <v>42322.347222222219</v>
      </c>
    </row>
    <row r="2201" spans="1:20" ht="28.8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ROUND((E2201/D2201)*100,2)</f>
        <v>146.97999999999999</v>
      </c>
      <c r="P2201">
        <f t="shared" si="170"/>
        <v>52.701195219123505</v>
      </c>
      <c r="Q2201" t="str">
        <f t="shared" si="171"/>
        <v>games</v>
      </c>
      <c r="R2201" t="str">
        <f t="shared" si="172"/>
        <v>tabletop games</v>
      </c>
      <c r="S2201" s="6">
        <f t="shared" si="173"/>
        <v>42262.208310185182</v>
      </c>
      <c r="T2201" s="7">
        <f t="shared" si="174"/>
        <v>42292.208310185182</v>
      </c>
    </row>
    <row r="2202" spans="1:20" ht="43.2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ROUND((E2202/D2202)*100,2)</f>
        <v>542.15</v>
      </c>
      <c r="P2202">
        <f t="shared" si="170"/>
        <v>41.228136882129277</v>
      </c>
      <c r="Q2202" t="str">
        <f t="shared" si="171"/>
        <v>games</v>
      </c>
      <c r="R2202" t="str">
        <f t="shared" si="172"/>
        <v>tabletop games</v>
      </c>
      <c r="S2202" s="6">
        <f t="shared" si="173"/>
        <v>42163.417453703696</v>
      </c>
      <c r="T2202" s="7">
        <f t="shared" si="174"/>
        <v>42190.916666666664</v>
      </c>
    </row>
    <row r="2203" spans="1:20" ht="43.2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ROUND((E2203/D2203)*100,2)</f>
        <v>382.72</v>
      </c>
      <c r="P2203">
        <f t="shared" si="170"/>
        <v>15.035357142857142</v>
      </c>
      <c r="Q2203" t="str">
        <f t="shared" si="171"/>
        <v>music</v>
      </c>
      <c r="R2203" t="str">
        <f t="shared" si="172"/>
        <v>electronic music</v>
      </c>
      <c r="S2203" s="6">
        <f t="shared" si="173"/>
        <v>41276.638483796291</v>
      </c>
      <c r="T2203" s="7">
        <f t="shared" si="174"/>
        <v>41290.638483796291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ROUND((E2204/D2204)*100,2)</f>
        <v>704.18</v>
      </c>
      <c r="P2204">
        <f t="shared" si="170"/>
        <v>39.066920943134534</v>
      </c>
      <c r="Q2204" t="str">
        <f t="shared" si="171"/>
        <v>music</v>
      </c>
      <c r="R2204" t="str">
        <f t="shared" si="172"/>
        <v>electronic music</v>
      </c>
      <c r="S2204" s="6">
        <f t="shared" si="173"/>
        <v>41184.640833333331</v>
      </c>
      <c r="T2204" s="7">
        <f t="shared" si="174"/>
        <v>41214.640833333331</v>
      </c>
    </row>
    <row r="2205" spans="1:20" ht="43.2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ROUND((E2205/D2205)*100,2)</f>
        <v>109.55</v>
      </c>
      <c r="P2205">
        <f t="shared" si="170"/>
        <v>43.82</v>
      </c>
      <c r="Q2205" t="str">
        <f t="shared" si="171"/>
        <v>music</v>
      </c>
      <c r="R2205" t="str">
        <f t="shared" si="172"/>
        <v>electronic music</v>
      </c>
      <c r="S2205" s="6">
        <f t="shared" si="173"/>
        <v>42241.651412037034</v>
      </c>
      <c r="T2205" s="7">
        <f t="shared" si="174"/>
        <v>42271.651412037034</v>
      </c>
    </row>
    <row r="2206" spans="1:20" ht="43.2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ROUND((E2206/D2206)*100,2)</f>
        <v>132.87</v>
      </c>
      <c r="P2206">
        <f t="shared" si="170"/>
        <v>27.301369863013697</v>
      </c>
      <c r="Q2206" t="str">
        <f t="shared" si="171"/>
        <v>music</v>
      </c>
      <c r="R2206" t="str">
        <f t="shared" si="172"/>
        <v>electronic music</v>
      </c>
      <c r="S2206" s="6">
        <f t="shared" si="173"/>
        <v>41312.103229166663</v>
      </c>
      <c r="T2206" s="7">
        <f t="shared" si="174"/>
        <v>41342.103229166663</v>
      </c>
    </row>
    <row r="2207" spans="1:20" ht="43.2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ROUND((E2207/D2207)*100,2)</f>
        <v>152</v>
      </c>
      <c r="P2207">
        <f t="shared" si="170"/>
        <v>42.222222222222221</v>
      </c>
      <c r="Q2207" t="str">
        <f t="shared" si="171"/>
        <v>music</v>
      </c>
      <c r="R2207" t="str">
        <f t="shared" si="172"/>
        <v>electronic music</v>
      </c>
      <c r="S2207" s="6">
        <f t="shared" si="173"/>
        <v>41031.613298611112</v>
      </c>
      <c r="T2207" s="7">
        <f t="shared" si="174"/>
        <v>41061.613298611112</v>
      </c>
    </row>
    <row r="2208" spans="1:20" ht="43.2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ROUND((E2208/D2208)*100,2)</f>
        <v>102.73</v>
      </c>
      <c r="P2208">
        <f t="shared" si="170"/>
        <v>33.235294117647058</v>
      </c>
      <c r="Q2208" t="str">
        <f t="shared" si="171"/>
        <v>music</v>
      </c>
      <c r="R2208" t="str">
        <f t="shared" si="172"/>
        <v>electronic music</v>
      </c>
      <c r="S2208" s="6">
        <f t="shared" si="173"/>
        <v>40997.048888888887</v>
      </c>
      <c r="T2208" s="7">
        <f t="shared" si="174"/>
        <v>41015.048888888887</v>
      </c>
    </row>
    <row r="2209" spans="1:20" ht="43.2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ROUND((E2209/D2209)*100,2)</f>
        <v>100</v>
      </c>
      <c r="P2209">
        <f t="shared" si="170"/>
        <v>285.71428571428572</v>
      </c>
      <c r="Q2209" t="str">
        <f t="shared" si="171"/>
        <v>music</v>
      </c>
      <c r="R2209" t="str">
        <f t="shared" si="172"/>
        <v>electronic music</v>
      </c>
      <c r="S2209" s="6">
        <f t="shared" si="173"/>
        <v>41563.985798611109</v>
      </c>
      <c r="T2209" s="7">
        <f t="shared" si="174"/>
        <v>41594.027465277773</v>
      </c>
    </row>
    <row r="2210" spans="1:20" ht="43.2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ROUND((E2210/D2210)*100,2)</f>
        <v>101.6</v>
      </c>
      <c r="P2210">
        <f t="shared" si="170"/>
        <v>42.333333333333336</v>
      </c>
      <c r="Q2210" t="str">
        <f t="shared" si="171"/>
        <v>music</v>
      </c>
      <c r="R2210" t="str">
        <f t="shared" si="172"/>
        <v>electronic music</v>
      </c>
      <c r="S2210" s="6">
        <f t="shared" si="173"/>
        <v>40946.673912037033</v>
      </c>
      <c r="T2210" s="7">
        <f t="shared" si="174"/>
        <v>41005.958333333328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ROUND((E2211/D2211)*100,2)</f>
        <v>150.80000000000001</v>
      </c>
      <c r="P2211">
        <f t="shared" si="170"/>
        <v>50.266666666666666</v>
      </c>
      <c r="Q2211" t="str">
        <f t="shared" si="171"/>
        <v>music</v>
      </c>
      <c r="R2211" t="str">
        <f t="shared" si="172"/>
        <v>electronic music</v>
      </c>
      <c r="S2211" s="6">
        <f t="shared" si="173"/>
        <v>41732.27134259259</v>
      </c>
      <c r="T2211" s="7">
        <f t="shared" si="174"/>
        <v>41743.75</v>
      </c>
    </row>
    <row r="2212" spans="1:20" ht="43.2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ROUND((E2212/D2212)*100,2)</f>
        <v>111.43</v>
      </c>
      <c r="P2212">
        <f t="shared" si="170"/>
        <v>61.902777777777779</v>
      </c>
      <c r="Q2212" t="str">
        <f t="shared" si="171"/>
        <v>music</v>
      </c>
      <c r="R2212" t="str">
        <f t="shared" si="172"/>
        <v>electronic music</v>
      </c>
      <c r="S2212" s="6">
        <f t="shared" si="173"/>
        <v>40955.857754629629</v>
      </c>
      <c r="T2212" s="7">
        <f t="shared" si="174"/>
        <v>41013.525000000001</v>
      </c>
    </row>
    <row r="2213" spans="1:20" ht="43.2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ROUND((E2213/D2213)*100,2)</f>
        <v>195.6</v>
      </c>
      <c r="P2213">
        <f t="shared" si="170"/>
        <v>40.75</v>
      </c>
      <c r="Q2213" t="str">
        <f t="shared" si="171"/>
        <v>music</v>
      </c>
      <c r="R2213" t="str">
        <f t="shared" si="172"/>
        <v>electronic music</v>
      </c>
      <c r="S2213" s="6">
        <f t="shared" si="173"/>
        <v>41716.576678240737</v>
      </c>
      <c r="T2213" s="7">
        <f t="shared" si="174"/>
        <v>41739.082638888889</v>
      </c>
    </row>
    <row r="2214" spans="1:20" ht="43.2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ROUND((E2214/D2214)*100,2)</f>
        <v>114.38</v>
      </c>
      <c r="P2214">
        <f t="shared" si="170"/>
        <v>55.796747967479675</v>
      </c>
      <c r="Q2214" t="str">
        <f t="shared" si="171"/>
        <v>music</v>
      </c>
      <c r="R2214" t="str">
        <f t="shared" si="172"/>
        <v>electronic music</v>
      </c>
      <c r="S2214" s="6">
        <f t="shared" si="173"/>
        <v>41548.539085648146</v>
      </c>
      <c r="T2214" s="7">
        <f t="shared" si="174"/>
        <v>41581.833333333328</v>
      </c>
    </row>
    <row r="2215" spans="1:20" ht="57.6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ROUND((E2215/D2215)*100,2)</f>
        <v>200</v>
      </c>
      <c r="P2215">
        <f t="shared" si="170"/>
        <v>10</v>
      </c>
      <c r="Q2215" t="str">
        <f t="shared" si="171"/>
        <v>music</v>
      </c>
      <c r="R2215" t="str">
        <f t="shared" si="172"/>
        <v>electronic music</v>
      </c>
      <c r="S2215" s="6">
        <f t="shared" si="173"/>
        <v>42109.617812499993</v>
      </c>
      <c r="T2215" s="7">
        <f t="shared" si="174"/>
        <v>42139.617812499993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ROUND((E2216/D2216)*100,2)</f>
        <v>292.5</v>
      </c>
      <c r="P2216">
        <f t="shared" si="170"/>
        <v>73.125416666666666</v>
      </c>
      <c r="Q2216" t="str">
        <f t="shared" si="171"/>
        <v>music</v>
      </c>
      <c r="R2216" t="str">
        <f t="shared" si="172"/>
        <v>electronic music</v>
      </c>
      <c r="S2216" s="6">
        <f t="shared" si="173"/>
        <v>41646.58388888889</v>
      </c>
      <c r="T2216" s="7">
        <f t="shared" si="174"/>
        <v>41676.58388888889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ROUND((E2217/D2217)*100,2)</f>
        <v>156.36000000000001</v>
      </c>
      <c r="P2217">
        <f t="shared" si="170"/>
        <v>26.060606060606062</v>
      </c>
      <c r="Q2217" t="str">
        <f t="shared" si="171"/>
        <v>music</v>
      </c>
      <c r="R2217" t="str">
        <f t="shared" si="172"/>
        <v>electronic music</v>
      </c>
      <c r="S2217" s="6">
        <f t="shared" si="173"/>
        <v>40958.508935185186</v>
      </c>
      <c r="T2217" s="7">
        <f t="shared" si="174"/>
        <v>40981.082638888889</v>
      </c>
    </row>
    <row r="2218" spans="1:20" ht="43.2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ROUND((E2218/D2218)*100,2)</f>
        <v>105.67</v>
      </c>
      <c r="P2218">
        <f t="shared" si="170"/>
        <v>22.642857142857142</v>
      </c>
      <c r="Q2218" t="str">
        <f t="shared" si="171"/>
        <v>music</v>
      </c>
      <c r="R2218" t="str">
        <f t="shared" si="172"/>
        <v>electronic music</v>
      </c>
      <c r="S2218" s="6">
        <f t="shared" si="173"/>
        <v>42194.543344907404</v>
      </c>
      <c r="T2218" s="7">
        <f t="shared" si="174"/>
        <v>42208.543344907404</v>
      </c>
    </row>
    <row r="2219" spans="1:20" ht="43.2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ROUND((E2219/D2219)*100,2)</f>
        <v>101.19</v>
      </c>
      <c r="P2219">
        <f t="shared" si="170"/>
        <v>47.222222222222221</v>
      </c>
      <c r="Q2219" t="str">
        <f t="shared" si="171"/>
        <v>music</v>
      </c>
      <c r="R2219" t="str">
        <f t="shared" si="172"/>
        <v>electronic music</v>
      </c>
      <c r="S2219" s="6">
        <f t="shared" si="173"/>
        <v>42299.568437499998</v>
      </c>
      <c r="T2219" s="7">
        <f t="shared" si="174"/>
        <v>42310.124999999993</v>
      </c>
    </row>
    <row r="2220" spans="1:20" ht="43.2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ROUND((E2220/D2220)*100,2)</f>
        <v>122.83</v>
      </c>
      <c r="P2220">
        <f t="shared" si="170"/>
        <v>32.324473684210524</v>
      </c>
      <c r="Q2220" t="str">
        <f t="shared" si="171"/>
        <v>music</v>
      </c>
      <c r="R2220" t="str">
        <f t="shared" si="172"/>
        <v>electronic music</v>
      </c>
      <c r="S2220" s="6">
        <f t="shared" si="173"/>
        <v>41127.603969907403</v>
      </c>
      <c r="T2220" s="7">
        <f t="shared" si="174"/>
        <v>41149.791666666664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ROUND((E2221/D2221)*100,2)</f>
        <v>101.5</v>
      </c>
      <c r="P2221">
        <f t="shared" si="170"/>
        <v>53.421052631578945</v>
      </c>
      <c r="Q2221" t="str">
        <f t="shared" si="171"/>
        <v>music</v>
      </c>
      <c r="R2221" t="str">
        <f t="shared" si="172"/>
        <v>electronic music</v>
      </c>
      <c r="S2221" s="6">
        <f t="shared" si="173"/>
        <v>42205.510555555556</v>
      </c>
      <c r="T2221" s="7">
        <f t="shared" si="174"/>
        <v>42235.510555555556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ROUND((E2222/D2222)*100,2)</f>
        <v>101.14</v>
      </c>
      <c r="P2222">
        <f t="shared" si="170"/>
        <v>51.304347826086953</v>
      </c>
      <c r="Q2222" t="str">
        <f t="shared" si="171"/>
        <v>music</v>
      </c>
      <c r="R2222" t="str">
        <f t="shared" si="172"/>
        <v>electronic music</v>
      </c>
      <c r="S2222" s="6">
        <f t="shared" si="173"/>
        <v>41451.852268518516</v>
      </c>
      <c r="T2222" s="7">
        <f t="shared" si="174"/>
        <v>41481.852268518516</v>
      </c>
    </row>
    <row r="2223" spans="1:20" ht="43.2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ROUND((E2223/D2223)*100,2)</f>
        <v>108.12</v>
      </c>
      <c r="P2223">
        <f t="shared" si="170"/>
        <v>37.197247706422019</v>
      </c>
      <c r="Q2223" t="str">
        <f t="shared" si="171"/>
        <v>games</v>
      </c>
      <c r="R2223" t="str">
        <f t="shared" si="172"/>
        <v>tabletop games</v>
      </c>
      <c r="S2223" s="6">
        <f t="shared" si="173"/>
        <v>42452.458437499998</v>
      </c>
      <c r="T2223" s="7">
        <f t="shared" si="174"/>
        <v>42482.791666666664</v>
      </c>
    </row>
    <row r="2224" spans="1:20" ht="43.2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ROUND((E2224/D2224)*100,2)</f>
        <v>162.6</v>
      </c>
      <c r="P2224">
        <f t="shared" si="170"/>
        <v>27.1</v>
      </c>
      <c r="Q2224" t="str">
        <f t="shared" si="171"/>
        <v>games</v>
      </c>
      <c r="R2224" t="str">
        <f t="shared" si="172"/>
        <v>tabletop games</v>
      </c>
      <c r="S2224" s="6">
        <f t="shared" si="173"/>
        <v>40906.579247685186</v>
      </c>
      <c r="T2224" s="7">
        <f t="shared" si="174"/>
        <v>40936.579247685186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ROUND((E2225/D2225)*100,2)</f>
        <v>105.8</v>
      </c>
      <c r="P2225">
        <f t="shared" si="170"/>
        <v>206.31</v>
      </c>
      <c r="Q2225" t="str">
        <f t="shared" si="171"/>
        <v>games</v>
      </c>
      <c r="R2225" t="str">
        <f t="shared" si="172"/>
        <v>tabletop games</v>
      </c>
      <c r="S2225" s="6">
        <f t="shared" si="173"/>
        <v>42152.432500000003</v>
      </c>
      <c r="T2225" s="7">
        <f t="shared" si="174"/>
        <v>42182.432500000003</v>
      </c>
    </row>
    <row r="2226" spans="1:20" ht="43.2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ROUND((E2226/D2226)*100,2)</f>
        <v>243.15</v>
      </c>
      <c r="P2226">
        <f t="shared" si="170"/>
        <v>82.145270270270274</v>
      </c>
      <c r="Q2226" t="str">
        <f t="shared" si="171"/>
        <v>games</v>
      </c>
      <c r="R2226" t="str">
        <f t="shared" si="172"/>
        <v>tabletop games</v>
      </c>
      <c r="S2226" s="6">
        <f t="shared" si="173"/>
        <v>42644.459201388883</v>
      </c>
      <c r="T2226" s="7">
        <f t="shared" si="174"/>
        <v>42672.583333333336</v>
      </c>
    </row>
    <row r="2227" spans="1:20" ht="43.2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ROUND((E2227/D2227)*100,2)</f>
        <v>944.83</v>
      </c>
      <c r="P2227">
        <f t="shared" si="170"/>
        <v>164.79651993355483</v>
      </c>
      <c r="Q2227" t="str">
        <f t="shared" si="171"/>
        <v>games</v>
      </c>
      <c r="R2227" t="str">
        <f t="shared" si="172"/>
        <v>tabletop games</v>
      </c>
      <c r="S2227" s="6">
        <f t="shared" si="173"/>
        <v>41873.583506944444</v>
      </c>
      <c r="T2227" s="7">
        <f t="shared" si="174"/>
        <v>41903.583506944444</v>
      </c>
    </row>
    <row r="2228" spans="1:20" ht="43.2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ROUND((E2228/D2228)*100,2)</f>
        <v>108.46</v>
      </c>
      <c r="P2228">
        <f t="shared" si="170"/>
        <v>60.820280373831778</v>
      </c>
      <c r="Q2228" t="str">
        <f t="shared" si="171"/>
        <v>games</v>
      </c>
      <c r="R2228" t="str">
        <f t="shared" si="172"/>
        <v>tabletop games</v>
      </c>
      <c r="S2228" s="6">
        <f t="shared" si="173"/>
        <v>42381.590532407405</v>
      </c>
      <c r="T2228" s="7">
        <f t="shared" si="174"/>
        <v>42411.999305555553</v>
      </c>
    </row>
    <row r="2229" spans="1:20" ht="43.2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ROUND((E2229/D2229)*100,2)</f>
        <v>157.38</v>
      </c>
      <c r="P2229">
        <f t="shared" si="170"/>
        <v>67.970099667774093</v>
      </c>
      <c r="Q2229" t="str">
        <f t="shared" si="171"/>
        <v>games</v>
      </c>
      <c r="R2229" t="str">
        <f t="shared" si="172"/>
        <v>tabletop games</v>
      </c>
      <c r="S2229" s="6">
        <f t="shared" si="173"/>
        <v>41561.599016203698</v>
      </c>
      <c r="T2229" s="7">
        <f t="shared" si="174"/>
        <v>41591.640682870369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ROUND((E2230/D2230)*100,2)</f>
        <v>1174.49</v>
      </c>
      <c r="P2230">
        <f t="shared" si="170"/>
        <v>81.561805555555551</v>
      </c>
      <c r="Q2230" t="str">
        <f t="shared" si="171"/>
        <v>games</v>
      </c>
      <c r="R2230" t="str">
        <f t="shared" si="172"/>
        <v>tabletop games</v>
      </c>
      <c r="S2230" s="6">
        <f t="shared" si="173"/>
        <v>42202.069861111107</v>
      </c>
      <c r="T2230" s="7">
        <f t="shared" si="174"/>
        <v>42232.069861111107</v>
      </c>
    </row>
    <row r="2231" spans="1:20" ht="43.2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ROUND((E2231/D2231)*100,2)</f>
        <v>171.05</v>
      </c>
      <c r="P2231">
        <f t="shared" si="170"/>
        <v>25.42547309833024</v>
      </c>
      <c r="Q2231" t="str">
        <f t="shared" si="171"/>
        <v>games</v>
      </c>
      <c r="R2231" t="str">
        <f t="shared" si="172"/>
        <v>tabletop games</v>
      </c>
      <c r="S2231" s="6">
        <f t="shared" si="173"/>
        <v>41484.455914351849</v>
      </c>
      <c r="T2231" s="7">
        <f t="shared" si="174"/>
        <v>41519.958333333328</v>
      </c>
    </row>
    <row r="2232" spans="1:20" ht="43.2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ROUND((E2232/D2232)*100,2)</f>
        <v>125.95</v>
      </c>
      <c r="P2232">
        <f t="shared" si="170"/>
        <v>21.497991967871485</v>
      </c>
      <c r="Q2232" t="str">
        <f t="shared" si="171"/>
        <v>games</v>
      </c>
      <c r="R2232" t="str">
        <f t="shared" si="172"/>
        <v>tabletop games</v>
      </c>
      <c r="S2232" s="6">
        <f t="shared" si="173"/>
        <v>41724.672766203701</v>
      </c>
      <c r="T2232" s="7">
        <f t="shared" si="174"/>
        <v>41754.672766203701</v>
      </c>
    </row>
    <row r="2233" spans="1:20" ht="43.2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ROUND((E2233/D2233)*100,2)</f>
        <v>1212.1300000000001</v>
      </c>
      <c r="P2233">
        <f t="shared" si="170"/>
        <v>27.226630727762803</v>
      </c>
      <c r="Q2233" t="str">
        <f t="shared" si="171"/>
        <v>games</v>
      </c>
      <c r="R2233" t="str">
        <f t="shared" si="172"/>
        <v>tabletop games</v>
      </c>
      <c r="S2233" s="6">
        <f t="shared" si="173"/>
        <v>41423.702557870369</v>
      </c>
      <c r="T2233" s="7">
        <f t="shared" si="174"/>
        <v>41450</v>
      </c>
    </row>
    <row r="2234" spans="1:20" ht="43.2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ROUND((E2234/D2234)*100,2)</f>
        <v>495.8</v>
      </c>
      <c r="P2234">
        <f t="shared" si="170"/>
        <v>25.091093117408906</v>
      </c>
      <c r="Q2234" t="str">
        <f t="shared" si="171"/>
        <v>games</v>
      </c>
      <c r="R2234" t="str">
        <f t="shared" si="172"/>
        <v>tabletop games</v>
      </c>
      <c r="S2234" s="6">
        <f t="shared" si="173"/>
        <v>41806.585740740738</v>
      </c>
      <c r="T2234" s="7">
        <f t="shared" si="174"/>
        <v>41838.916666666664</v>
      </c>
    </row>
    <row r="2235" spans="1:20" ht="43.2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ROUND((E2235/D2235)*100,2)</f>
        <v>332.04</v>
      </c>
      <c r="P2235">
        <f t="shared" si="170"/>
        <v>21.230179028132991</v>
      </c>
      <c r="Q2235" t="str">
        <f t="shared" si="171"/>
        <v>games</v>
      </c>
      <c r="R2235" t="str">
        <f t="shared" si="172"/>
        <v>tabletop games</v>
      </c>
      <c r="S2235" s="6">
        <f t="shared" si="173"/>
        <v>42331.170590277776</v>
      </c>
      <c r="T2235" s="7">
        <f t="shared" si="174"/>
        <v>42351.791666666664</v>
      </c>
    </row>
    <row r="2236" spans="1:20" ht="43.2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ROUND((E2236/D2236)*100,2)</f>
        <v>1165</v>
      </c>
      <c r="P2236">
        <f t="shared" si="170"/>
        <v>41.607142857142854</v>
      </c>
      <c r="Q2236" t="str">
        <f t="shared" si="171"/>
        <v>games</v>
      </c>
      <c r="R2236" t="str">
        <f t="shared" si="172"/>
        <v>tabletop games</v>
      </c>
      <c r="S2236" s="6">
        <f t="shared" si="173"/>
        <v>42710.616284722222</v>
      </c>
      <c r="T2236" s="7">
        <f t="shared" si="174"/>
        <v>42740.616284722222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ROUND((E2237/D2237)*100,2)</f>
        <v>153.32</v>
      </c>
      <c r="P2237">
        <f t="shared" si="170"/>
        <v>135.58503401360545</v>
      </c>
      <c r="Q2237" t="str">
        <f t="shared" si="171"/>
        <v>games</v>
      </c>
      <c r="R2237" t="str">
        <f t="shared" si="172"/>
        <v>tabletop games</v>
      </c>
      <c r="S2237" s="6">
        <f t="shared" si="173"/>
        <v>42061.813784722217</v>
      </c>
      <c r="T2237" s="7">
        <f t="shared" si="174"/>
        <v>42091.772118055553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ROUND((E2238/D2238)*100,2)</f>
        <v>537.11</v>
      </c>
      <c r="P2238">
        <f t="shared" si="170"/>
        <v>22.116176470588236</v>
      </c>
      <c r="Q2238" t="str">
        <f t="shared" si="171"/>
        <v>games</v>
      </c>
      <c r="R2238" t="str">
        <f t="shared" si="172"/>
        <v>tabletop games</v>
      </c>
      <c r="S2238" s="6">
        <f t="shared" si="173"/>
        <v>42371.408831018511</v>
      </c>
      <c r="T2238" s="7">
        <f t="shared" si="174"/>
        <v>42401.408831018511</v>
      </c>
    </row>
    <row r="2239" spans="1:20" ht="43.2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ROUND((E2239/D2239)*100,2)</f>
        <v>352.93</v>
      </c>
      <c r="P2239">
        <f t="shared" si="170"/>
        <v>64.625635808748726</v>
      </c>
      <c r="Q2239" t="str">
        <f t="shared" si="171"/>
        <v>games</v>
      </c>
      <c r="R2239" t="str">
        <f t="shared" si="172"/>
        <v>tabletop games</v>
      </c>
      <c r="S2239" s="6">
        <f t="shared" si="173"/>
        <v>41914.794942129629</v>
      </c>
      <c r="T2239" s="7">
        <f t="shared" si="174"/>
        <v>41955.124305555553</v>
      </c>
    </row>
    <row r="2240" spans="1:20" ht="28.8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ROUND((E2240/D2240)*100,2)</f>
        <v>137.4</v>
      </c>
      <c r="P2240">
        <f t="shared" si="170"/>
        <v>69.569620253164558</v>
      </c>
      <c r="Q2240" t="str">
        <f t="shared" si="171"/>
        <v>games</v>
      </c>
      <c r="R2240" t="str">
        <f t="shared" si="172"/>
        <v>tabletop games</v>
      </c>
      <c r="S2240" s="6">
        <f t="shared" si="173"/>
        <v>42774.41337962963</v>
      </c>
      <c r="T2240" s="7">
        <f t="shared" si="174"/>
        <v>42804.41337962963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ROUND((E2241/D2241)*100,2)</f>
        <v>128.03</v>
      </c>
      <c r="P2241">
        <f t="shared" si="170"/>
        <v>75.133028169014082</v>
      </c>
      <c r="Q2241" t="str">
        <f t="shared" si="171"/>
        <v>games</v>
      </c>
      <c r="R2241" t="str">
        <f t="shared" si="172"/>
        <v>tabletop games</v>
      </c>
      <c r="S2241" s="6">
        <f t="shared" si="173"/>
        <v>41572.750162037039</v>
      </c>
      <c r="T2241" s="7">
        <f t="shared" si="174"/>
        <v>41608.959722222222</v>
      </c>
    </row>
    <row r="2242" spans="1:20" ht="43.2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ROUND((E2242/D2242)*100,2)</f>
        <v>270.68</v>
      </c>
      <c r="P2242">
        <f t="shared" si="170"/>
        <v>140.97916666666666</v>
      </c>
      <c r="Q2242" t="str">
        <f t="shared" si="171"/>
        <v>games</v>
      </c>
      <c r="R2242" t="str">
        <f t="shared" si="172"/>
        <v>tabletop games</v>
      </c>
      <c r="S2242" s="6">
        <f t="shared" si="173"/>
        <v>42452.617407407401</v>
      </c>
      <c r="T2242" s="7">
        <f t="shared" si="174"/>
        <v>42482.617407407401</v>
      </c>
    </row>
    <row r="2243" spans="1:20" ht="43.2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ROUND((E2243/D2243)*100,2)</f>
        <v>806.4</v>
      </c>
      <c r="P2243">
        <f t="shared" ref="P2243:P2306" si="175">IF(L2243=0,0,+E2243/L2243)</f>
        <v>49.472392638036808</v>
      </c>
      <c r="Q2243" t="str">
        <f t="shared" ref="Q2243:Q2306" si="176">LEFT(N2243, SEARCH("/",N2243)-1)</f>
        <v>games</v>
      </c>
      <c r="R2243" t="str">
        <f t="shared" ref="R2243:R2306" si="177">RIGHT(N2243,LEN(N2243)-SEARCH("/",N2243))</f>
        <v>tabletop games</v>
      </c>
      <c r="S2243" s="6">
        <f t="shared" ref="S2243:S2306" si="178">(J2243/86400)+25569+(-5/24)</f>
        <v>42766.619212962956</v>
      </c>
      <c r="T2243" s="7">
        <f t="shared" ref="T2243:T2306" si="179">(I2243/86400)+25569+(-5/24)</f>
        <v>42796.619212962956</v>
      </c>
    </row>
    <row r="2244" spans="1:20" ht="28.8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ROUND((E2244/D2244)*100,2)</f>
        <v>1360.1</v>
      </c>
      <c r="P2244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6">
        <f t="shared" si="178"/>
        <v>41569.367280092592</v>
      </c>
      <c r="T2244" s="7">
        <f t="shared" si="179"/>
        <v>41604.918055555558</v>
      </c>
    </row>
    <row r="2245" spans="1:20" ht="43.2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ROUND((E2245/D2245)*100,2)</f>
        <v>930250</v>
      </c>
      <c r="P2245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6">
        <f t="shared" si="178"/>
        <v>42800.542708333327</v>
      </c>
      <c r="T2245" s="7">
        <f t="shared" si="179"/>
        <v>42806.916666666664</v>
      </c>
    </row>
    <row r="2246" spans="1:20" ht="43.2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ROUND((E2246/D2246)*100,2)</f>
        <v>377.02</v>
      </c>
      <c r="P2246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6">
        <f t="shared" si="178"/>
        <v>42647.610486111109</v>
      </c>
      <c r="T2246" s="7">
        <f t="shared" si="179"/>
        <v>42659.645833333336</v>
      </c>
    </row>
    <row r="2247" spans="1:20" ht="43.2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ROUND((E2247/D2247)*100,2)</f>
        <v>2647.03</v>
      </c>
      <c r="P2247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6">
        <f t="shared" si="178"/>
        <v>41660.500196759254</v>
      </c>
      <c r="T2247" s="7">
        <f t="shared" si="179"/>
        <v>41691.541666666664</v>
      </c>
    </row>
    <row r="2248" spans="1:20" ht="43.2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ROUND((E2248/D2248)*100,2)</f>
        <v>100.12</v>
      </c>
      <c r="P2248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6">
        <f t="shared" si="178"/>
        <v>42221.583449074074</v>
      </c>
      <c r="T2248" s="7">
        <f t="shared" si="179"/>
        <v>42251.583449074074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ROUND((E2249/D2249)*100,2)</f>
        <v>104.45</v>
      </c>
      <c r="P2249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6">
        <f t="shared" si="178"/>
        <v>42200.457928240743</v>
      </c>
      <c r="T2249" s="7">
        <f t="shared" si="179"/>
        <v>42214.457928240743</v>
      </c>
    </row>
    <row r="2250" spans="1:20" ht="43.2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ROUND((E2250/D2250)*100,2)</f>
        <v>107.21</v>
      </c>
      <c r="P2250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6">
        <f t="shared" si="178"/>
        <v>42688.667569444442</v>
      </c>
      <c r="T2250" s="7">
        <f t="shared" si="179"/>
        <v>42718.667569444442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ROUND((E2251/D2251)*100,2)</f>
        <v>168.77</v>
      </c>
      <c r="P2251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6">
        <f t="shared" si="178"/>
        <v>41336.49496527778</v>
      </c>
      <c r="T2251" s="7">
        <f t="shared" si="179"/>
        <v>41366.453298611108</v>
      </c>
    </row>
    <row r="2252" spans="1:20" ht="43.2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ROUND((E2252/D2252)*100,2)</f>
        <v>975.11</v>
      </c>
      <c r="P2252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6">
        <f t="shared" si="178"/>
        <v>42676.7971412037</v>
      </c>
      <c r="T2252" s="7">
        <f t="shared" si="179"/>
        <v>42706.838807870365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ROUND((E2253/D2253)*100,2)</f>
        <v>134.44999999999999</v>
      </c>
      <c r="P2253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6">
        <f t="shared" si="178"/>
        <v>41846.137465277774</v>
      </c>
      <c r="T2253" s="7">
        <f t="shared" si="179"/>
        <v>41867.137465277774</v>
      </c>
    </row>
    <row r="2254" spans="1:20" ht="43.2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ROUND((E2254/D2254)*100,2)</f>
        <v>272.27999999999997</v>
      </c>
      <c r="P2254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6">
        <f t="shared" si="178"/>
        <v>42573.119652777772</v>
      </c>
      <c r="T2254" s="7">
        <f t="shared" si="179"/>
        <v>42588.119652777772</v>
      </c>
    </row>
    <row r="2255" spans="1:20" ht="43.2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ROUND((E2255/D2255)*100,2)</f>
        <v>112.69</v>
      </c>
      <c r="P2255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6">
        <f t="shared" si="178"/>
        <v>42296.422997685186</v>
      </c>
      <c r="T2255" s="7">
        <f t="shared" si="179"/>
        <v>42326.46466435185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ROUND((E2256/D2256)*100,2)</f>
        <v>459.8</v>
      </c>
      <c r="P2256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6">
        <f t="shared" si="178"/>
        <v>42752.439444444441</v>
      </c>
      <c r="T2256" s="7">
        <f t="shared" si="179"/>
        <v>42759.439444444441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ROUND((E2257/D2257)*100,2)</f>
        <v>286.66000000000003</v>
      </c>
      <c r="P2257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6">
        <f t="shared" si="178"/>
        <v>42467.743645833332</v>
      </c>
      <c r="T2257" s="7">
        <f t="shared" si="179"/>
        <v>42497.743645833332</v>
      </c>
    </row>
    <row r="2258" spans="1:20" ht="43.2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ROUND((E2258/D2258)*100,2)</f>
        <v>222.71</v>
      </c>
      <c r="P2258">
        <f t="shared" si="175"/>
        <v>21.38</v>
      </c>
      <c r="Q2258" t="str">
        <f t="shared" si="176"/>
        <v>games</v>
      </c>
      <c r="R2258" t="str">
        <f t="shared" si="177"/>
        <v>tabletop games</v>
      </c>
      <c r="S2258" s="6">
        <f t="shared" si="178"/>
        <v>42682.243587962956</v>
      </c>
      <c r="T2258" s="7">
        <f t="shared" si="179"/>
        <v>42696.243587962956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ROUND((E2259/D2259)*100,2)</f>
        <v>636.14</v>
      </c>
      <c r="P2259">
        <f t="shared" si="175"/>
        <v>94.103550295857985</v>
      </c>
      <c r="Q2259" t="str">
        <f t="shared" si="176"/>
        <v>games</v>
      </c>
      <c r="R2259" t="str">
        <f t="shared" si="177"/>
        <v>tabletop games</v>
      </c>
      <c r="S2259" s="6">
        <f t="shared" si="178"/>
        <v>42505.728344907409</v>
      </c>
      <c r="T2259" s="7">
        <f t="shared" si="179"/>
        <v>42540.749999999993</v>
      </c>
    </row>
    <row r="2260" spans="1:20" ht="28.8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ROUND((E2260/D2260)*100,2)</f>
        <v>146.5</v>
      </c>
      <c r="P2260">
        <f t="shared" si="175"/>
        <v>15.721951219512196</v>
      </c>
      <c r="Q2260" t="str">
        <f t="shared" si="176"/>
        <v>games</v>
      </c>
      <c r="R2260" t="str">
        <f t="shared" si="177"/>
        <v>tabletop games</v>
      </c>
      <c r="S2260" s="6">
        <f t="shared" si="178"/>
        <v>42136.542673611104</v>
      </c>
      <c r="T2260" s="7">
        <f t="shared" si="179"/>
        <v>42166.542673611104</v>
      </c>
    </row>
    <row r="2261" spans="1:20" ht="43.2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ROUND((E2261/D2261)*100,2)</f>
        <v>1867.1</v>
      </c>
      <c r="P2261">
        <f t="shared" si="175"/>
        <v>90.635922330097088</v>
      </c>
      <c r="Q2261" t="str">
        <f t="shared" si="176"/>
        <v>games</v>
      </c>
      <c r="R2261" t="str">
        <f t="shared" si="177"/>
        <v>tabletop games</v>
      </c>
      <c r="S2261" s="6">
        <f t="shared" si="178"/>
        <v>42702.59648148148</v>
      </c>
      <c r="T2261" s="7">
        <f t="shared" si="179"/>
        <v>42712.59648148148</v>
      </c>
    </row>
    <row r="2262" spans="1:20" ht="43.2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ROUND((E2262/D2262)*100,2)</f>
        <v>326.92</v>
      </c>
      <c r="P2262">
        <f t="shared" si="175"/>
        <v>97.297619047619051</v>
      </c>
      <c r="Q2262" t="str">
        <f t="shared" si="176"/>
        <v>games</v>
      </c>
      <c r="R2262" t="str">
        <f t="shared" si="177"/>
        <v>tabletop games</v>
      </c>
      <c r="S2262" s="6">
        <f t="shared" si="178"/>
        <v>41694.808449074073</v>
      </c>
      <c r="T2262" s="7">
        <f t="shared" si="179"/>
        <v>41724.766782407409</v>
      </c>
    </row>
    <row r="2263" spans="1:20" ht="43.2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ROUND((E2263/D2263)*100,2)</f>
        <v>779.5</v>
      </c>
      <c r="P2263">
        <f t="shared" si="175"/>
        <v>37.11904761904762</v>
      </c>
      <c r="Q2263" t="str">
        <f t="shared" si="176"/>
        <v>games</v>
      </c>
      <c r="R2263" t="str">
        <f t="shared" si="177"/>
        <v>tabletop games</v>
      </c>
      <c r="S2263" s="6">
        <f t="shared" si="178"/>
        <v>42759.516435185178</v>
      </c>
      <c r="T2263" s="7">
        <f t="shared" si="179"/>
        <v>42780.516435185178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ROUND((E2264/D2264)*100,2)</f>
        <v>154.15</v>
      </c>
      <c r="P2264">
        <f t="shared" si="175"/>
        <v>28.104972375690608</v>
      </c>
      <c r="Q2264" t="str">
        <f t="shared" si="176"/>
        <v>games</v>
      </c>
      <c r="R2264" t="str">
        <f t="shared" si="177"/>
        <v>tabletop games</v>
      </c>
      <c r="S2264" s="6">
        <f t="shared" si="178"/>
        <v>41926.376828703702</v>
      </c>
      <c r="T2264" s="7">
        <f t="shared" si="179"/>
        <v>41960.791666666664</v>
      </c>
    </row>
    <row r="2265" spans="1:20" ht="43.2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ROUND((E2265/D2265)*100,2)</f>
        <v>115.55</v>
      </c>
      <c r="P2265">
        <f t="shared" si="175"/>
        <v>144.43333333333334</v>
      </c>
      <c r="Q2265" t="str">
        <f t="shared" si="176"/>
        <v>games</v>
      </c>
      <c r="R2265" t="str">
        <f t="shared" si="177"/>
        <v>tabletop games</v>
      </c>
      <c r="S2265" s="6">
        <f t="shared" si="178"/>
        <v>42014.623993055553</v>
      </c>
      <c r="T2265" s="7">
        <f t="shared" si="179"/>
        <v>42035.623993055553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ROUND((E2266/D2266)*100,2)</f>
        <v>180.03</v>
      </c>
      <c r="P2266">
        <f t="shared" si="175"/>
        <v>24.274157303370785</v>
      </c>
      <c r="Q2266" t="str">
        <f t="shared" si="176"/>
        <v>games</v>
      </c>
      <c r="R2266" t="str">
        <f t="shared" si="177"/>
        <v>tabletop games</v>
      </c>
      <c r="S2266" s="6">
        <f t="shared" si="178"/>
        <v>42496.374004629623</v>
      </c>
      <c r="T2266" s="7">
        <f t="shared" si="179"/>
        <v>42512.916666666664</v>
      </c>
    </row>
    <row r="2267" spans="1:20" ht="43.2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ROUND((E2267/D2267)*100,2)</f>
        <v>298.5</v>
      </c>
      <c r="P2267">
        <f t="shared" si="175"/>
        <v>35.117647058823529</v>
      </c>
      <c r="Q2267" t="str">
        <f t="shared" si="176"/>
        <v>games</v>
      </c>
      <c r="R2267" t="str">
        <f t="shared" si="177"/>
        <v>tabletop games</v>
      </c>
      <c r="S2267" s="6">
        <f t="shared" si="178"/>
        <v>42689.644756944443</v>
      </c>
      <c r="T2267" s="7">
        <f t="shared" si="179"/>
        <v>42696.644756944443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ROUND((E2268/D2268)*100,2)</f>
        <v>320.27</v>
      </c>
      <c r="P2268">
        <f t="shared" si="175"/>
        <v>24.762886597938145</v>
      </c>
      <c r="Q2268" t="str">
        <f t="shared" si="176"/>
        <v>games</v>
      </c>
      <c r="R2268" t="str">
        <f t="shared" si="177"/>
        <v>tabletop games</v>
      </c>
      <c r="S2268" s="6">
        <f t="shared" si="178"/>
        <v>42469.666574074072</v>
      </c>
      <c r="T2268" s="7">
        <f t="shared" si="179"/>
        <v>42486.874999999993</v>
      </c>
    </row>
    <row r="2269" spans="1:20" ht="43.2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ROUND((E2269/D2269)*100,2)</f>
        <v>380.53</v>
      </c>
      <c r="P2269">
        <f t="shared" si="175"/>
        <v>188.37871287128712</v>
      </c>
      <c r="Q2269" t="str">
        <f t="shared" si="176"/>
        <v>games</v>
      </c>
      <c r="R2269" t="str">
        <f t="shared" si="177"/>
        <v>tabletop games</v>
      </c>
      <c r="S2269" s="6">
        <f t="shared" si="178"/>
        <v>41968.621493055551</v>
      </c>
      <c r="T2269" s="7">
        <f t="shared" si="179"/>
        <v>41993.833333333336</v>
      </c>
    </row>
    <row r="2270" spans="1:20" ht="43.2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ROUND((E2270/D2270)*100,2)</f>
        <v>102.6</v>
      </c>
      <c r="P2270">
        <f t="shared" si="175"/>
        <v>148.08247422680412</v>
      </c>
      <c r="Q2270" t="str">
        <f t="shared" si="176"/>
        <v>games</v>
      </c>
      <c r="R2270" t="str">
        <f t="shared" si="177"/>
        <v>tabletop games</v>
      </c>
      <c r="S2270" s="6">
        <f t="shared" si="178"/>
        <v>42775.874016203707</v>
      </c>
      <c r="T2270" s="7">
        <f t="shared" si="179"/>
        <v>42805.874016203707</v>
      </c>
    </row>
    <row r="2271" spans="1:20" ht="43.2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ROUND((E2271/D2271)*100,2)</f>
        <v>1801.64</v>
      </c>
      <c r="P2271">
        <f t="shared" si="175"/>
        <v>49.934589800443462</v>
      </c>
      <c r="Q2271" t="str">
        <f t="shared" si="176"/>
        <v>games</v>
      </c>
      <c r="R2271" t="str">
        <f t="shared" si="177"/>
        <v>tabletop games</v>
      </c>
      <c r="S2271" s="6">
        <f t="shared" si="178"/>
        <v>42776.496099537035</v>
      </c>
      <c r="T2271" s="7">
        <f t="shared" si="179"/>
        <v>42800.999999999993</v>
      </c>
    </row>
    <row r="2272" spans="1:20" ht="43.2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ROUND((E2272/D2272)*100,2)</f>
        <v>720.25</v>
      </c>
      <c r="P2272">
        <f t="shared" si="175"/>
        <v>107.82155688622754</v>
      </c>
      <c r="Q2272" t="str">
        <f t="shared" si="176"/>
        <v>games</v>
      </c>
      <c r="R2272" t="str">
        <f t="shared" si="177"/>
        <v>tabletop games</v>
      </c>
      <c r="S2272" s="6">
        <f t="shared" si="178"/>
        <v>42725.661030092589</v>
      </c>
      <c r="T2272" s="7">
        <f t="shared" si="179"/>
        <v>42745.707638888889</v>
      </c>
    </row>
    <row r="2273" spans="1:20" ht="43.2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ROUND((E2273/D2273)*100,2)</f>
        <v>283.08999999999997</v>
      </c>
      <c r="P2273">
        <f t="shared" si="175"/>
        <v>42.63403614457831</v>
      </c>
      <c r="Q2273" t="str">
        <f t="shared" si="176"/>
        <v>games</v>
      </c>
      <c r="R2273" t="str">
        <f t="shared" si="177"/>
        <v>tabletop games</v>
      </c>
      <c r="S2273" s="6">
        <f t="shared" si="178"/>
        <v>42683.791712962957</v>
      </c>
      <c r="T2273" s="7">
        <f t="shared" si="179"/>
        <v>42713.791712962957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ROUND((E2274/D2274)*100,2)</f>
        <v>1356.6</v>
      </c>
      <c r="P2274">
        <f t="shared" si="175"/>
        <v>14.370762711864407</v>
      </c>
      <c r="Q2274" t="str">
        <f t="shared" si="176"/>
        <v>games</v>
      </c>
      <c r="R2274" t="str">
        <f t="shared" si="177"/>
        <v>tabletop games</v>
      </c>
      <c r="S2274" s="6">
        <f t="shared" si="178"/>
        <v>42315.491157407407</v>
      </c>
      <c r="T2274" s="7">
        <f t="shared" si="179"/>
        <v>42345.491157407407</v>
      </c>
    </row>
    <row r="2275" spans="1:20" ht="43.2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ROUND((E2275/D2275)*100,2)</f>
        <v>220.36</v>
      </c>
      <c r="P2275">
        <f t="shared" si="175"/>
        <v>37.476190476190474</v>
      </c>
      <c r="Q2275" t="str">
        <f t="shared" si="176"/>
        <v>games</v>
      </c>
      <c r="R2275" t="str">
        <f t="shared" si="177"/>
        <v>tabletop games</v>
      </c>
      <c r="S2275" s="6">
        <f t="shared" si="178"/>
        <v>42781.340763888882</v>
      </c>
      <c r="T2275" s="7">
        <f t="shared" si="179"/>
        <v>42806.299097222225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ROUND((E2276/D2276)*100,2)</f>
        <v>119.6</v>
      </c>
      <c r="P2276">
        <f t="shared" si="175"/>
        <v>30.202020202020201</v>
      </c>
      <c r="Q2276" t="str">
        <f t="shared" si="176"/>
        <v>games</v>
      </c>
      <c r="R2276" t="str">
        <f t="shared" si="177"/>
        <v>tabletop games</v>
      </c>
      <c r="S2276" s="6">
        <f t="shared" si="178"/>
        <v>41663.292326388888</v>
      </c>
      <c r="T2276" s="7">
        <f t="shared" si="179"/>
        <v>41693.292326388888</v>
      </c>
    </row>
    <row r="2277" spans="1:20" ht="43.2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ROUND((E2277/D2277)*100,2)</f>
        <v>407.77</v>
      </c>
      <c r="P2277">
        <f t="shared" si="175"/>
        <v>33.550632911392405</v>
      </c>
      <c r="Q2277" t="str">
        <f t="shared" si="176"/>
        <v>games</v>
      </c>
      <c r="R2277" t="str">
        <f t="shared" si="177"/>
        <v>tabletop games</v>
      </c>
      <c r="S2277" s="6">
        <f t="shared" si="178"/>
        <v>41965.408321759256</v>
      </c>
      <c r="T2277" s="7">
        <f t="shared" si="179"/>
        <v>41995.408321759256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ROUND((E2278/D2278)*100,2)</f>
        <v>105.82</v>
      </c>
      <c r="P2278">
        <f t="shared" si="175"/>
        <v>64.74666666666667</v>
      </c>
      <c r="Q2278" t="str">
        <f t="shared" si="176"/>
        <v>games</v>
      </c>
      <c r="R2278" t="str">
        <f t="shared" si="177"/>
        <v>tabletop games</v>
      </c>
      <c r="S2278" s="6">
        <f t="shared" si="178"/>
        <v>41614.443159722221</v>
      </c>
      <c r="T2278" s="7">
        <f t="shared" si="179"/>
        <v>41644.443159722221</v>
      </c>
    </row>
    <row r="2279" spans="1:20" ht="43.2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ROUND((E2279/D2279)*100,2)</f>
        <v>141.08000000000001</v>
      </c>
      <c r="P2279">
        <f t="shared" si="175"/>
        <v>57.932367149758456</v>
      </c>
      <c r="Q2279" t="str">
        <f t="shared" si="176"/>
        <v>games</v>
      </c>
      <c r="R2279" t="str">
        <f t="shared" si="177"/>
        <v>tabletop games</v>
      </c>
      <c r="S2279" s="6">
        <f t="shared" si="178"/>
        <v>40936.470173611109</v>
      </c>
      <c r="T2279" s="7">
        <f t="shared" si="179"/>
        <v>40966.470173611109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ROUND((E2280/D2280)*100,2)</f>
        <v>270.7</v>
      </c>
      <c r="P2280">
        <f t="shared" si="175"/>
        <v>53.078431372549019</v>
      </c>
      <c r="Q2280" t="str">
        <f t="shared" si="176"/>
        <v>games</v>
      </c>
      <c r="R2280" t="str">
        <f t="shared" si="177"/>
        <v>tabletop games</v>
      </c>
      <c r="S2280" s="6">
        <f t="shared" si="178"/>
        <v>42338.500775462962</v>
      </c>
      <c r="T2280" s="7">
        <f t="shared" si="179"/>
        <v>42372.749305555553</v>
      </c>
    </row>
    <row r="2281" spans="1:20" ht="43.2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ROUND((E2281/D2281)*100,2)</f>
        <v>153.80000000000001</v>
      </c>
      <c r="P2281">
        <f t="shared" si="175"/>
        <v>48.0625</v>
      </c>
      <c r="Q2281" t="str">
        <f t="shared" si="176"/>
        <v>games</v>
      </c>
      <c r="R2281" t="str">
        <f t="shared" si="177"/>
        <v>tabletop games</v>
      </c>
      <c r="S2281" s="6">
        <f t="shared" si="178"/>
        <v>42020.598368055558</v>
      </c>
      <c r="T2281" s="7">
        <f t="shared" si="179"/>
        <v>42038.958333333336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ROUND((E2282/D2282)*100,2)</f>
        <v>403.58</v>
      </c>
      <c r="P2282">
        <f t="shared" si="175"/>
        <v>82.396874999999994</v>
      </c>
      <c r="Q2282" t="str">
        <f t="shared" si="176"/>
        <v>games</v>
      </c>
      <c r="R2282" t="str">
        <f t="shared" si="177"/>
        <v>tabletop games</v>
      </c>
      <c r="S2282" s="6">
        <f t="shared" si="178"/>
        <v>42234.416562499995</v>
      </c>
      <c r="T2282" s="7">
        <f t="shared" si="179"/>
        <v>42264.416562499995</v>
      </c>
    </row>
    <row r="2283" spans="1:20" ht="43.2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ROUND((E2283/D2283)*100,2)</f>
        <v>185</v>
      </c>
      <c r="P2283">
        <f t="shared" si="175"/>
        <v>50.454545454545453</v>
      </c>
      <c r="Q2283" t="str">
        <f t="shared" si="176"/>
        <v>music</v>
      </c>
      <c r="R2283" t="str">
        <f t="shared" si="177"/>
        <v>rock</v>
      </c>
      <c r="S2283" s="6">
        <f t="shared" si="178"/>
        <v>40687.077511574069</v>
      </c>
      <c r="T2283" s="7">
        <f t="shared" si="179"/>
        <v>40749.076388888883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ROUND((E2284/D2284)*100,2)</f>
        <v>185.33</v>
      </c>
      <c r="P2284">
        <f t="shared" si="175"/>
        <v>115.83333333333333</v>
      </c>
      <c r="Q2284" t="str">
        <f t="shared" si="176"/>
        <v>music</v>
      </c>
      <c r="R2284" t="str">
        <f t="shared" si="177"/>
        <v>rock</v>
      </c>
      <c r="S2284" s="6">
        <f t="shared" si="178"/>
        <v>42322.966273148144</v>
      </c>
      <c r="T2284" s="7">
        <f t="shared" si="179"/>
        <v>42382.966273148144</v>
      </c>
    </row>
    <row r="2285" spans="1:20" ht="43.2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ROUND((E2285/D2285)*100,2)</f>
        <v>100.86</v>
      </c>
      <c r="P2285">
        <f t="shared" si="175"/>
        <v>63.03458333333333</v>
      </c>
      <c r="Q2285" t="str">
        <f t="shared" si="176"/>
        <v>music</v>
      </c>
      <c r="R2285" t="str">
        <f t="shared" si="177"/>
        <v>rock</v>
      </c>
      <c r="S2285" s="6">
        <f t="shared" si="178"/>
        <v>40977.916712962957</v>
      </c>
      <c r="T2285" s="7">
        <f t="shared" si="179"/>
        <v>41037.875046296293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ROUND((E2286/D2286)*100,2)</f>
        <v>106.22</v>
      </c>
      <c r="P2286">
        <f t="shared" si="175"/>
        <v>108.02152542372882</v>
      </c>
      <c r="Q2286" t="str">
        <f t="shared" si="176"/>
        <v>music</v>
      </c>
      <c r="R2286" t="str">
        <f t="shared" si="177"/>
        <v>rock</v>
      </c>
      <c r="S2286" s="6">
        <f t="shared" si="178"/>
        <v>40585.588483796295</v>
      </c>
      <c r="T2286" s="7">
        <f t="shared" si="179"/>
        <v>40613.958333333328</v>
      </c>
    </row>
    <row r="2287" spans="1:20" ht="43.2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ROUND((E2287/D2287)*100,2)</f>
        <v>121.37</v>
      </c>
      <c r="P2287">
        <f t="shared" si="175"/>
        <v>46.088607594936711</v>
      </c>
      <c r="Q2287" t="str">
        <f t="shared" si="176"/>
        <v>music</v>
      </c>
      <c r="R2287" t="str">
        <f t="shared" si="177"/>
        <v>rock</v>
      </c>
      <c r="S2287" s="6">
        <f t="shared" si="178"/>
        <v>41058.977349537039</v>
      </c>
      <c r="T2287" s="7">
        <f t="shared" si="179"/>
        <v>41088.977349537039</v>
      </c>
    </row>
    <row r="2288" spans="1:20" ht="43.2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ROUND((E2288/D2288)*100,2)</f>
        <v>100.07</v>
      </c>
      <c r="P2288">
        <f t="shared" si="175"/>
        <v>107.21428571428571</v>
      </c>
      <c r="Q2288" t="str">
        <f t="shared" si="176"/>
        <v>music</v>
      </c>
      <c r="R2288" t="str">
        <f t="shared" si="177"/>
        <v>rock</v>
      </c>
      <c r="S2288" s="6">
        <f t="shared" si="178"/>
        <v>41494.755254629628</v>
      </c>
      <c r="T2288" s="7">
        <f t="shared" si="179"/>
        <v>41522.957638888889</v>
      </c>
    </row>
    <row r="2289" spans="1:20" ht="43.2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ROUND((E2289/D2289)*100,2)</f>
        <v>119.98</v>
      </c>
      <c r="P2289">
        <f t="shared" si="175"/>
        <v>50.9338679245283</v>
      </c>
      <c r="Q2289" t="str">
        <f t="shared" si="176"/>
        <v>music</v>
      </c>
      <c r="R2289" t="str">
        <f t="shared" si="177"/>
        <v>rock</v>
      </c>
      <c r="S2289" s="6">
        <f t="shared" si="178"/>
        <v>41792.459027777775</v>
      </c>
      <c r="T2289" s="7">
        <f t="shared" si="179"/>
        <v>41813.459027777775</v>
      </c>
    </row>
    <row r="2290" spans="1:20" ht="43.2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ROUND((E2290/D2290)*100,2)</f>
        <v>100.1</v>
      </c>
      <c r="P2290">
        <f t="shared" si="175"/>
        <v>40.04</v>
      </c>
      <c r="Q2290" t="str">
        <f t="shared" si="176"/>
        <v>music</v>
      </c>
      <c r="R2290" t="str">
        <f t="shared" si="177"/>
        <v>rock</v>
      </c>
      <c r="S2290" s="6">
        <f t="shared" si="178"/>
        <v>41067.619085648148</v>
      </c>
      <c r="T2290" s="7">
        <f t="shared" si="179"/>
        <v>41086.541666666664</v>
      </c>
    </row>
    <row r="2291" spans="1:20" ht="43.2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ROUND((E2291/D2291)*100,2)</f>
        <v>107.4</v>
      </c>
      <c r="P2291">
        <f t="shared" si="175"/>
        <v>64.44</v>
      </c>
      <c r="Q2291" t="str">
        <f t="shared" si="176"/>
        <v>music</v>
      </c>
      <c r="R2291" t="str">
        <f t="shared" si="177"/>
        <v>rock</v>
      </c>
      <c r="S2291" s="6">
        <f t="shared" si="178"/>
        <v>41571.790046296293</v>
      </c>
      <c r="T2291" s="7">
        <f t="shared" si="179"/>
        <v>41614.765277777777</v>
      </c>
    </row>
    <row r="2292" spans="1:20" ht="43.2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ROUND((E2292/D2292)*100,2)</f>
        <v>104.07</v>
      </c>
      <c r="P2292">
        <f t="shared" si="175"/>
        <v>53.827586206896555</v>
      </c>
      <c r="Q2292" t="str">
        <f t="shared" si="176"/>
        <v>music</v>
      </c>
      <c r="R2292" t="str">
        <f t="shared" si="177"/>
        <v>rock</v>
      </c>
      <c r="S2292" s="6">
        <f t="shared" si="178"/>
        <v>40070.045486111107</v>
      </c>
      <c r="T2292" s="7">
        <f t="shared" si="179"/>
        <v>40148.5</v>
      </c>
    </row>
    <row r="2293" spans="1:20" ht="43.2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ROUND((E2293/D2293)*100,2)</f>
        <v>172.8</v>
      </c>
      <c r="P2293">
        <f t="shared" si="175"/>
        <v>100.46511627906976</v>
      </c>
      <c r="Q2293" t="str">
        <f t="shared" si="176"/>
        <v>music</v>
      </c>
      <c r="R2293" t="str">
        <f t="shared" si="177"/>
        <v>rock</v>
      </c>
      <c r="S2293" s="6">
        <f t="shared" si="178"/>
        <v>40987.768726851849</v>
      </c>
      <c r="T2293" s="7">
        <f t="shared" si="179"/>
        <v>41021.958333333328</v>
      </c>
    </row>
    <row r="2294" spans="1:20" ht="43.2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ROUND((E2294/D2294)*100,2)</f>
        <v>107.25</v>
      </c>
      <c r="P2294">
        <f t="shared" si="175"/>
        <v>46.630652173913049</v>
      </c>
      <c r="Q2294" t="str">
        <f t="shared" si="176"/>
        <v>music</v>
      </c>
      <c r="R2294" t="str">
        <f t="shared" si="177"/>
        <v>rock</v>
      </c>
      <c r="S2294" s="6">
        <f t="shared" si="178"/>
        <v>40987.489305555551</v>
      </c>
      <c r="T2294" s="7">
        <f t="shared" si="179"/>
        <v>41017.489305555551</v>
      </c>
    </row>
    <row r="2295" spans="1:20" ht="28.8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ROUND((E2295/D2295)*100,2)</f>
        <v>108.24</v>
      </c>
      <c r="P2295">
        <f t="shared" si="175"/>
        <v>34.074074074074076</v>
      </c>
      <c r="Q2295" t="str">
        <f t="shared" si="176"/>
        <v>music</v>
      </c>
      <c r="R2295" t="str">
        <f t="shared" si="177"/>
        <v>rock</v>
      </c>
      <c r="S2295" s="6">
        <f t="shared" si="178"/>
        <v>41151.499988425923</v>
      </c>
      <c r="T2295" s="7">
        <f t="shared" si="179"/>
        <v>41176.957638888889</v>
      </c>
    </row>
    <row r="2296" spans="1:20" ht="43.2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ROUND((E2296/D2296)*100,2)</f>
        <v>146.08000000000001</v>
      </c>
      <c r="P2296">
        <f t="shared" si="175"/>
        <v>65.214642857142863</v>
      </c>
      <c r="Q2296" t="str">
        <f t="shared" si="176"/>
        <v>music</v>
      </c>
      <c r="R2296" t="str">
        <f t="shared" si="177"/>
        <v>rock</v>
      </c>
      <c r="S2296" s="6">
        <f t="shared" si="178"/>
        <v>41264.514814814815</v>
      </c>
      <c r="T2296" s="7">
        <f t="shared" si="179"/>
        <v>41294.514814814815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ROUND((E2297/D2297)*100,2)</f>
        <v>125.25</v>
      </c>
      <c r="P2297">
        <f t="shared" si="175"/>
        <v>44.205882352941174</v>
      </c>
      <c r="Q2297" t="str">
        <f t="shared" si="176"/>
        <v>music</v>
      </c>
      <c r="R2297" t="str">
        <f t="shared" si="177"/>
        <v>rock</v>
      </c>
      <c r="S2297" s="6">
        <f t="shared" si="178"/>
        <v>41270.746018518512</v>
      </c>
      <c r="T2297" s="7">
        <f t="shared" si="179"/>
        <v>41300.746018518512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ROUND((E2298/D2298)*100,2)</f>
        <v>149.07</v>
      </c>
      <c r="P2298">
        <f t="shared" si="175"/>
        <v>71.965517241379317</v>
      </c>
      <c r="Q2298" t="str">
        <f t="shared" si="176"/>
        <v>music</v>
      </c>
      <c r="R2298" t="str">
        <f t="shared" si="177"/>
        <v>rock</v>
      </c>
      <c r="S2298" s="6">
        <f t="shared" si="178"/>
        <v>40927.52344907407</v>
      </c>
      <c r="T2298" s="7">
        <f t="shared" si="179"/>
        <v>40962.52344907407</v>
      </c>
    </row>
    <row r="2299" spans="1:20" ht="28.8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ROUND((E2299/D2299)*100,2)</f>
        <v>100.6</v>
      </c>
      <c r="P2299">
        <f t="shared" si="175"/>
        <v>52.94736842105263</v>
      </c>
      <c r="Q2299" t="str">
        <f t="shared" si="176"/>
        <v>music</v>
      </c>
      <c r="R2299" t="str">
        <f t="shared" si="177"/>
        <v>rock</v>
      </c>
      <c r="S2299" s="6">
        <f t="shared" si="178"/>
        <v>40947.83390046296</v>
      </c>
      <c r="T2299" s="7">
        <f t="shared" si="179"/>
        <v>40981.957638888889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ROUND((E2300/D2300)*100,2)</f>
        <v>105.07</v>
      </c>
      <c r="P2300">
        <f t="shared" si="175"/>
        <v>109.45138888888889</v>
      </c>
      <c r="Q2300" t="str">
        <f t="shared" si="176"/>
        <v>music</v>
      </c>
      <c r="R2300" t="str">
        <f t="shared" si="177"/>
        <v>rock</v>
      </c>
      <c r="S2300" s="6">
        <f t="shared" si="178"/>
        <v>41694.632326388884</v>
      </c>
      <c r="T2300" s="7">
        <f t="shared" si="179"/>
        <v>41724.59065972222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ROUND((E2301/D2301)*100,2)</f>
        <v>350.17</v>
      </c>
      <c r="P2301">
        <f t="shared" si="175"/>
        <v>75.035714285714292</v>
      </c>
      <c r="Q2301" t="str">
        <f t="shared" si="176"/>
        <v>music</v>
      </c>
      <c r="R2301" t="str">
        <f t="shared" si="177"/>
        <v>rock</v>
      </c>
      <c r="S2301" s="6">
        <f t="shared" si="178"/>
        <v>40564.824178240735</v>
      </c>
      <c r="T2301" s="7">
        <f t="shared" si="179"/>
        <v>40579.824178240735</v>
      </c>
    </row>
    <row r="2302" spans="1:20" ht="43.2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ROUND((E2302/D2302)*100,2)</f>
        <v>101.25</v>
      </c>
      <c r="P2302">
        <f t="shared" si="175"/>
        <v>115.71428571428571</v>
      </c>
      <c r="Q2302" t="str">
        <f t="shared" si="176"/>
        <v>music</v>
      </c>
      <c r="R2302" t="str">
        <f t="shared" si="177"/>
        <v>rock</v>
      </c>
      <c r="S2302" s="6">
        <f t="shared" si="178"/>
        <v>41074.518703703703</v>
      </c>
      <c r="T2302" s="7">
        <f t="shared" si="179"/>
        <v>41088.518703703703</v>
      </c>
    </row>
    <row r="2303" spans="1:20" ht="28.8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ROUND((E2303/D2303)*100,2)</f>
        <v>133.6</v>
      </c>
      <c r="P2303">
        <f t="shared" si="175"/>
        <v>31.659810426540286</v>
      </c>
      <c r="Q2303" t="str">
        <f t="shared" si="176"/>
        <v>music</v>
      </c>
      <c r="R2303" t="str">
        <f t="shared" si="177"/>
        <v>indie rock</v>
      </c>
      <c r="S2303" s="6">
        <f t="shared" si="178"/>
        <v>41415.938611111109</v>
      </c>
      <c r="T2303" s="7">
        <f t="shared" si="179"/>
        <v>41445.938611111109</v>
      </c>
    </row>
    <row r="2304" spans="1:20" ht="43.2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ROUND((E2304/D2304)*100,2)</f>
        <v>170.65</v>
      </c>
      <c r="P2304">
        <f t="shared" si="175"/>
        <v>46.176470588235297</v>
      </c>
      <c r="Q2304" t="str">
        <f t="shared" si="176"/>
        <v>music</v>
      </c>
      <c r="R2304" t="str">
        <f t="shared" si="177"/>
        <v>indie rock</v>
      </c>
      <c r="S2304" s="6">
        <f t="shared" si="178"/>
        <v>41605.660115740735</v>
      </c>
      <c r="T2304" s="7">
        <f t="shared" si="179"/>
        <v>41639.083333333328</v>
      </c>
    </row>
    <row r="2305" spans="1:20" ht="57.6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ROUND((E2305/D2305)*100,2)</f>
        <v>109.36</v>
      </c>
      <c r="P2305">
        <f t="shared" si="175"/>
        <v>68.481650485436887</v>
      </c>
      <c r="Q2305" t="str">
        <f t="shared" si="176"/>
        <v>music</v>
      </c>
      <c r="R2305" t="str">
        <f t="shared" si="177"/>
        <v>indie rock</v>
      </c>
      <c r="S2305" s="6">
        <f t="shared" si="178"/>
        <v>40849.902731481481</v>
      </c>
      <c r="T2305" s="7">
        <f t="shared" si="179"/>
        <v>40889.944398148145</v>
      </c>
    </row>
    <row r="2306" spans="1:20" ht="43.2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ROUND((E2306/D2306)*100,2)</f>
        <v>100.7</v>
      </c>
      <c r="P2306">
        <f t="shared" si="175"/>
        <v>53.469203539823013</v>
      </c>
      <c r="Q2306" t="str">
        <f t="shared" si="176"/>
        <v>music</v>
      </c>
      <c r="R2306" t="str">
        <f t="shared" si="177"/>
        <v>indie rock</v>
      </c>
      <c r="S2306" s="6">
        <f t="shared" si="178"/>
        <v>40502.607534722221</v>
      </c>
      <c r="T2306" s="7">
        <f t="shared" si="179"/>
        <v>40543.999305555553</v>
      </c>
    </row>
    <row r="2307" spans="1:20" ht="43.2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ROUND((E2307/D2307)*100,2)</f>
        <v>101.23</v>
      </c>
      <c r="P2307">
        <f t="shared" ref="P2307:P2370" si="180">IF(L2307=0,0,+E2307/L2307)</f>
        <v>109.10778443113773</v>
      </c>
      <c r="Q2307" t="str">
        <f t="shared" ref="Q2307:Q2370" si="181">LEFT(N2307, SEARCH("/",N2307)-1)</f>
        <v>music</v>
      </c>
      <c r="R2307" t="str">
        <f t="shared" ref="R2307:R2370" si="182">RIGHT(N2307,LEN(N2307)-SEARCH("/",N2307))</f>
        <v>indie rock</v>
      </c>
      <c r="S2307" s="6">
        <f t="shared" ref="S2307:S2370" si="183">(J2307/86400)+25569+(-5/24)</f>
        <v>41834.486944444441</v>
      </c>
      <c r="T2307" s="7">
        <f t="shared" ref="T2307:T2370" si="184">(I2307/86400)+25569+(-5/24)</f>
        <v>41859.541666666664</v>
      </c>
    </row>
    <row r="2308" spans="1:20" ht="43.2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ROUND((E2308/D2308)*100,2)</f>
        <v>106.76</v>
      </c>
      <c r="P2308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6">
        <f t="shared" si="183"/>
        <v>40947.959826388884</v>
      </c>
      <c r="T2308" s="7">
        <f t="shared" si="184"/>
        <v>40977.959826388884</v>
      </c>
    </row>
    <row r="2309" spans="1:20" ht="43.2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ROUND((E2309/D2309)*100,2)</f>
        <v>106.66</v>
      </c>
      <c r="P2309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6">
        <f t="shared" si="183"/>
        <v>41004.594131944446</v>
      </c>
      <c r="T2309" s="7">
        <f t="shared" si="184"/>
        <v>41034.59407407407</v>
      </c>
    </row>
    <row r="2310" spans="1:20" ht="43.2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ROUND((E2310/D2310)*100,2)</f>
        <v>101.31</v>
      </c>
      <c r="P2310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6">
        <f t="shared" si="183"/>
        <v>41851.754583333335</v>
      </c>
      <c r="T2310" s="7">
        <f t="shared" si="184"/>
        <v>41879.833333333328</v>
      </c>
    </row>
    <row r="2311" spans="1:20" ht="43.2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ROUND((E2311/D2311)*100,2)</f>
        <v>106.67</v>
      </c>
      <c r="P2311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6">
        <f t="shared" si="183"/>
        <v>41307.779363425921</v>
      </c>
      <c r="T2311" s="7">
        <f t="shared" si="184"/>
        <v>41342.779363425921</v>
      </c>
    </row>
    <row r="2312" spans="1:20" ht="57.6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ROUND((E2312/D2312)*100,2)</f>
        <v>428.84</v>
      </c>
      <c r="P2312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6">
        <f t="shared" si="183"/>
        <v>41324.585821759254</v>
      </c>
      <c r="T2312" s="7">
        <f t="shared" si="184"/>
        <v>41354.54415509259</v>
      </c>
    </row>
    <row r="2313" spans="1:20" ht="43.2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ROUND((E2313/D2313)*100,2)</f>
        <v>104.11</v>
      </c>
      <c r="P2313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6">
        <f t="shared" si="183"/>
        <v>41735.796168981477</v>
      </c>
      <c r="T2313" s="7">
        <f t="shared" si="184"/>
        <v>41765.796168981477</v>
      </c>
    </row>
    <row r="2314" spans="1:20" ht="43.2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ROUND((E2314/D2314)*100,2)</f>
        <v>107.87</v>
      </c>
      <c r="P2314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6">
        <f t="shared" si="183"/>
        <v>41716.424513888887</v>
      </c>
      <c r="T2314" s="7">
        <f t="shared" si="184"/>
        <v>41747.75</v>
      </c>
    </row>
    <row r="2315" spans="1:20" ht="28.8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ROUND((E2315/D2315)*100,2)</f>
        <v>175.84</v>
      </c>
      <c r="P2315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6">
        <f t="shared" si="183"/>
        <v>41002.750300925924</v>
      </c>
      <c r="T2315" s="7">
        <f t="shared" si="184"/>
        <v>41032.750300925924</v>
      </c>
    </row>
    <row r="2316" spans="1:20" ht="43.2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ROUND((E2316/D2316)*100,2)</f>
        <v>156.97</v>
      </c>
      <c r="P2316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6">
        <f t="shared" si="183"/>
        <v>41037.343252314815</v>
      </c>
      <c r="T2316" s="7">
        <f t="shared" si="184"/>
        <v>41067.343252314815</v>
      </c>
    </row>
    <row r="2317" spans="1:20" ht="43.2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ROUND((E2317/D2317)*100,2)</f>
        <v>102.6</v>
      </c>
      <c r="P2317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6">
        <f t="shared" si="183"/>
        <v>41004.517858796295</v>
      </c>
      <c r="T2317" s="7">
        <f t="shared" si="184"/>
        <v>41034.517858796295</v>
      </c>
    </row>
    <row r="2318" spans="1:20" ht="57.6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ROUND((E2318/D2318)*100,2)</f>
        <v>104.04</v>
      </c>
      <c r="P2318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6">
        <f t="shared" si="183"/>
        <v>40079.516782407409</v>
      </c>
      <c r="T2318" s="7">
        <f t="shared" si="184"/>
        <v>40156.558333333327</v>
      </c>
    </row>
    <row r="2319" spans="1:20" ht="43.2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ROUND((E2319/D2319)*100,2)</f>
        <v>104</v>
      </c>
      <c r="P2319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6">
        <f t="shared" si="183"/>
        <v>40192.33390046296</v>
      </c>
      <c r="T2319" s="7">
        <f t="shared" si="184"/>
        <v>40224</v>
      </c>
    </row>
    <row r="2320" spans="1:20" ht="57.6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ROUND((E2320/D2320)*100,2)</f>
        <v>121.06</v>
      </c>
      <c r="P2320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6">
        <f t="shared" si="183"/>
        <v>40050.435347222221</v>
      </c>
      <c r="T2320" s="7">
        <f t="shared" si="184"/>
        <v>40081.957638888889</v>
      </c>
    </row>
    <row r="2321" spans="1:20" ht="43.2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ROUND((E2321/D2321)*100,2)</f>
        <v>107.7</v>
      </c>
      <c r="P2321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6">
        <f t="shared" si="183"/>
        <v>41592.873668981476</v>
      </c>
      <c r="T2321" s="7">
        <f t="shared" si="184"/>
        <v>41622.873668981476</v>
      </c>
    </row>
    <row r="2322" spans="1:20" ht="57.6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ROUND((E2322/D2322)*100,2)</f>
        <v>108.66</v>
      </c>
      <c r="P2322">
        <f t="shared" si="180"/>
        <v>61.044943820224717</v>
      </c>
      <c r="Q2322" t="str">
        <f t="shared" si="181"/>
        <v>music</v>
      </c>
      <c r="R2322" t="str">
        <f t="shared" si="182"/>
        <v>indie rock</v>
      </c>
      <c r="S2322" s="6">
        <f t="shared" si="183"/>
        <v>41696.608796296292</v>
      </c>
      <c r="T2322" s="7">
        <f t="shared" si="184"/>
        <v>41731.567129629628</v>
      </c>
    </row>
    <row r="2323" spans="1:20" ht="43.2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ROUND((E2323/D2323)*100,2)</f>
        <v>39.119999999999997</v>
      </c>
      <c r="P2323">
        <f t="shared" si="180"/>
        <v>64.53125</v>
      </c>
      <c r="Q2323" t="str">
        <f t="shared" si="181"/>
        <v>food</v>
      </c>
      <c r="R2323" t="str">
        <f t="shared" si="182"/>
        <v>small batch</v>
      </c>
      <c r="S2323" s="6">
        <f t="shared" si="183"/>
        <v>42799.052094907405</v>
      </c>
      <c r="T2323" s="7">
        <f t="shared" si="184"/>
        <v>42829.010428240734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ROUND((E2324/D2324)*100,2)</f>
        <v>3.15</v>
      </c>
      <c r="P2324">
        <f t="shared" si="180"/>
        <v>21.25</v>
      </c>
      <c r="Q2324" t="str">
        <f t="shared" si="181"/>
        <v>food</v>
      </c>
      <c r="R2324" t="str">
        <f t="shared" si="182"/>
        <v>small batch</v>
      </c>
      <c r="S2324" s="6">
        <f t="shared" si="183"/>
        <v>42804.6871412037</v>
      </c>
      <c r="T2324" s="7">
        <f t="shared" si="184"/>
        <v>42834.645474537036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ROUND((E2325/D2325)*100,2)</f>
        <v>48</v>
      </c>
      <c r="P2325">
        <f t="shared" si="180"/>
        <v>30</v>
      </c>
      <c r="Q2325" t="str">
        <f t="shared" si="181"/>
        <v>food</v>
      </c>
      <c r="R2325" t="str">
        <f t="shared" si="182"/>
        <v>small batch</v>
      </c>
      <c r="S2325" s="6">
        <f t="shared" si="183"/>
        <v>42807.546840277777</v>
      </c>
      <c r="T2325" s="7">
        <f t="shared" si="184"/>
        <v>42814.546840277777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ROUND((E2326/D2326)*100,2)</f>
        <v>20.73</v>
      </c>
      <c r="P2326">
        <f t="shared" si="180"/>
        <v>25.491803278688526</v>
      </c>
      <c r="Q2326" t="str">
        <f t="shared" si="181"/>
        <v>food</v>
      </c>
      <c r="R2326" t="str">
        <f t="shared" si="182"/>
        <v>small batch</v>
      </c>
      <c r="S2326" s="6">
        <f t="shared" si="183"/>
        <v>42790.67690972222</v>
      </c>
      <c r="T2326" s="7">
        <f t="shared" si="184"/>
        <v>42820.635243055549</v>
      </c>
    </row>
    <row r="2327" spans="1:20" ht="43.2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ROUND((E2327/D2327)*100,2)</f>
        <v>8</v>
      </c>
      <c r="P2327">
        <f t="shared" si="180"/>
        <v>11.428571428571429</v>
      </c>
      <c r="Q2327" t="str">
        <f t="shared" si="181"/>
        <v>food</v>
      </c>
      <c r="R2327" t="str">
        <f t="shared" si="182"/>
        <v>small batch</v>
      </c>
      <c r="S2327" s="6">
        <f t="shared" si="183"/>
        <v>42793.814016203702</v>
      </c>
      <c r="T2327" s="7">
        <f t="shared" si="184"/>
        <v>42823.772349537037</v>
      </c>
    </row>
    <row r="2328" spans="1:20" ht="43.2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ROUND((E2328/D2328)*100,2)</f>
        <v>0.72</v>
      </c>
      <c r="P2328">
        <f t="shared" si="180"/>
        <v>108</v>
      </c>
      <c r="Q2328" t="str">
        <f t="shared" si="181"/>
        <v>food</v>
      </c>
      <c r="R2328" t="str">
        <f t="shared" si="182"/>
        <v>small batch</v>
      </c>
      <c r="S2328" s="6">
        <f t="shared" si="183"/>
        <v>42803.825787037036</v>
      </c>
      <c r="T2328" s="7">
        <f t="shared" si="184"/>
        <v>42855.499999999993</v>
      </c>
    </row>
    <row r="2329" spans="1:20" ht="28.8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ROUND((E2329/D2329)*100,2)</f>
        <v>526.09</v>
      </c>
      <c r="P2329">
        <f t="shared" si="180"/>
        <v>54.883162444113267</v>
      </c>
      <c r="Q2329" t="str">
        <f t="shared" si="181"/>
        <v>food</v>
      </c>
      <c r="R2329" t="str">
        <f t="shared" si="182"/>
        <v>small batch</v>
      </c>
      <c r="S2329" s="6">
        <f t="shared" si="183"/>
        <v>41842.708796296291</v>
      </c>
      <c r="T2329" s="7">
        <f t="shared" si="184"/>
        <v>41877.708796296291</v>
      </c>
    </row>
    <row r="2330" spans="1:20" ht="57.6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ROUND((E2330/D2330)*100,2)</f>
        <v>254.45</v>
      </c>
      <c r="P2330">
        <f t="shared" si="180"/>
        <v>47.383612662942269</v>
      </c>
      <c r="Q2330" t="str">
        <f t="shared" si="181"/>
        <v>food</v>
      </c>
      <c r="R2330" t="str">
        <f t="shared" si="182"/>
        <v>small batch</v>
      </c>
      <c r="S2330" s="6">
        <f t="shared" si="183"/>
        <v>42139.573344907403</v>
      </c>
      <c r="T2330" s="7">
        <f t="shared" si="184"/>
        <v>42169.573344907403</v>
      </c>
    </row>
    <row r="2331" spans="1:20" ht="43.2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ROUND((E2331/D2331)*100,2)</f>
        <v>105.92</v>
      </c>
      <c r="P2331">
        <f t="shared" si="180"/>
        <v>211.84</v>
      </c>
      <c r="Q2331" t="str">
        <f t="shared" si="181"/>
        <v>food</v>
      </c>
      <c r="R2331" t="str">
        <f t="shared" si="182"/>
        <v>small batch</v>
      </c>
      <c r="S2331" s="6">
        <f t="shared" si="183"/>
        <v>41807.416041666664</v>
      </c>
      <c r="T2331" s="7">
        <f t="shared" si="184"/>
        <v>41837.416041666664</v>
      </c>
    </row>
    <row r="2332" spans="1:20" ht="43.2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ROUND((E2332/D2332)*100,2)</f>
        <v>102.42</v>
      </c>
      <c r="P2332">
        <f t="shared" si="180"/>
        <v>219.92638036809817</v>
      </c>
      <c r="Q2332" t="str">
        <f t="shared" si="181"/>
        <v>food</v>
      </c>
      <c r="R2332" t="str">
        <f t="shared" si="182"/>
        <v>small batch</v>
      </c>
      <c r="S2332" s="6">
        <f t="shared" si="183"/>
        <v>42332.691469907404</v>
      </c>
      <c r="T2332" s="7">
        <f t="shared" si="184"/>
        <v>42362.791666666664</v>
      </c>
    </row>
    <row r="2333" spans="1:20" ht="43.2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ROUND((E2333/D2333)*100,2)</f>
        <v>144.31</v>
      </c>
      <c r="P2333">
        <f t="shared" si="180"/>
        <v>40.795406360424032</v>
      </c>
      <c r="Q2333" t="str">
        <f t="shared" si="181"/>
        <v>food</v>
      </c>
      <c r="R2333" t="str">
        <f t="shared" si="182"/>
        <v>small batch</v>
      </c>
      <c r="S2333" s="6">
        <f t="shared" si="183"/>
        <v>41838.797337962962</v>
      </c>
      <c r="T2333" s="7">
        <f t="shared" si="184"/>
        <v>41868.797337962962</v>
      </c>
    </row>
    <row r="2334" spans="1:20" ht="43.2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ROUND((E2334/D2334)*100,2)</f>
        <v>106.31</v>
      </c>
      <c r="P2334">
        <f t="shared" si="180"/>
        <v>75.502840909090907</v>
      </c>
      <c r="Q2334" t="str">
        <f t="shared" si="181"/>
        <v>food</v>
      </c>
      <c r="R2334" t="str">
        <f t="shared" si="182"/>
        <v>small batch</v>
      </c>
      <c r="S2334" s="6">
        <f t="shared" si="183"/>
        <v>42011.419803240737</v>
      </c>
      <c r="T2334" s="7">
        <f t="shared" si="184"/>
        <v>42041.419803240737</v>
      </c>
    </row>
    <row r="2335" spans="1:20" ht="43.2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ROUND((E2335/D2335)*100,2)</f>
        <v>212.17</v>
      </c>
      <c r="P2335">
        <f t="shared" si="180"/>
        <v>13.542553191489361</v>
      </c>
      <c r="Q2335" t="str">
        <f t="shared" si="181"/>
        <v>food</v>
      </c>
      <c r="R2335" t="str">
        <f t="shared" si="182"/>
        <v>small batch</v>
      </c>
      <c r="S2335" s="6">
        <f t="shared" si="183"/>
        <v>41767.442013888889</v>
      </c>
      <c r="T2335" s="7">
        <f t="shared" si="184"/>
        <v>41788.534722222219</v>
      </c>
    </row>
    <row r="2336" spans="1:20" ht="43.2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ROUND((E2336/D2336)*100,2)</f>
        <v>101.95</v>
      </c>
      <c r="P2336">
        <f t="shared" si="180"/>
        <v>60.865671641791046</v>
      </c>
      <c r="Q2336" t="str">
        <f t="shared" si="181"/>
        <v>food</v>
      </c>
      <c r="R2336" t="str">
        <f t="shared" si="182"/>
        <v>small batch</v>
      </c>
      <c r="S2336" s="6">
        <f t="shared" si="183"/>
        <v>41918.461782407401</v>
      </c>
      <c r="T2336" s="7">
        <f t="shared" si="184"/>
        <v>41948.523611111108</v>
      </c>
    </row>
    <row r="2337" spans="1:20" ht="43.2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ROUND((E2337/D2337)*100,2)</f>
        <v>102.27</v>
      </c>
      <c r="P2337">
        <f t="shared" si="180"/>
        <v>115.69230769230769</v>
      </c>
      <c r="Q2337" t="str">
        <f t="shared" si="181"/>
        <v>food</v>
      </c>
      <c r="R2337" t="str">
        <f t="shared" si="182"/>
        <v>small batch</v>
      </c>
      <c r="S2337" s="6">
        <f t="shared" si="183"/>
        <v>41771.363923611112</v>
      </c>
      <c r="T2337" s="7">
        <f t="shared" si="184"/>
        <v>41801.363923611112</v>
      </c>
    </row>
    <row r="2338" spans="1:20" ht="43.2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ROUND((E2338/D2338)*100,2)</f>
        <v>520.73</v>
      </c>
      <c r="P2338">
        <f t="shared" si="180"/>
        <v>48.104623556581984</v>
      </c>
      <c r="Q2338" t="str">
        <f t="shared" si="181"/>
        <v>food</v>
      </c>
      <c r="R2338" t="str">
        <f t="shared" si="182"/>
        <v>small batch</v>
      </c>
      <c r="S2338" s="6">
        <f t="shared" si="183"/>
        <v>41666.716377314813</v>
      </c>
      <c r="T2338" s="7">
        <f t="shared" si="184"/>
        <v>41706.716377314813</v>
      </c>
    </row>
    <row r="2339" spans="1:20" ht="28.8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ROUND((E2339/D2339)*100,2)</f>
        <v>110.66</v>
      </c>
      <c r="P2339">
        <f t="shared" si="180"/>
        <v>74.184357541899445</v>
      </c>
      <c r="Q2339" t="str">
        <f t="shared" si="181"/>
        <v>food</v>
      </c>
      <c r="R2339" t="str">
        <f t="shared" si="182"/>
        <v>small batch</v>
      </c>
      <c r="S2339" s="6">
        <f t="shared" si="183"/>
        <v>41786.432210648149</v>
      </c>
      <c r="T2339" s="7">
        <f t="shared" si="184"/>
        <v>41816.432210648149</v>
      </c>
    </row>
    <row r="2340" spans="1:20" ht="43.2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ROUND((E2340/D2340)*100,2)</f>
        <v>101.14</v>
      </c>
      <c r="P2340">
        <f t="shared" si="180"/>
        <v>123.34552845528455</v>
      </c>
      <c r="Q2340" t="str">
        <f t="shared" si="181"/>
        <v>food</v>
      </c>
      <c r="R2340" t="str">
        <f t="shared" si="182"/>
        <v>small batch</v>
      </c>
      <c r="S2340" s="6">
        <f t="shared" si="183"/>
        <v>41789.688472222224</v>
      </c>
      <c r="T2340" s="7">
        <f t="shared" si="184"/>
        <v>41819.688472222224</v>
      </c>
    </row>
    <row r="2341" spans="1:20" ht="43.2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ROUND((E2341/D2341)*100,2)</f>
        <v>294.20999999999998</v>
      </c>
      <c r="P2341">
        <f t="shared" si="180"/>
        <v>66.623188405797094</v>
      </c>
      <c r="Q2341" t="str">
        <f t="shared" si="181"/>
        <v>food</v>
      </c>
      <c r="R2341" t="str">
        <f t="shared" si="182"/>
        <v>small batch</v>
      </c>
      <c r="S2341" s="6">
        <f t="shared" si="183"/>
        <v>42692.591539351844</v>
      </c>
      <c r="T2341" s="7">
        <f t="shared" si="184"/>
        <v>42723.124305555553</v>
      </c>
    </row>
    <row r="2342" spans="1:20" ht="43.2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ROUND((E2342/D2342)*100,2)</f>
        <v>105.78</v>
      </c>
      <c r="P2342">
        <f t="shared" si="180"/>
        <v>104.99007444168734</v>
      </c>
      <c r="Q2342" t="str">
        <f t="shared" si="181"/>
        <v>food</v>
      </c>
      <c r="R2342" t="str">
        <f t="shared" si="182"/>
        <v>small batch</v>
      </c>
      <c r="S2342" s="6">
        <f t="shared" si="183"/>
        <v>42643.434467592589</v>
      </c>
      <c r="T2342" s="7">
        <f t="shared" si="184"/>
        <v>42673.434467592589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ROUND((E2343/D2343)*100,2)</f>
        <v>0</v>
      </c>
      <c r="P2343">
        <f t="shared" si="180"/>
        <v>0</v>
      </c>
      <c r="Q2343" t="str">
        <f t="shared" si="181"/>
        <v>technology</v>
      </c>
      <c r="R2343" t="str">
        <f t="shared" si="182"/>
        <v>web</v>
      </c>
      <c r="S2343" s="6">
        <f t="shared" si="183"/>
        <v>42167.605370370373</v>
      </c>
      <c r="T2343" s="7">
        <f t="shared" si="184"/>
        <v>42197.605370370373</v>
      </c>
    </row>
    <row r="2344" spans="1:20" ht="43.2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ROUND((E2344/D2344)*100,2)</f>
        <v>0</v>
      </c>
      <c r="P2344">
        <f t="shared" si="180"/>
        <v>0</v>
      </c>
      <c r="Q2344" t="str">
        <f t="shared" si="181"/>
        <v>technology</v>
      </c>
      <c r="R2344" t="str">
        <f t="shared" si="182"/>
        <v>web</v>
      </c>
      <c r="S2344" s="6">
        <f t="shared" si="183"/>
        <v>41897.49386574074</v>
      </c>
      <c r="T2344" s="7">
        <f t="shared" si="184"/>
        <v>41918</v>
      </c>
    </row>
    <row r="2345" spans="1:20" ht="43.2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ROUND((E2345/D2345)*100,2)</f>
        <v>3</v>
      </c>
      <c r="P2345">
        <f t="shared" si="180"/>
        <v>300</v>
      </c>
      <c r="Q2345" t="str">
        <f t="shared" si="181"/>
        <v>technology</v>
      </c>
      <c r="R2345" t="str">
        <f t="shared" si="182"/>
        <v>web</v>
      </c>
      <c r="S2345" s="6">
        <f t="shared" si="183"/>
        <v>42327.616956018515</v>
      </c>
      <c r="T2345" s="7">
        <f t="shared" si="184"/>
        <v>42377.615972222215</v>
      </c>
    </row>
    <row r="2346" spans="1:20" ht="43.2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ROUND((E2346/D2346)*100,2)</f>
        <v>0.1</v>
      </c>
      <c r="P2346">
        <f t="shared" si="180"/>
        <v>1</v>
      </c>
      <c r="Q2346" t="str">
        <f t="shared" si="181"/>
        <v>technology</v>
      </c>
      <c r="R2346" t="str">
        <f t="shared" si="182"/>
        <v>web</v>
      </c>
      <c r="S2346" s="6">
        <f t="shared" si="183"/>
        <v>42515.519317129627</v>
      </c>
      <c r="T2346" s="7">
        <f t="shared" si="184"/>
        <v>42545.519317129627</v>
      </c>
    </row>
    <row r="2347" spans="1:20" ht="43.2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ROUND((E2347/D2347)*100,2)</f>
        <v>0</v>
      </c>
      <c r="P2347">
        <f t="shared" si="180"/>
        <v>0</v>
      </c>
      <c r="Q2347" t="str">
        <f t="shared" si="181"/>
        <v>technology</v>
      </c>
      <c r="R2347" t="str">
        <f t="shared" si="182"/>
        <v>web</v>
      </c>
      <c r="S2347" s="6">
        <f t="shared" si="183"/>
        <v>42059.79347222222</v>
      </c>
      <c r="T2347" s="7">
        <f t="shared" si="184"/>
        <v>42094.777083333327</v>
      </c>
    </row>
    <row r="2348" spans="1:20" ht="43.2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ROUND((E2348/D2348)*100,2)</f>
        <v>7.0000000000000007E-2</v>
      </c>
      <c r="P2348">
        <f t="shared" si="180"/>
        <v>13</v>
      </c>
      <c r="Q2348" t="str">
        <f t="shared" si="181"/>
        <v>technology</v>
      </c>
      <c r="R2348" t="str">
        <f t="shared" si="182"/>
        <v>web</v>
      </c>
      <c r="S2348" s="6">
        <f t="shared" si="183"/>
        <v>42615.590636574074</v>
      </c>
      <c r="T2348" s="7">
        <f t="shared" si="184"/>
        <v>42660.590636574074</v>
      </c>
    </row>
    <row r="2349" spans="1:20" ht="43.2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ROUND((E2349/D2349)*100,2)</f>
        <v>1.5</v>
      </c>
      <c r="P2349">
        <f t="shared" si="180"/>
        <v>15</v>
      </c>
      <c r="Q2349" t="str">
        <f t="shared" si="181"/>
        <v>technology</v>
      </c>
      <c r="R2349" t="str">
        <f t="shared" si="182"/>
        <v>web</v>
      </c>
      <c r="S2349" s="6">
        <f t="shared" si="183"/>
        <v>42577.39902777777</v>
      </c>
      <c r="T2349" s="7">
        <f t="shared" si="184"/>
        <v>42607.39902777777</v>
      </c>
    </row>
    <row r="2350" spans="1:20" ht="43.2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ROUND((E2350/D2350)*100,2)</f>
        <v>0.39</v>
      </c>
      <c r="P2350">
        <f t="shared" si="180"/>
        <v>54</v>
      </c>
      <c r="Q2350" t="str">
        <f t="shared" si="181"/>
        <v>technology</v>
      </c>
      <c r="R2350" t="str">
        <f t="shared" si="182"/>
        <v>web</v>
      </c>
      <c r="S2350" s="6">
        <f t="shared" si="183"/>
        <v>42360.723819444444</v>
      </c>
      <c r="T2350" s="7">
        <f t="shared" si="184"/>
        <v>42420.723819444444</v>
      </c>
    </row>
    <row r="2351" spans="1:20" ht="43.2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ROUND((E2351/D2351)*100,2)</f>
        <v>0</v>
      </c>
      <c r="P2351">
        <f t="shared" si="180"/>
        <v>0</v>
      </c>
      <c r="Q2351" t="str">
        <f t="shared" si="181"/>
        <v>technology</v>
      </c>
      <c r="R2351" t="str">
        <f t="shared" si="182"/>
        <v>web</v>
      </c>
      <c r="S2351" s="6">
        <f t="shared" si="183"/>
        <v>42198.567453703705</v>
      </c>
      <c r="T2351" s="7">
        <f t="shared" si="184"/>
        <v>42227.567453703705</v>
      </c>
    </row>
    <row r="2352" spans="1:20" ht="43.2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ROUND((E2352/D2352)*100,2)</f>
        <v>0</v>
      </c>
      <c r="P2352">
        <f t="shared" si="180"/>
        <v>0</v>
      </c>
      <c r="Q2352" t="str">
        <f t="shared" si="181"/>
        <v>technology</v>
      </c>
      <c r="R2352" t="str">
        <f t="shared" si="182"/>
        <v>web</v>
      </c>
      <c r="S2352" s="6">
        <f t="shared" si="183"/>
        <v>42708.633912037032</v>
      </c>
      <c r="T2352" s="7">
        <f t="shared" si="184"/>
        <v>42738.633912037032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ROUND((E2353/D2353)*100,2)</f>
        <v>0.56999999999999995</v>
      </c>
      <c r="P2353">
        <f t="shared" si="180"/>
        <v>15.428571428571429</v>
      </c>
      <c r="Q2353" t="str">
        <f t="shared" si="181"/>
        <v>technology</v>
      </c>
      <c r="R2353" t="str">
        <f t="shared" si="182"/>
        <v>web</v>
      </c>
      <c r="S2353" s="6">
        <f t="shared" si="183"/>
        <v>42093.892812500002</v>
      </c>
      <c r="T2353" s="7">
        <f t="shared" si="184"/>
        <v>42123.892812500002</v>
      </c>
    </row>
    <row r="2354" spans="1:20" ht="43.2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ROUND((E2354/D2354)*100,2)</f>
        <v>0</v>
      </c>
      <c r="P2354">
        <f t="shared" si="180"/>
        <v>0</v>
      </c>
      <c r="Q2354" t="str">
        <f t="shared" si="181"/>
        <v>technology</v>
      </c>
      <c r="R2354" t="str">
        <f t="shared" si="182"/>
        <v>web</v>
      </c>
      <c r="S2354" s="6">
        <f t="shared" si="183"/>
        <v>42101.425370370365</v>
      </c>
      <c r="T2354" s="7">
        <f t="shared" si="184"/>
        <v>42161.425370370365</v>
      </c>
    </row>
    <row r="2355" spans="1:20" ht="43.2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ROUND((E2355/D2355)*100,2)</f>
        <v>0</v>
      </c>
      <c r="P2355">
        <f t="shared" si="180"/>
        <v>0</v>
      </c>
      <c r="Q2355" t="str">
        <f t="shared" si="181"/>
        <v>technology</v>
      </c>
      <c r="R2355" t="str">
        <f t="shared" si="182"/>
        <v>web</v>
      </c>
      <c r="S2355" s="6">
        <f t="shared" si="183"/>
        <v>42103.467847222222</v>
      </c>
      <c r="T2355" s="7">
        <f t="shared" si="184"/>
        <v>42115.467847222222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ROUND((E2356/D2356)*100,2)</f>
        <v>7.0000000000000007E-2</v>
      </c>
      <c r="P2356">
        <f t="shared" si="180"/>
        <v>25</v>
      </c>
      <c r="Q2356" t="str">
        <f t="shared" si="181"/>
        <v>technology</v>
      </c>
      <c r="R2356" t="str">
        <f t="shared" si="182"/>
        <v>web</v>
      </c>
      <c r="S2356" s="6">
        <f t="shared" si="183"/>
        <v>41954.51458333333</v>
      </c>
      <c r="T2356" s="7">
        <f t="shared" si="184"/>
        <v>42014.51458333333</v>
      </c>
    </row>
    <row r="2357" spans="1:20" ht="43.2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ROUND((E2357/D2357)*100,2)</f>
        <v>0.69</v>
      </c>
      <c r="P2357">
        <f t="shared" si="180"/>
        <v>27.5</v>
      </c>
      <c r="Q2357" t="str">
        <f t="shared" si="181"/>
        <v>technology</v>
      </c>
      <c r="R2357" t="str">
        <f t="shared" si="182"/>
        <v>web</v>
      </c>
      <c r="S2357" s="6">
        <f t="shared" si="183"/>
        <v>42096.709907407407</v>
      </c>
      <c r="T2357" s="7">
        <f t="shared" si="184"/>
        <v>42126.709907407407</v>
      </c>
    </row>
    <row r="2358" spans="1:20" ht="28.8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ROUND((E2358/D2358)*100,2)</f>
        <v>0</v>
      </c>
      <c r="P2358">
        <f t="shared" si="180"/>
        <v>0</v>
      </c>
      <c r="Q2358" t="str">
        <f t="shared" si="181"/>
        <v>technology</v>
      </c>
      <c r="R2358" t="str">
        <f t="shared" si="182"/>
        <v>web</v>
      </c>
      <c r="S2358" s="6">
        <f t="shared" si="183"/>
        <v>42130.575277777774</v>
      </c>
      <c r="T2358" s="7">
        <f t="shared" si="184"/>
        <v>42160.575277777774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ROUND((E2359/D2359)*100,2)</f>
        <v>0</v>
      </c>
      <c r="P2359">
        <f t="shared" si="180"/>
        <v>0</v>
      </c>
      <c r="Q2359" t="str">
        <f t="shared" si="181"/>
        <v>technology</v>
      </c>
      <c r="R2359" t="str">
        <f t="shared" si="182"/>
        <v>web</v>
      </c>
      <c r="S2359" s="6">
        <f t="shared" si="183"/>
        <v>42264.411782407406</v>
      </c>
      <c r="T2359" s="7">
        <f t="shared" si="184"/>
        <v>42294.411782407406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ROUND((E2360/D2360)*100,2)</f>
        <v>0</v>
      </c>
      <c r="P2360">
        <f t="shared" si="180"/>
        <v>0</v>
      </c>
      <c r="Q2360" t="str">
        <f t="shared" si="181"/>
        <v>technology</v>
      </c>
      <c r="R2360" t="str">
        <f t="shared" si="182"/>
        <v>web</v>
      </c>
      <c r="S2360" s="6">
        <f t="shared" si="183"/>
        <v>41978.722638888888</v>
      </c>
      <c r="T2360" s="7">
        <f t="shared" si="184"/>
        <v>42034.818749999999</v>
      </c>
    </row>
    <row r="2361" spans="1:20" ht="43.2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ROUND((E2361/D2361)*100,2)</f>
        <v>14.68</v>
      </c>
      <c r="P2361">
        <f t="shared" si="180"/>
        <v>367</v>
      </c>
      <c r="Q2361" t="str">
        <f t="shared" si="181"/>
        <v>technology</v>
      </c>
      <c r="R2361" t="str">
        <f t="shared" si="182"/>
        <v>web</v>
      </c>
      <c r="S2361" s="6">
        <f t="shared" si="183"/>
        <v>42159.441249999996</v>
      </c>
      <c r="T2361" s="7">
        <f t="shared" si="184"/>
        <v>42219.441249999996</v>
      </c>
    </row>
    <row r="2362" spans="1:20" ht="43.2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ROUND((E2362/D2362)*100,2)</f>
        <v>0.04</v>
      </c>
      <c r="P2362">
        <f t="shared" si="180"/>
        <v>2</v>
      </c>
      <c r="Q2362" t="str">
        <f t="shared" si="181"/>
        <v>technology</v>
      </c>
      <c r="R2362" t="str">
        <f t="shared" si="182"/>
        <v>web</v>
      </c>
      <c r="S2362" s="6">
        <f t="shared" si="183"/>
        <v>42377.498611111114</v>
      </c>
      <c r="T2362" s="7">
        <f t="shared" si="184"/>
        <v>42407.498611111114</v>
      </c>
    </row>
    <row r="2363" spans="1:20" ht="43.2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ROUND((E2363/D2363)*100,2)</f>
        <v>0</v>
      </c>
      <c r="P2363">
        <f t="shared" si="180"/>
        <v>0</v>
      </c>
      <c r="Q2363" t="str">
        <f t="shared" si="181"/>
        <v>technology</v>
      </c>
      <c r="R2363" t="str">
        <f t="shared" si="182"/>
        <v>web</v>
      </c>
      <c r="S2363" s="6">
        <f t="shared" si="183"/>
        <v>42466.650555555556</v>
      </c>
      <c r="T2363" s="7">
        <f t="shared" si="184"/>
        <v>42490.708333333336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ROUND((E2364/D2364)*100,2)</f>
        <v>28.57</v>
      </c>
      <c r="P2364">
        <f t="shared" si="180"/>
        <v>60</v>
      </c>
      <c r="Q2364" t="str">
        <f t="shared" si="181"/>
        <v>technology</v>
      </c>
      <c r="R2364" t="str">
        <f t="shared" si="182"/>
        <v>web</v>
      </c>
      <c r="S2364" s="6">
        <f t="shared" si="183"/>
        <v>41954.47997685185</v>
      </c>
      <c r="T2364" s="7">
        <f t="shared" si="184"/>
        <v>41984.47997685185</v>
      </c>
    </row>
    <row r="2365" spans="1:20" ht="43.2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ROUND((E2365/D2365)*100,2)</f>
        <v>0</v>
      </c>
      <c r="P2365">
        <f t="shared" si="180"/>
        <v>0</v>
      </c>
      <c r="Q2365" t="str">
        <f t="shared" si="181"/>
        <v>technology</v>
      </c>
      <c r="R2365" t="str">
        <f t="shared" si="182"/>
        <v>web</v>
      </c>
      <c r="S2365" s="6">
        <f t="shared" si="183"/>
        <v>42321.803240740737</v>
      </c>
      <c r="T2365" s="7">
        <f t="shared" si="184"/>
        <v>42366.803240740737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ROUND((E2366/D2366)*100,2)</f>
        <v>0</v>
      </c>
      <c r="P2366">
        <f t="shared" si="180"/>
        <v>0</v>
      </c>
      <c r="Q2366" t="str">
        <f t="shared" si="181"/>
        <v>technology</v>
      </c>
      <c r="R2366" t="str">
        <f t="shared" si="182"/>
        <v>web</v>
      </c>
      <c r="S2366" s="6">
        <f t="shared" si="183"/>
        <v>42248.726342592585</v>
      </c>
      <c r="T2366" s="7">
        <f t="shared" si="184"/>
        <v>42303.726342592585</v>
      </c>
    </row>
    <row r="2367" spans="1:20" ht="43.2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ROUND((E2367/D2367)*100,2)</f>
        <v>0</v>
      </c>
      <c r="P2367">
        <f t="shared" si="180"/>
        <v>0</v>
      </c>
      <c r="Q2367" t="str">
        <f t="shared" si="181"/>
        <v>technology</v>
      </c>
      <c r="R2367" t="str">
        <f t="shared" si="182"/>
        <v>web</v>
      </c>
      <c r="S2367" s="6">
        <f t="shared" si="183"/>
        <v>42346.528067129628</v>
      </c>
      <c r="T2367" s="7">
        <f t="shared" si="184"/>
        <v>42386.749999999993</v>
      </c>
    </row>
    <row r="2368" spans="1:20" ht="43.2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ROUND((E2368/D2368)*100,2)</f>
        <v>10.52</v>
      </c>
      <c r="P2368">
        <f t="shared" si="180"/>
        <v>97.407407407407405</v>
      </c>
      <c r="Q2368" t="str">
        <f t="shared" si="181"/>
        <v>technology</v>
      </c>
      <c r="R2368" t="str">
        <f t="shared" si="182"/>
        <v>web</v>
      </c>
      <c r="S2368" s="6">
        <f t="shared" si="183"/>
        <v>42268.323298611103</v>
      </c>
      <c r="T2368" s="7">
        <f t="shared" si="184"/>
        <v>42298.323298611103</v>
      </c>
    </row>
    <row r="2369" spans="1:20" ht="43.2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ROUND((E2369/D2369)*100,2)</f>
        <v>1.34</v>
      </c>
      <c r="P2369">
        <f t="shared" si="180"/>
        <v>47.857142857142854</v>
      </c>
      <c r="Q2369" t="str">
        <f t="shared" si="181"/>
        <v>technology</v>
      </c>
      <c r="R2369" t="str">
        <f t="shared" si="182"/>
        <v>web</v>
      </c>
      <c r="S2369" s="6">
        <f t="shared" si="183"/>
        <v>42425.761759259258</v>
      </c>
      <c r="T2369" s="7">
        <f t="shared" si="184"/>
        <v>42485.720092592594</v>
      </c>
    </row>
    <row r="2370" spans="1:20" ht="43.2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ROUND((E2370/D2370)*100,2)</f>
        <v>0.25</v>
      </c>
      <c r="P2370">
        <f t="shared" si="180"/>
        <v>50</v>
      </c>
      <c r="Q2370" t="str">
        <f t="shared" si="181"/>
        <v>technology</v>
      </c>
      <c r="R2370" t="str">
        <f t="shared" si="182"/>
        <v>web</v>
      </c>
      <c r="S2370" s="6">
        <f t="shared" si="183"/>
        <v>42063.513483796291</v>
      </c>
      <c r="T2370" s="7">
        <f t="shared" si="184"/>
        <v>42108.471817129626</v>
      </c>
    </row>
    <row r="2371" spans="1:20" ht="43.2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ROUND((E2371/D2371)*100,2)</f>
        <v>0</v>
      </c>
      <c r="P2371">
        <f t="shared" ref="P2371:P2434" si="185">IF(L2371=0,0,+E2371/L2371)</f>
        <v>0</v>
      </c>
      <c r="Q2371" t="str">
        <f t="shared" ref="Q2371:Q2434" si="186">LEFT(N2371, SEARCH("/",N2371)-1)</f>
        <v>technology</v>
      </c>
      <c r="R2371" t="str">
        <f t="shared" ref="R2371:R2434" si="187">RIGHT(N2371,LEN(N2371)-SEARCH("/",N2371))</f>
        <v>web</v>
      </c>
      <c r="S2371" s="6">
        <f t="shared" ref="S2371:S2434" si="188">(J2371/86400)+25569+(-5/24)</f>
        <v>42380.60429398148</v>
      </c>
      <c r="T2371" s="7">
        <f t="shared" ref="T2371:T2434" si="189">(I2371/86400)+25569+(-5/24)</f>
        <v>42410.60429398148</v>
      </c>
    </row>
    <row r="2372" spans="1:20" ht="43.2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ROUND((E2372/D2372)*100,2)</f>
        <v>0.33</v>
      </c>
      <c r="P2372">
        <f t="shared" si="185"/>
        <v>20.5</v>
      </c>
      <c r="Q2372" t="str">
        <f t="shared" si="186"/>
        <v>technology</v>
      </c>
      <c r="R2372" t="str">
        <f t="shared" si="187"/>
        <v>web</v>
      </c>
      <c r="S2372" s="6">
        <f t="shared" si="188"/>
        <v>41960.980798611105</v>
      </c>
      <c r="T2372" s="7">
        <f t="shared" si="189"/>
        <v>41990.980798611105</v>
      </c>
    </row>
    <row r="2373" spans="1:20" ht="43.2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ROUND((E2373/D2373)*100,2)</f>
        <v>0</v>
      </c>
      <c r="P2373">
        <f t="shared" si="185"/>
        <v>0</v>
      </c>
      <c r="Q2373" t="str">
        <f t="shared" si="186"/>
        <v>technology</v>
      </c>
      <c r="R2373" t="str">
        <f t="shared" si="187"/>
        <v>web</v>
      </c>
      <c r="S2373" s="6">
        <f t="shared" si="188"/>
        <v>42150.569398148145</v>
      </c>
      <c r="T2373" s="7">
        <f t="shared" si="189"/>
        <v>42180.569398148145</v>
      </c>
    </row>
    <row r="2374" spans="1:20" ht="43.2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ROUND((E2374/D2374)*100,2)</f>
        <v>3.27</v>
      </c>
      <c r="P2374">
        <f t="shared" si="185"/>
        <v>30</v>
      </c>
      <c r="Q2374" t="str">
        <f t="shared" si="186"/>
        <v>technology</v>
      </c>
      <c r="R2374" t="str">
        <f t="shared" si="187"/>
        <v>web</v>
      </c>
      <c r="S2374" s="6">
        <f t="shared" si="188"/>
        <v>42087.860775462956</v>
      </c>
      <c r="T2374" s="7">
        <f t="shared" si="189"/>
        <v>42117.860775462956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ROUND((E2375/D2375)*100,2)</f>
        <v>0.01</v>
      </c>
      <c r="P2375">
        <f t="shared" si="185"/>
        <v>50</v>
      </c>
      <c r="Q2375" t="str">
        <f t="shared" si="186"/>
        <v>technology</v>
      </c>
      <c r="R2375" t="str">
        <f t="shared" si="187"/>
        <v>web</v>
      </c>
      <c r="S2375" s="6">
        <f t="shared" si="188"/>
        <v>42215.453981481478</v>
      </c>
      <c r="T2375" s="7">
        <f t="shared" si="189"/>
        <v>42245.453981481478</v>
      </c>
    </row>
    <row r="2376" spans="1:20" ht="43.2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ROUND((E2376/D2376)*100,2)</f>
        <v>0.05</v>
      </c>
      <c r="P2376">
        <f t="shared" si="185"/>
        <v>10</v>
      </c>
      <c r="Q2376" t="str">
        <f t="shared" si="186"/>
        <v>technology</v>
      </c>
      <c r="R2376" t="str">
        <f t="shared" si="187"/>
        <v>web</v>
      </c>
      <c r="S2376" s="6">
        <f t="shared" si="188"/>
        <v>42017.634953703702</v>
      </c>
      <c r="T2376" s="7">
        <f t="shared" si="189"/>
        <v>42047.634953703702</v>
      </c>
    </row>
    <row r="2377" spans="1:20" ht="43.2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ROUND((E2377/D2377)*100,2)</f>
        <v>0</v>
      </c>
      <c r="P2377">
        <f t="shared" si="185"/>
        <v>0</v>
      </c>
      <c r="Q2377" t="str">
        <f t="shared" si="186"/>
        <v>technology</v>
      </c>
      <c r="R2377" t="str">
        <f t="shared" si="187"/>
        <v>web</v>
      </c>
      <c r="S2377" s="6">
        <f t="shared" si="188"/>
        <v>42592.627743055556</v>
      </c>
      <c r="T2377" s="7">
        <f t="shared" si="189"/>
        <v>42622.627743055556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ROUND((E2378/D2378)*100,2)</f>
        <v>10.88</v>
      </c>
      <c r="P2378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6">
        <f t="shared" si="188"/>
        <v>42318.717199074068</v>
      </c>
      <c r="T2378" s="7">
        <f t="shared" si="189"/>
        <v>42348.717199074068</v>
      </c>
    </row>
    <row r="2379" spans="1:20" ht="43.2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ROUND((E2379/D2379)*100,2)</f>
        <v>0</v>
      </c>
      <c r="P2379">
        <f t="shared" si="185"/>
        <v>0</v>
      </c>
      <c r="Q2379" t="str">
        <f t="shared" si="186"/>
        <v>technology</v>
      </c>
      <c r="R2379" t="str">
        <f t="shared" si="187"/>
        <v>web</v>
      </c>
      <c r="S2379" s="6">
        <f t="shared" si="188"/>
        <v>42669.661840277775</v>
      </c>
      <c r="T2379" s="7">
        <f t="shared" si="189"/>
        <v>42699.703506944446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ROUND((E2380/D2380)*100,2)</f>
        <v>0</v>
      </c>
      <c r="P2380">
        <f t="shared" si="185"/>
        <v>0</v>
      </c>
      <c r="Q2380" t="str">
        <f t="shared" si="186"/>
        <v>technology</v>
      </c>
      <c r="R2380" t="str">
        <f t="shared" si="187"/>
        <v>web</v>
      </c>
      <c r="S2380" s="6">
        <f t="shared" si="188"/>
        <v>42212.804745370369</v>
      </c>
      <c r="T2380" s="7">
        <f t="shared" si="189"/>
        <v>42241.804745370369</v>
      </c>
    </row>
    <row r="2381" spans="1:20" ht="28.8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ROUND((E2381/D2381)*100,2)</f>
        <v>0</v>
      </c>
      <c r="P2381">
        <f t="shared" si="185"/>
        <v>0</v>
      </c>
      <c r="Q2381" t="str">
        <f t="shared" si="186"/>
        <v>technology</v>
      </c>
      <c r="R2381" t="str">
        <f t="shared" si="187"/>
        <v>web</v>
      </c>
      <c r="S2381" s="6">
        <f t="shared" si="188"/>
        <v>42236.808055555557</v>
      </c>
      <c r="T2381" s="7">
        <f t="shared" si="189"/>
        <v>42281.808055555557</v>
      </c>
    </row>
    <row r="2382" spans="1:20" ht="43.2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ROUND((E2382/D2382)*100,2)</f>
        <v>0.37</v>
      </c>
      <c r="P2382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6">
        <f t="shared" si="188"/>
        <v>42248.584976851846</v>
      </c>
      <c r="T2382" s="7">
        <f t="shared" si="189"/>
        <v>42278.584976851846</v>
      </c>
    </row>
    <row r="2383" spans="1:20" ht="43.2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ROUND((E2383/D2383)*100,2)</f>
        <v>1.82</v>
      </c>
      <c r="P2383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6">
        <f t="shared" si="188"/>
        <v>42074.727407407401</v>
      </c>
      <c r="T2383" s="7">
        <f t="shared" si="189"/>
        <v>42104.727407407401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ROUND((E2384/D2384)*100,2)</f>
        <v>2.5</v>
      </c>
      <c r="P2384">
        <f t="shared" si="185"/>
        <v>37.5</v>
      </c>
      <c r="Q2384" t="str">
        <f t="shared" si="186"/>
        <v>technology</v>
      </c>
      <c r="R2384" t="str">
        <f t="shared" si="187"/>
        <v>web</v>
      </c>
      <c r="S2384" s="6">
        <f t="shared" si="188"/>
        <v>42194.979201388887</v>
      </c>
      <c r="T2384" s="7">
        <f t="shared" si="189"/>
        <v>42219.979201388887</v>
      </c>
    </row>
    <row r="2385" spans="1:20" ht="43.2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ROUND((E2385/D2385)*100,2)</f>
        <v>4.3499999999999996</v>
      </c>
      <c r="P2385">
        <f t="shared" si="185"/>
        <v>145</v>
      </c>
      <c r="Q2385" t="str">
        <f t="shared" si="186"/>
        <v>technology</v>
      </c>
      <c r="R2385" t="str">
        <f t="shared" si="187"/>
        <v>web</v>
      </c>
      <c r="S2385" s="6">
        <f t="shared" si="188"/>
        <v>42026.848460648143</v>
      </c>
      <c r="T2385" s="7">
        <f t="shared" si="189"/>
        <v>42056.848460648143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ROUND((E2386/D2386)*100,2)</f>
        <v>0.8</v>
      </c>
      <c r="P2386">
        <f t="shared" si="185"/>
        <v>1</v>
      </c>
      <c r="Q2386" t="str">
        <f t="shared" si="186"/>
        <v>technology</v>
      </c>
      <c r="R2386" t="str">
        <f t="shared" si="187"/>
        <v>web</v>
      </c>
      <c r="S2386" s="6">
        <f t="shared" si="188"/>
        <v>41926.859293981477</v>
      </c>
      <c r="T2386" s="7">
        <f t="shared" si="189"/>
        <v>41956.900960648149</v>
      </c>
    </row>
    <row r="2387" spans="1:20" ht="43.2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ROUND((E2387/D2387)*100,2)</f>
        <v>1.21</v>
      </c>
      <c r="P2387">
        <f t="shared" si="185"/>
        <v>112.57142857142857</v>
      </c>
      <c r="Q2387" t="str">
        <f t="shared" si="186"/>
        <v>technology</v>
      </c>
      <c r="R2387" t="str">
        <f t="shared" si="187"/>
        <v>web</v>
      </c>
      <c r="S2387" s="6">
        <f t="shared" si="188"/>
        <v>42191.493425925924</v>
      </c>
      <c r="T2387" s="7">
        <f t="shared" si="189"/>
        <v>42221.493425925924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ROUND((E2388/D2388)*100,2)</f>
        <v>0</v>
      </c>
      <c r="P2388">
        <f t="shared" si="185"/>
        <v>0</v>
      </c>
      <c r="Q2388" t="str">
        <f t="shared" si="186"/>
        <v>technology</v>
      </c>
      <c r="R2388" t="str">
        <f t="shared" si="187"/>
        <v>web</v>
      </c>
      <c r="S2388" s="6">
        <f t="shared" si="188"/>
        <v>41954.629907407405</v>
      </c>
      <c r="T2388" s="7">
        <f t="shared" si="189"/>
        <v>42014.629907407405</v>
      </c>
    </row>
    <row r="2389" spans="1:20" ht="43.2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ROUND((E2389/D2389)*100,2)</f>
        <v>0.68</v>
      </c>
      <c r="P2389">
        <f t="shared" si="185"/>
        <v>342</v>
      </c>
      <c r="Q2389" t="str">
        <f t="shared" si="186"/>
        <v>technology</v>
      </c>
      <c r="R2389" t="str">
        <f t="shared" si="187"/>
        <v>web</v>
      </c>
      <c r="S2389" s="6">
        <f t="shared" si="188"/>
        <v>42528.418287037035</v>
      </c>
      <c r="T2389" s="7">
        <f t="shared" si="189"/>
        <v>42573.418287037035</v>
      </c>
    </row>
    <row r="2390" spans="1:20" ht="43.2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ROUND((E2390/D2390)*100,2)</f>
        <v>1.25</v>
      </c>
      <c r="P2390">
        <f t="shared" si="185"/>
        <v>57.875</v>
      </c>
      <c r="Q2390" t="str">
        <f t="shared" si="186"/>
        <v>technology</v>
      </c>
      <c r="R2390" t="str">
        <f t="shared" si="187"/>
        <v>web</v>
      </c>
      <c r="S2390" s="6">
        <f t="shared" si="188"/>
        <v>41989.645358796297</v>
      </c>
      <c r="T2390" s="7">
        <f t="shared" si="189"/>
        <v>42019.603472222218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ROUND((E2391/D2391)*100,2)</f>
        <v>0.19</v>
      </c>
      <c r="P2391">
        <f t="shared" si="185"/>
        <v>30</v>
      </c>
      <c r="Q2391" t="str">
        <f t="shared" si="186"/>
        <v>technology</v>
      </c>
      <c r="R2391" t="str">
        <f t="shared" si="187"/>
        <v>web</v>
      </c>
      <c r="S2391" s="6">
        <f t="shared" si="188"/>
        <v>42179.445046296292</v>
      </c>
      <c r="T2391" s="7">
        <f t="shared" si="189"/>
        <v>42210.707638888889</v>
      </c>
    </row>
    <row r="2392" spans="1:20" ht="43.2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ROUND((E2392/D2392)*100,2)</f>
        <v>0</v>
      </c>
      <c r="P2392">
        <f t="shared" si="185"/>
        <v>0</v>
      </c>
      <c r="Q2392" t="str">
        <f t="shared" si="186"/>
        <v>technology</v>
      </c>
      <c r="R2392" t="str">
        <f t="shared" si="187"/>
        <v>web</v>
      </c>
      <c r="S2392" s="6">
        <f t="shared" si="188"/>
        <v>41968.053981481477</v>
      </c>
      <c r="T2392" s="7">
        <f t="shared" si="189"/>
        <v>42008.053981481477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ROUND((E2393/D2393)*100,2)</f>
        <v>0.13</v>
      </c>
      <c r="P2393">
        <f t="shared" si="185"/>
        <v>25</v>
      </c>
      <c r="Q2393" t="str">
        <f t="shared" si="186"/>
        <v>technology</v>
      </c>
      <c r="R2393" t="str">
        <f t="shared" si="187"/>
        <v>web</v>
      </c>
      <c r="S2393" s="6">
        <f t="shared" si="188"/>
        <v>42064.586157407401</v>
      </c>
      <c r="T2393" s="7">
        <f t="shared" si="189"/>
        <v>42094.544490740744</v>
      </c>
    </row>
    <row r="2394" spans="1:20" ht="43.2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ROUND((E2394/D2394)*100,2)</f>
        <v>0</v>
      </c>
      <c r="P2394">
        <f t="shared" si="185"/>
        <v>0</v>
      </c>
      <c r="Q2394" t="str">
        <f t="shared" si="186"/>
        <v>technology</v>
      </c>
      <c r="R2394" t="str">
        <f t="shared" si="187"/>
        <v>web</v>
      </c>
      <c r="S2394" s="6">
        <f t="shared" si="188"/>
        <v>42275.912303240737</v>
      </c>
      <c r="T2394" s="7">
        <f t="shared" si="189"/>
        <v>42305.912303240737</v>
      </c>
    </row>
    <row r="2395" spans="1:20" ht="43.2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ROUND((E2395/D2395)*100,2)</f>
        <v>0.05</v>
      </c>
      <c r="P2395">
        <f t="shared" si="185"/>
        <v>50</v>
      </c>
      <c r="Q2395" t="str">
        <f t="shared" si="186"/>
        <v>technology</v>
      </c>
      <c r="R2395" t="str">
        <f t="shared" si="187"/>
        <v>web</v>
      </c>
      <c r="S2395" s="6">
        <f t="shared" si="188"/>
        <v>42194.440011574072</v>
      </c>
      <c r="T2395" s="7">
        <f t="shared" si="189"/>
        <v>42224.440011574072</v>
      </c>
    </row>
    <row r="2396" spans="1:20" ht="43.2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ROUND((E2396/D2396)*100,2)</f>
        <v>0.06</v>
      </c>
      <c r="P2396">
        <f t="shared" si="185"/>
        <v>1.5</v>
      </c>
      <c r="Q2396" t="str">
        <f t="shared" si="186"/>
        <v>technology</v>
      </c>
      <c r="R2396" t="str">
        <f t="shared" si="187"/>
        <v>web</v>
      </c>
      <c r="S2396" s="6">
        <f t="shared" si="188"/>
        <v>42031.15385416666</v>
      </c>
      <c r="T2396" s="7">
        <f t="shared" si="189"/>
        <v>42061.15385416666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ROUND((E2397/D2397)*100,2)</f>
        <v>0</v>
      </c>
      <c r="P2397">
        <f t="shared" si="185"/>
        <v>0</v>
      </c>
      <c r="Q2397" t="str">
        <f t="shared" si="186"/>
        <v>technology</v>
      </c>
      <c r="R2397" t="str">
        <f t="shared" si="187"/>
        <v>web</v>
      </c>
      <c r="S2397" s="6">
        <f t="shared" si="188"/>
        <v>42716.913043981483</v>
      </c>
      <c r="T2397" s="7">
        <f t="shared" si="189"/>
        <v>42745.164583333331</v>
      </c>
    </row>
    <row r="2398" spans="1:20" ht="43.2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ROUND((E2398/D2398)*100,2)</f>
        <v>0.2</v>
      </c>
      <c r="P2398">
        <f t="shared" si="185"/>
        <v>10</v>
      </c>
      <c r="Q2398" t="str">
        <f t="shared" si="186"/>
        <v>technology</v>
      </c>
      <c r="R2398" t="str">
        <f t="shared" si="187"/>
        <v>web</v>
      </c>
      <c r="S2398" s="6">
        <f t="shared" si="188"/>
        <v>42262.640717592592</v>
      </c>
      <c r="T2398" s="7">
        <f t="shared" si="189"/>
        <v>42292.640717592592</v>
      </c>
    </row>
    <row r="2399" spans="1:20" ht="43.2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ROUND((E2399/D2399)*100,2)</f>
        <v>0</v>
      </c>
      <c r="P2399">
        <f t="shared" si="185"/>
        <v>0</v>
      </c>
      <c r="Q2399" t="str">
        <f t="shared" si="186"/>
        <v>technology</v>
      </c>
      <c r="R2399" t="str">
        <f t="shared" si="187"/>
        <v>web</v>
      </c>
      <c r="S2399" s="6">
        <f t="shared" si="188"/>
        <v>41976.676574074074</v>
      </c>
      <c r="T2399" s="7">
        <f t="shared" si="189"/>
        <v>42006.676574074074</v>
      </c>
    </row>
    <row r="2400" spans="1:20" ht="43.2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ROUND((E2400/D2400)*100,2)</f>
        <v>0</v>
      </c>
      <c r="P2400">
        <f t="shared" si="185"/>
        <v>0</v>
      </c>
      <c r="Q2400" t="str">
        <f t="shared" si="186"/>
        <v>technology</v>
      </c>
      <c r="R2400" t="str">
        <f t="shared" si="187"/>
        <v>web</v>
      </c>
      <c r="S2400" s="6">
        <f t="shared" si="188"/>
        <v>42157.708148148151</v>
      </c>
      <c r="T2400" s="7">
        <f t="shared" si="189"/>
        <v>42187.708148148151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ROUND((E2401/D2401)*100,2)</f>
        <v>0</v>
      </c>
      <c r="P2401">
        <f t="shared" si="185"/>
        <v>0</v>
      </c>
      <c r="Q2401" t="str">
        <f t="shared" si="186"/>
        <v>technology</v>
      </c>
      <c r="R2401" t="str">
        <f t="shared" si="187"/>
        <v>web</v>
      </c>
      <c r="S2401" s="6">
        <f t="shared" si="188"/>
        <v>41956.644745370366</v>
      </c>
      <c r="T2401" s="7">
        <f t="shared" si="189"/>
        <v>41991.644745370366</v>
      </c>
    </row>
    <row r="2402" spans="1:20" ht="43.2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ROUND((E2402/D2402)*100,2)</f>
        <v>0</v>
      </c>
      <c r="P2402">
        <f t="shared" si="185"/>
        <v>0</v>
      </c>
      <c r="Q2402" t="str">
        <f t="shared" si="186"/>
        <v>technology</v>
      </c>
      <c r="R2402" t="str">
        <f t="shared" si="187"/>
        <v>web</v>
      </c>
      <c r="S2402" s="6">
        <f t="shared" si="188"/>
        <v>42444.059768518513</v>
      </c>
      <c r="T2402" s="7">
        <f t="shared" si="189"/>
        <v>42474.059768518513</v>
      </c>
    </row>
    <row r="2403" spans="1:20" ht="43.2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ROUND((E2403/D2403)*100,2)</f>
        <v>0.72</v>
      </c>
      <c r="P2403">
        <f t="shared" si="185"/>
        <v>22.333333333333332</v>
      </c>
      <c r="Q2403" t="str">
        <f t="shared" si="186"/>
        <v>food</v>
      </c>
      <c r="R2403" t="str">
        <f t="shared" si="187"/>
        <v>food trucks</v>
      </c>
      <c r="S2403" s="6">
        <f t="shared" si="188"/>
        <v>42374.614537037036</v>
      </c>
      <c r="T2403" s="7">
        <f t="shared" si="189"/>
        <v>42434.614537037036</v>
      </c>
    </row>
    <row r="2404" spans="1:20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ROUND((E2404/D2404)*100,2)</f>
        <v>0.43</v>
      </c>
      <c r="P2404">
        <f t="shared" si="185"/>
        <v>52</v>
      </c>
      <c r="Q2404" t="str">
        <f t="shared" si="186"/>
        <v>food</v>
      </c>
      <c r="R2404" t="str">
        <f t="shared" si="187"/>
        <v>food trucks</v>
      </c>
      <c r="S2404" s="6">
        <f t="shared" si="188"/>
        <v>42107.47142361111</v>
      </c>
      <c r="T2404" s="7">
        <f t="shared" si="189"/>
        <v>42137.47142361111</v>
      </c>
    </row>
    <row r="2405" spans="1:20" ht="43.2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ROUND((E2405/D2405)*100,2)</f>
        <v>16.829999999999998</v>
      </c>
      <c r="P2405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6">
        <f t="shared" si="188"/>
        <v>42399.67428240741</v>
      </c>
      <c r="T2405" s="7">
        <f t="shared" si="189"/>
        <v>42459.632615740738</v>
      </c>
    </row>
    <row r="2406" spans="1:20" ht="43.2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ROUND((E2406/D2406)*100,2)</f>
        <v>0</v>
      </c>
      <c r="P2406">
        <f t="shared" si="185"/>
        <v>0</v>
      </c>
      <c r="Q2406" t="str">
        <f t="shared" si="186"/>
        <v>food</v>
      </c>
      <c r="R2406" t="str">
        <f t="shared" si="187"/>
        <v>food trucks</v>
      </c>
      <c r="S2406" s="6">
        <f t="shared" si="188"/>
        <v>42341.831099537034</v>
      </c>
      <c r="T2406" s="7">
        <f t="shared" si="189"/>
        <v>42371.831099537034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ROUND((E2407/D2407)*100,2)</f>
        <v>22.52</v>
      </c>
      <c r="P2407">
        <f t="shared" si="185"/>
        <v>56.3</v>
      </c>
      <c r="Q2407" t="str">
        <f t="shared" si="186"/>
        <v>food</v>
      </c>
      <c r="R2407" t="str">
        <f t="shared" si="187"/>
        <v>food trucks</v>
      </c>
      <c r="S2407" s="6">
        <f t="shared" si="188"/>
        <v>42595.377025462956</v>
      </c>
      <c r="T2407" s="7">
        <f t="shared" si="189"/>
        <v>42616.377025462956</v>
      </c>
    </row>
    <row r="2408" spans="1:20" ht="43.2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ROUND((E2408/D2408)*100,2)</f>
        <v>41.38</v>
      </c>
      <c r="P2408">
        <f t="shared" si="185"/>
        <v>84.0625</v>
      </c>
      <c r="Q2408" t="str">
        <f t="shared" si="186"/>
        <v>food</v>
      </c>
      <c r="R2408" t="str">
        <f t="shared" si="187"/>
        <v>food trucks</v>
      </c>
      <c r="S2408" s="6">
        <f t="shared" si="188"/>
        <v>41982.902662037035</v>
      </c>
      <c r="T2408" s="7">
        <f t="shared" si="189"/>
        <v>42022.902662037035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ROUND((E2409/D2409)*100,2)</f>
        <v>25.26</v>
      </c>
      <c r="P2409">
        <f t="shared" si="185"/>
        <v>168.39393939393941</v>
      </c>
      <c r="Q2409" t="str">
        <f t="shared" si="186"/>
        <v>food</v>
      </c>
      <c r="R2409" t="str">
        <f t="shared" si="187"/>
        <v>food trucks</v>
      </c>
      <c r="S2409" s="6">
        <f t="shared" si="188"/>
        <v>42082.367222222216</v>
      </c>
      <c r="T2409" s="7">
        <f t="shared" si="189"/>
        <v>42105.041666666664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ROUND((E2410/D2410)*100,2)</f>
        <v>0.2</v>
      </c>
      <c r="P2410">
        <f t="shared" si="185"/>
        <v>15</v>
      </c>
      <c r="Q2410" t="str">
        <f t="shared" si="186"/>
        <v>food</v>
      </c>
      <c r="R2410" t="str">
        <f t="shared" si="187"/>
        <v>food trucks</v>
      </c>
      <c r="S2410" s="6">
        <f t="shared" si="188"/>
        <v>41918.93237268518</v>
      </c>
      <c r="T2410" s="7">
        <f t="shared" si="189"/>
        <v>41948.974039351851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ROUND((E2411/D2411)*100,2)</f>
        <v>1.84</v>
      </c>
      <c r="P2411">
        <f t="shared" si="185"/>
        <v>76.666666666666671</v>
      </c>
      <c r="Q2411" t="str">
        <f t="shared" si="186"/>
        <v>food</v>
      </c>
      <c r="R2411" t="str">
        <f t="shared" si="187"/>
        <v>food trucks</v>
      </c>
      <c r="S2411" s="6">
        <f t="shared" si="188"/>
        <v>42204.667534722219</v>
      </c>
      <c r="T2411" s="7">
        <f t="shared" si="189"/>
        <v>42234.667534722219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ROUND((E2412/D2412)*100,2)</f>
        <v>0</v>
      </c>
      <c r="P2412">
        <f t="shared" si="185"/>
        <v>0</v>
      </c>
      <c r="Q2412" t="str">
        <f t="shared" si="186"/>
        <v>food</v>
      </c>
      <c r="R2412" t="str">
        <f t="shared" si="187"/>
        <v>food trucks</v>
      </c>
      <c r="S2412" s="6">
        <f t="shared" si="188"/>
        <v>42224.199942129628</v>
      </c>
      <c r="T2412" s="7">
        <f t="shared" si="189"/>
        <v>42254.199942129628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ROUND((E2413/D2413)*100,2)</f>
        <v>0.6</v>
      </c>
      <c r="P2413">
        <f t="shared" si="185"/>
        <v>50.333333333333336</v>
      </c>
      <c r="Q2413" t="str">
        <f t="shared" si="186"/>
        <v>food</v>
      </c>
      <c r="R2413" t="str">
        <f t="shared" si="187"/>
        <v>food trucks</v>
      </c>
      <c r="S2413" s="6">
        <f t="shared" si="188"/>
        <v>42211.524097222216</v>
      </c>
      <c r="T2413" s="7">
        <f t="shared" si="189"/>
        <v>42241.524097222216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ROUND((E2414/D2414)*100,2)</f>
        <v>0</v>
      </c>
      <c r="P2414">
        <f t="shared" si="185"/>
        <v>0</v>
      </c>
      <c r="Q2414" t="str">
        <f t="shared" si="186"/>
        <v>food</v>
      </c>
      <c r="R2414" t="str">
        <f t="shared" si="187"/>
        <v>food trucks</v>
      </c>
      <c r="S2414" s="6">
        <f t="shared" si="188"/>
        <v>42655.528622685182</v>
      </c>
      <c r="T2414" s="7">
        <f t="shared" si="189"/>
        <v>42700.570289351854</v>
      </c>
    </row>
    <row r="2415" spans="1:20" ht="43.2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ROUND((E2415/D2415)*100,2)</f>
        <v>0.83</v>
      </c>
      <c r="P2415">
        <f t="shared" si="185"/>
        <v>8.3333333333333339</v>
      </c>
      <c r="Q2415" t="str">
        <f t="shared" si="186"/>
        <v>food</v>
      </c>
      <c r="R2415" t="str">
        <f t="shared" si="187"/>
        <v>food trucks</v>
      </c>
      <c r="S2415" s="6">
        <f t="shared" si="188"/>
        <v>41759.901412037034</v>
      </c>
      <c r="T2415" s="7">
        <f t="shared" si="189"/>
        <v>41790.770833333328</v>
      </c>
    </row>
    <row r="2416" spans="1:20" ht="43.2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ROUND((E2416/D2416)*100,2)</f>
        <v>3.07</v>
      </c>
      <c r="P2416">
        <f t="shared" si="185"/>
        <v>35.384615384615387</v>
      </c>
      <c r="Q2416" t="str">
        <f t="shared" si="186"/>
        <v>food</v>
      </c>
      <c r="R2416" t="str">
        <f t="shared" si="187"/>
        <v>food trucks</v>
      </c>
      <c r="S2416" s="6">
        <f t="shared" si="188"/>
        <v>42198.486805555549</v>
      </c>
      <c r="T2416" s="7">
        <f t="shared" si="189"/>
        <v>42237.957638888889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ROUND((E2417/D2417)*100,2)</f>
        <v>0.56000000000000005</v>
      </c>
      <c r="P2417">
        <f t="shared" si="185"/>
        <v>55.833333333333336</v>
      </c>
      <c r="Q2417" t="str">
        <f t="shared" si="186"/>
        <v>food</v>
      </c>
      <c r="R2417" t="str">
        <f t="shared" si="187"/>
        <v>food trucks</v>
      </c>
      <c r="S2417" s="6">
        <f t="shared" si="188"/>
        <v>42536.654467592591</v>
      </c>
      <c r="T2417" s="7">
        <f t="shared" si="189"/>
        <v>42566.654467592591</v>
      </c>
    </row>
    <row r="2418" spans="1:20" ht="43.2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ROUND((E2418/D2418)*100,2)</f>
        <v>0.03</v>
      </c>
      <c r="P2418">
        <f t="shared" si="185"/>
        <v>5</v>
      </c>
      <c r="Q2418" t="str">
        <f t="shared" si="186"/>
        <v>food</v>
      </c>
      <c r="R2418" t="str">
        <f t="shared" si="187"/>
        <v>food trucks</v>
      </c>
      <c r="S2418" s="6">
        <f t="shared" si="188"/>
        <v>42019.529432870368</v>
      </c>
      <c r="T2418" s="7">
        <f t="shared" si="189"/>
        <v>42077.416666666664</v>
      </c>
    </row>
    <row r="2419" spans="1:20" ht="43.2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ROUND((E2419/D2419)*100,2)</f>
        <v>0</v>
      </c>
      <c r="P2419">
        <f t="shared" si="185"/>
        <v>0</v>
      </c>
      <c r="Q2419" t="str">
        <f t="shared" si="186"/>
        <v>food</v>
      </c>
      <c r="R2419" t="str">
        <f t="shared" si="187"/>
        <v>food trucks</v>
      </c>
      <c r="S2419" s="6">
        <f t="shared" si="188"/>
        <v>41831.675775462958</v>
      </c>
      <c r="T2419" s="7">
        <f t="shared" si="189"/>
        <v>41861.675775462958</v>
      </c>
    </row>
    <row r="2420" spans="1:20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ROUND((E2420/D2420)*100,2)</f>
        <v>0.02</v>
      </c>
      <c r="P2420">
        <f t="shared" si="185"/>
        <v>1</v>
      </c>
      <c r="Q2420" t="str">
        <f t="shared" si="186"/>
        <v>food</v>
      </c>
      <c r="R2420" t="str">
        <f t="shared" si="187"/>
        <v>food trucks</v>
      </c>
      <c r="S2420" s="6">
        <f t="shared" si="188"/>
        <v>42027.648657407401</v>
      </c>
      <c r="T2420" s="7">
        <f t="shared" si="189"/>
        <v>42087.606990740744</v>
      </c>
    </row>
    <row r="2421" spans="1:20" ht="43.2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ROUND((E2421/D2421)*100,2)</f>
        <v>0</v>
      </c>
      <c r="P2421">
        <f t="shared" si="185"/>
        <v>0</v>
      </c>
      <c r="Q2421" t="str">
        <f t="shared" si="186"/>
        <v>food</v>
      </c>
      <c r="R2421" t="str">
        <f t="shared" si="187"/>
        <v>food trucks</v>
      </c>
      <c r="S2421" s="6">
        <f t="shared" si="188"/>
        <v>41993.529965277776</v>
      </c>
      <c r="T2421" s="7">
        <f t="shared" si="189"/>
        <v>42053.529965277776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ROUND((E2422/D2422)*100,2)</f>
        <v>14.83</v>
      </c>
      <c r="P2422">
        <f t="shared" si="185"/>
        <v>69.472222222222229</v>
      </c>
      <c r="Q2422" t="str">
        <f t="shared" si="186"/>
        <v>food</v>
      </c>
      <c r="R2422" t="str">
        <f t="shared" si="187"/>
        <v>food trucks</v>
      </c>
      <c r="S2422" s="6">
        <f t="shared" si="188"/>
        <v>41892.820543981477</v>
      </c>
      <c r="T2422" s="7">
        <f t="shared" si="189"/>
        <v>41952.862210648142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ROUND((E2423/D2423)*100,2)</f>
        <v>0.02</v>
      </c>
      <c r="P2423">
        <f t="shared" si="185"/>
        <v>1</v>
      </c>
      <c r="Q2423" t="str">
        <f t="shared" si="186"/>
        <v>food</v>
      </c>
      <c r="R2423" t="str">
        <f t="shared" si="187"/>
        <v>food trucks</v>
      </c>
      <c r="S2423" s="6">
        <f t="shared" si="188"/>
        <v>42026.479120370372</v>
      </c>
      <c r="T2423" s="7">
        <f t="shared" si="189"/>
        <v>42056.479120370372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ROUND((E2424/D2424)*100,2)</f>
        <v>0.2</v>
      </c>
      <c r="P2424">
        <f t="shared" si="185"/>
        <v>1</v>
      </c>
      <c r="Q2424" t="str">
        <f t="shared" si="186"/>
        <v>food</v>
      </c>
      <c r="R2424" t="str">
        <f t="shared" si="187"/>
        <v>food trucks</v>
      </c>
      <c r="S2424" s="6">
        <f t="shared" si="188"/>
        <v>42044.516620370363</v>
      </c>
      <c r="T2424" s="7">
        <f t="shared" si="189"/>
        <v>42074.474953703706</v>
      </c>
    </row>
    <row r="2425" spans="1:20" ht="43.2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ROUND((E2425/D2425)*100,2)</f>
        <v>0.01</v>
      </c>
      <c r="P2425">
        <f t="shared" si="185"/>
        <v>8</v>
      </c>
      <c r="Q2425" t="str">
        <f t="shared" si="186"/>
        <v>food</v>
      </c>
      <c r="R2425" t="str">
        <f t="shared" si="187"/>
        <v>food trucks</v>
      </c>
      <c r="S2425" s="6">
        <f t="shared" si="188"/>
        <v>41974.496412037035</v>
      </c>
      <c r="T2425" s="7">
        <f t="shared" si="189"/>
        <v>42004.496412037035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ROUND((E2426/D2426)*100,2)</f>
        <v>1.24</v>
      </c>
      <c r="P2426">
        <f t="shared" si="185"/>
        <v>34.444444444444443</v>
      </c>
      <c r="Q2426" t="str">
        <f t="shared" si="186"/>
        <v>food</v>
      </c>
      <c r="R2426" t="str">
        <f t="shared" si="187"/>
        <v>food trucks</v>
      </c>
      <c r="S2426" s="6">
        <f t="shared" si="188"/>
        <v>41909.684120370366</v>
      </c>
      <c r="T2426" s="7">
        <f t="shared" si="189"/>
        <v>41939.684120370366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ROUND((E2427/D2427)*100,2)</f>
        <v>0.03</v>
      </c>
      <c r="P2427">
        <f t="shared" si="185"/>
        <v>1</v>
      </c>
      <c r="Q2427" t="str">
        <f t="shared" si="186"/>
        <v>food</v>
      </c>
      <c r="R2427" t="str">
        <f t="shared" si="187"/>
        <v>food trucks</v>
      </c>
      <c r="S2427" s="6">
        <f t="shared" si="188"/>
        <v>42502.705428240741</v>
      </c>
      <c r="T2427" s="7">
        <f t="shared" si="189"/>
        <v>42517.711111111108</v>
      </c>
    </row>
    <row r="2428" spans="1:20" ht="43.2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ROUND((E2428/D2428)*100,2)</f>
        <v>0</v>
      </c>
      <c r="P2428">
        <f t="shared" si="185"/>
        <v>0</v>
      </c>
      <c r="Q2428" t="str">
        <f t="shared" si="186"/>
        <v>food</v>
      </c>
      <c r="R2428" t="str">
        <f t="shared" si="187"/>
        <v>food trucks</v>
      </c>
      <c r="S2428" s="6">
        <f t="shared" si="188"/>
        <v>42163.961712962962</v>
      </c>
      <c r="T2428" s="7">
        <f t="shared" si="189"/>
        <v>42223.961712962962</v>
      </c>
    </row>
    <row r="2429" spans="1:20" ht="28.8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ROUND((E2429/D2429)*100,2)</f>
        <v>0</v>
      </c>
      <c r="P2429">
        <f t="shared" si="185"/>
        <v>1</v>
      </c>
      <c r="Q2429" t="str">
        <f t="shared" si="186"/>
        <v>food</v>
      </c>
      <c r="R2429" t="str">
        <f t="shared" si="187"/>
        <v>food trucks</v>
      </c>
      <c r="S2429" s="6">
        <f t="shared" si="188"/>
        <v>42412.110335648147</v>
      </c>
      <c r="T2429" s="7">
        <f t="shared" si="189"/>
        <v>42452.068668981483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ROUND((E2430/D2430)*100,2)</f>
        <v>0</v>
      </c>
      <c r="P2430">
        <f t="shared" si="185"/>
        <v>1</v>
      </c>
      <c r="Q2430" t="str">
        <f t="shared" si="186"/>
        <v>food</v>
      </c>
      <c r="R2430" t="str">
        <f t="shared" si="187"/>
        <v>food trucks</v>
      </c>
      <c r="S2430" s="6">
        <f t="shared" si="188"/>
        <v>42045.575821759259</v>
      </c>
      <c r="T2430" s="7">
        <f t="shared" si="189"/>
        <v>42075.534155092588</v>
      </c>
    </row>
    <row r="2431" spans="1:20" ht="43.2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ROUND((E2431/D2431)*100,2)</f>
        <v>1.43</v>
      </c>
      <c r="P2431">
        <f t="shared" si="185"/>
        <v>501.25</v>
      </c>
      <c r="Q2431" t="str">
        <f t="shared" si="186"/>
        <v>food</v>
      </c>
      <c r="R2431" t="str">
        <f t="shared" si="187"/>
        <v>food trucks</v>
      </c>
      <c r="S2431" s="6">
        <f t="shared" si="188"/>
        <v>42734.670902777776</v>
      </c>
      <c r="T2431" s="7">
        <f t="shared" si="189"/>
        <v>42771.488888888889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ROUND((E2432/D2432)*100,2)</f>
        <v>0.7</v>
      </c>
      <c r="P2432">
        <f t="shared" si="185"/>
        <v>10.5</v>
      </c>
      <c r="Q2432" t="str">
        <f t="shared" si="186"/>
        <v>food</v>
      </c>
      <c r="R2432" t="str">
        <f t="shared" si="187"/>
        <v>food trucks</v>
      </c>
      <c r="S2432" s="6">
        <f t="shared" si="188"/>
        <v>42381.922499999993</v>
      </c>
      <c r="T2432" s="7">
        <f t="shared" si="189"/>
        <v>42411.922499999993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ROUND((E2433/D2433)*100,2)</f>
        <v>0</v>
      </c>
      <c r="P2433">
        <f t="shared" si="185"/>
        <v>1</v>
      </c>
      <c r="Q2433" t="str">
        <f t="shared" si="186"/>
        <v>food</v>
      </c>
      <c r="R2433" t="str">
        <f t="shared" si="187"/>
        <v>food trucks</v>
      </c>
      <c r="S2433" s="6">
        <f t="shared" si="188"/>
        <v>42488.891354166662</v>
      </c>
      <c r="T2433" s="7">
        <f t="shared" si="189"/>
        <v>42548.891354166662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ROUND((E2434/D2434)*100,2)</f>
        <v>0.01</v>
      </c>
      <c r="P2434">
        <f t="shared" si="185"/>
        <v>1</v>
      </c>
      <c r="Q2434" t="str">
        <f t="shared" si="186"/>
        <v>food</v>
      </c>
      <c r="R2434" t="str">
        <f t="shared" si="187"/>
        <v>food trucks</v>
      </c>
      <c r="S2434" s="6">
        <f t="shared" si="188"/>
        <v>42041.010381944441</v>
      </c>
      <c r="T2434" s="7">
        <f t="shared" si="189"/>
        <v>42071.010381944441</v>
      </c>
    </row>
    <row r="2435" spans="1:20" ht="43.2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ROUND((E2435/D2435)*100,2)</f>
        <v>0</v>
      </c>
      <c r="P2435">
        <f t="shared" ref="P2435:P2498" si="190">IF(L2435=0,0,+E2435/L2435)</f>
        <v>0</v>
      </c>
      <c r="Q2435" t="str">
        <f t="shared" ref="Q2435:Q2498" si="191">LEFT(N2435, SEARCH("/",N2435)-1)</f>
        <v>food</v>
      </c>
      <c r="R2435" t="str">
        <f t="shared" ref="R2435:R2498" si="192">RIGHT(N2435,LEN(N2435)-SEARCH("/",N2435))</f>
        <v>food trucks</v>
      </c>
      <c r="S2435" s="6">
        <f t="shared" ref="S2435:S2498" si="193">(J2435/86400)+25569+(-5/24)</f>
        <v>42397.691469907404</v>
      </c>
      <c r="T2435" s="7">
        <f t="shared" ref="T2435:T2498" si="194">(I2435/86400)+25569+(-5/24)</f>
        <v>42427.691469907404</v>
      </c>
    </row>
    <row r="2436" spans="1:20" ht="43.2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ROUND((E2436/D2436)*100,2)</f>
        <v>0.13</v>
      </c>
      <c r="P2436">
        <f t="shared" si="190"/>
        <v>13</v>
      </c>
      <c r="Q2436" t="str">
        <f t="shared" si="191"/>
        <v>food</v>
      </c>
      <c r="R2436" t="str">
        <f t="shared" si="192"/>
        <v>food trucks</v>
      </c>
      <c r="S2436" s="6">
        <f t="shared" si="193"/>
        <v>42179.977708333332</v>
      </c>
      <c r="T2436" s="7">
        <f t="shared" si="194"/>
        <v>42219.977708333332</v>
      </c>
    </row>
    <row r="2437" spans="1:20" ht="43.2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ROUND((E2437/D2437)*100,2)</f>
        <v>0.49</v>
      </c>
      <c r="P2437">
        <f t="shared" si="190"/>
        <v>306</v>
      </c>
      <c r="Q2437" t="str">
        <f t="shared" si="191"/>
        <v>food</v>
      </c>
      <c r="R2437" t="str">
        <f t="shared" si="192"/>
        <v>food trucks</v>
      </c>
      <c r="S2437" s="6">
        <f t="shared" si="193"/>
        <v>42252.069282407407</v>
      </c>
      <c r="T2437" s="7">
        <f t="shared" si="194"/>
        <v>42282.069282407407</v>
      </c>
    </row>
    <row r="2438" spans="1:20" ht="43.2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ROUND((E2438/D2438)*100,2)</f>
        <v>0.04</v>
      </c>
      <c r="P2438">
        <f t="shared" si="190"/>
        <v>22.5</v>
      </c>
      <c r="Q2438" t="str">
        <f t="shared" si="191"/>
        <v>food</v>
      </c>
      <c r="R2438" t="str">
        <f t="shared" si="192"/>
        <v>food trucks</v>
      </c>
      <c r="S2438" s="6">
        <f t="shared" si="193"/>
        <v>42338.407060185178</v>
      </c>
      <c r="T2438" s="7">
        <f t="shared" si="194"/>
        <v>42398.407060185178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ROUND((E2439/D2439)*100,2)</f>
        <v>0</v>
      </c>
      <c r="P2439">
        <f t="shared" si="190"/>
        <v>0</v>
      </c>
      <c r="Q2439" t="str">
        <f t="shared" si="191"/>
        <v>food</v>
      </c>
      <c r="R2439" t="str">
        <f t="shared" si="192"/>
        <v>food trucks</v>
      </c>
      <c r="S2439" s="6">
        <f t="shared" si="193"/>
        <v>42031.756805555553</v>
      </c>
      <c r="T2439" s="7">
        <f t="shared" si="194"/>
        <v>42080.541666666664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ROUND((E2440/D2440)*100,2)</f>
        <v>0.33</v>
      </c>
      <c r="P2440">
        <f t="shared" si="190"/>
        <v>50</v>
      </c>
      <c r="Q2440" t="str">
        <f t="shared" si="191"/>
        <v>food</v>
      </c>
      <c r="R2440" t="str">
        <f t="shared" si="192"/>
        <v>food trucks</v>
      </c>
      <c r="S2440" s="6">
        <f t="shared" si="193"/>
        <v>42285.706736111104</v>
      </c>
      <c r="T2440" s="7">
        <f t="shared" si="194"/>
        <v>42345.748402777775</v>
      </c>
    </row>
    <row r="2441" spans="1:20" ht="57.6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ROUND((E2441/D2441)*100,2)</f>
        <v>0</v>
      </c>
      <c r="P2441">
        <f t="shared" si="190"/>
        <v>0</v>
      </c>
      <c r="Q2441" t="str">
        <f t="shared" si="191"/>
        <v>food</v>
      </c>
      <c r="R2441" t="str">
        <f t="shared" si="192"/>
        <v>food trucks</v>
      </c>
      <c r="S2441" s="6">
        <f t="shared" si="193"/>
        <v>42265.610289351847</v>
      </c>
      <c r="T2441" s="7">
        <f t="shared" si="194"/>
        <v>42295.610289351847</v>
      </c>
    </row>
    <row r="2442" spans="1:20" ht="28.8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ROUND((E2442/D2442)*100,2)</f>
        <v>0.2</v>
      </c>
      <c r="P2442">
        <f t="shared" si="190"/>
        <v>5</v>
      </c>
      <c r="Q2442" t="str">
        <f t="shared" si="191"/>
        <v>food</v>
      </c>
      <c r="R2442" t="str">
        <f t="shared" si="192"/>
        <v>food trucks</v>
      </c>
      <c r="S2442" s="6">
        <f t="shared" si="193"/>
        <v>42383.691122685188</v>
      </c>
      <c r="T2442" s="7">
        <f t="shared" si="194"/>
        <v>42413.691122685188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ROUND((E2443/D2443)*100,2)</f>
        <v>107.88</v>
      </c>
      <c r="P2443">
        <f t="shared" si="190"/>
        <v>74.22935779816514</v>
      </c>
      <c r="Q2443" t="str">
        <f t="shared" si="191"/>
        <v>food</v>
      </c>
      <c r="R2443" t="str">
        <f t="shared" si="192"/>
        <v>small batch</v>
      </c>
      <c r="S2443" s="6">
        <f t="shared" si="193"/>
        <v>42186.917291666665</v>
      </c>
      <c r="T2443" s="7">
        <f t="shared" si="194"/>
        <v>42207.999305555553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ROUND((E2444/D2444)*100,2)</f>
        <v>125.94</v>
      </c>
      <c r="P2444">
        <f t="shared" si="190"/>
        <v>81.252688172043008</v>
      </c>
      <c r="Q2444" t="str">
        <f t="shared" si="191"/>
        <v>food</v>
      </c>
      <c r="R2444" t="str">
        <f t="shared" si="192"/>
        <v>small batch</v>
      </c>
      <c r="S2444" s="6">
        <f t="shared" si="193"/>
        <v>42052.458657407406</v>
      </c>
      <c r="T2444" s="7">
        <f t="shared" si="194"/>
        <v>42082.416990740741</v>
      </c>
    </row>
    <row r="2445" spans="1:20" ht="43.2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ROUND((E2445/D2445)*100,2)</f>
        <v>202.51</v>
      </c>
      <c r="P2445">
        <f t="shared" si="190"/>
        <v>130.23469453376205</v>
      </c>
      <c r="Q2445" t="str">
        <f t="shared" si="191"/>
        <v>food</v>
      </c>
      <c r="R2445" t="str">
        <f t="shared" si="192"/>
        <v>small batch</v>
      </c>
      <c r="S2445" s="6">
        <f t="shared" si="193"/>
        <v>41836.416921296295</v>
      </c>
      <c r="T2445" s="7">
        <f t="shared" si="194"/>
        <v>41866.416921296295</v>
      </c>
    </row>
    <row r="2446" spans="1:20" ht="43.2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ROUND((E2446/D2446)*100,2)</f>
        <v>108.6</v>
      </c>
      <c r="P2446">
        <f t="shared" si="190"/>
        <v>53.409836065573771</v>
      </c>
      <c r="Q2446" t="str">
        <f t="shared" si="191"/>
        <v>food</v>
      </c>
      <c r="R2446" t="str">
        <f t="shared" si="192"/>
        <v>small batch</v>
      </c>
      <c r="S2446" s="6">
        <f t="shared" si="193"/>
        <v>42485.54619212963</v>
      </c>
      <c r="T2446" s="7">
        <f t="shared" si="194"/>
        <v>42515.54619212963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ROUND((E2447/D2447)*100,2)</f>
        <v>172.8</v>
      </c>
      <c r="P2447">
        <f t="shared" si="190"/>
        <v>75.130434782608702</v>
      </c>
      <c r="Q2447" t="str">
        <f t="shared" si="191"/>
        <v>food</v>
      </c>
      <c r="R2447" t="str">
        <f t="shared" si="192"/>
        <v>small batch</v>
      </c>
      <c r="S2447" s="6">
        <f t="shared" si="193"/>
        <v>42242.981724537036</v>
      </c>
      <c r="T2447" s="7">
        <f t="shared" si="194"/>
        <v>42272.981724537036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ROUND((E2448/D2448)*100,2)</f>
        <v>167.98</v>
      </c>
      <c r="P2448">
        <f t="shared" si="190"/>
        <v>75.666666666666671</v>
      </c>
      <c r="Q2448" t="str">
        <f t="shared" si="191"/>
        <v>food</v>
      </c>
      <c r="R2448" t="str">
        <f t="shared" si="192"/>
        <v>small batch</v>
      </c>
      <c r="S2448" s="6">
        <f t="shared" si="193"/>
        <v>42670.394340277773</v>
      </c>
      <c r="T2448" s="7">
        <f t="shared" si="194"/>
        <v>42700.436006944445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ROUND((E2449/D2449)*100,2)</f>
        <v>427.2</v>
      </c>
      <c r="P2449">
        <f t="shared" si="190"/>
        <v>31.691394658753708</v>
      </c>
      <c r="Q2449" t="str">
        <f t="shared" si="191"/>
        <v>food</v>
      </c>
      <c r="R2449" t="str">
        <f t="shared" si="192"/>
        <v>small batch</v>
      </c>
      <c r="S2449" s="6">
        <f t="shared" si="193"/>
        <v>42654.26149305555</v>
      </c>
      <c r="T2449" s="7">
        <f t="shared" si="194"/>
        <v>42685.958333333336</v>
      </c>
    </row>
    <row r="2450" spans="1:20" ht="43.2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ROUND((E2450/D2450)*100,2)</f>
        <v>107.5</v>
      </c>
      <c r="P2450">
        <f t="shared" si="190"/>
        <v>47.777777777777779</v>
      </c>
      <c r="Q2450" t="str">
        <f t="shared" si="191"/>
        <v>food</v>
      </c>
      <c r="R2450" t="str">
        <f t="shared" si="192"/>
        <v>small batch</v>
      </c>
      <c r="S2450" s="6">
        <f t="shared" si="193"/>
        <v>42607.107789351845</v>
      </c>
      <c r="T2450" s="7">
        <f t="shared" si="194"/>
        <v>42613.025000000001</v>
      </c>
    </row>
    <row r="2451" spans="1:20" ht="43.2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ROUND((E2451/D2451)*100,2)</f>
        <v>108</v>
      </c>
      <c r="P2451">
        <f t="shared" si="190"/>
        <v>90</v>
      </c>
      <c r="Q2451" t="str">
        <f t="shared" si="191"/>
        <v>food</v>
      </c>
      <c r="R2451" t="str">
        <f t="shared" si="192"/>
        <v>small batch</v>
      </c>
      <c r="S2451" s="6">
        <f t="shared" si="193"/>
        <v>41942.934201388889</v>
      </c>
      <c r="T2451" s="7">
        <f t="shared" si="194"/>
        <v>41972.975868055553</v>
      </c>
    </row>
    <row r="2452" spans="1:20" ht="43.2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ROUND((E2452/D2452)*100,2)</f>
        <v>101.53</v>
      </c>
      <c r="P2452">
        <f t="shared" si="190"/>
        <v>149.31401960784314</v>
      </c>
      <c r="Q2452" t="str">
        <f t="shared" si="191"/>
        <v>food</v>
      </c>
      <c r="R2452" t="str">
        <f t="shared" si="192"/>
        <v>small batch</v>
      </c>
      <c r="S2452" s="6">
        <f t="shared" si="193"/>
        <v>41901.864074074074</v>
      </c>
      <c r="T2452" s="7">
        <f t="shared" si="194"/>
        <v>41939.924305555549</v>
      </c>
    </row>
    <row r="2453" spans="1:20" ht="43.2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ROUND((E2453/D2453)*100,2)</f>
        <v>115.45</v>
      </c>
      <c r="P2453">
        <f t="shared" si="190"/>
        <v>62.06989247311828</v>
      </c>
      <c r="Q2453" t="str">
        <f t="shared" si="191"/>
        <v>food</v>
      </c>
      <c r="R2453" t="str">
        <f t="shared" si="192"/>
        <v>small batch</v>
      </c>
      <c r="S2453" s="6">
        <f t="shared" si="193"/>
        <v>42779.700115740743</v>
      </c>
      <c r="T2453" s="7">
        <f t="shared" si="194"/>
        <v>42799.700115740743</v>
      </c>
    </row>
    <row r="2454" spans="1:20" ht="43.2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ROUND((E2454/D2454)*100,2)</f>
        <v>133.5</v>
      </c>
      <c r="P2454">
        <f t="shared" si="190"/>
        <v>53.4</v>
      </c>
      <c r="Q2454" t="str">
        <f t="shared" si="191"/>
        <v>food</v>
      </c>
      <c r="R2454" t="str">
        <f t="shared" si="192"/>
        <v>small batch</v>
      </c>
      <c r="S2454" s="6">
        <f t="shared" si="193"/>
        <v>42338.635416666664</v>
      </c>
      <c r="T2454" s="7">
        <f t="shared" si="194"/>
        <v>42367.749999999993</v>
      </c>
    </row>
    <row r="2455" spans="1:20" ht="43.2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ROUND((E2455/D2455)*100,2)</f>
        <v>154.69999999999999</v>
      </c>
      <c r="P2455">
        <f t="shared" si="190"/>
        <v>69.268656716417908</v>
      </c>
      <c r="Q2455" t="str">
        <f t="shared" si="191"/>
        <v>food</v>
      </c>
      <c r="R2455" t="str">
        <f t="shared" si="192"/>
        <v>small batch</v>
      </c>
      <c r="S2455" s="6">
        <f t="shared" si="193"/>
        <v>42738.483900462961</v>
      </c>
      <c r="T2455" s="7">
        <f t="shared" si="194"/>
        <v>42768.483900462961</v>
      </c>
    </row>
    <row r="2456" spans="1:20" ht="43.2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ROUND((E2456/D2456)*100,2)</f>
        <v>100.85</v>
      </c>
      <c r="P2456">
        <f t="shared" si="190"/>
        <v>271.50769230769231</v>
      </c>
      <c r="Q2456" t="str">
        <f t="shared" si="191"/>
        <v>food</v>
      </c>
      <c r="R2456" t="str">
        <f t="shared" si="192"/>
        <v>small batch</v>
      </c>
      <c r="S2456" s="6">
        <f t="shared" si="193"/>
        <v>42769.993148148147</v>
      </c>
      <c r="T2456" s="7">
        <f t="shared" si="194"/>
        <v>42804.993148148147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ROUND((E2457/D2457)*100,2)</f>
        <v>182</v>
      </c>
      <c r="P2457">
        <f t="shared" si="190"/>
        <v>34.125</v>
      </c>
      <c r="Q2457" t="str">
        <f t="shared" si="191"/>
        <v>food</v>
      </c>
      <c r="R2457" t="str">
        <f t="shared" si="192"/>
        <v>small batch</v>
      </c>
      <c r="S2457" s="6">
        <f t="shared" si="193"/>
        <v>42452.573495370372</v>
      </c>
      <c r="T2457" s="7">
        <f t="shared" si="194"/>
        <v>42480.573495370372</v>
      </c>
    </row>
    <row r="2458" spans="1:20" ht="43.2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ROUND((E2458/D2458)*100,2)</f>
        <v>180.87</v>
      </c>
      <c r="P2458">
        <f t="shared" si="190"/>
        <v>40.492537313432834</v>
      </c>
      <c r="Q2458" t="str">
        <f t="shared" si="191"/>
        <v>food</v>
      </c>
      <c r="R2458" t="str">
        <f t="shared" si="192"/>
        <v>small batch</v>
      </c>
      <c r="S2458" s="6">
        <f t="shared" si="193"/>
        <v>42761.752766203703</v>
      </c>
      <c r="T2458" s="7">
        <f t="shared" si="194"/>
        <v>42791.752766203703</v>
      </c>
    </row>
    <row r="2459" spans="1:20" ht="43.2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ROUND((E2459/D2459)*100,2)</f>
        <v>102.3</v>
      </c>
      <c r="P2459">
        <f t="shared" si="190"/>
        <v>189.75806451612902</v>
      </c>
      <c r="Q2459" t="str">
        <f t="shared" si="191"/>
        <v>food</v>
      </c>
      <c r="R2459" t="str">
        <f t="shared" si="192"/>
        <v>small batch</v>
      </c>
      <c r="S2459" s="6">
        <f t="shared" si="193"/>
        <v>42423.394166666665</v>
      </c>
      <c r="T2459" s="7">
        <f t="shared" si="194"/>
        <v>42453.352500000001</v>
      </c>
    </row>
    <row r="2460" spans="1:20" ht="57.6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ROUND((E2460/D2460)*100,2)</f>
        <v>110.18</v>
      </c>
      <c r="P2460">
        <f t="shared" si="190"/>
        <v>68.862499999999997</v>
      </c>
      <c r="Q2460" t="str">
        <f t="shared" si="191"/>
        <v>food</v>
      </c>
      <c r="R2460" t="str">
        <f t="shared" si="192"/>
        <v>small batch</v>
      </c>
      <c r="S2460" s="6">
        <f t="shared" si="193"/>
        <v>42495.663402777776</v>
      </c>
      <c r="T2460" s="7">
        <f t="shared" si="194"/>
        <v>42530.583333333336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ROUND((E2461/D2461)*100,2)</f>
        <v>102.25</v>
      </c>
      <c r="P2461">
        <f t="shared" si="190"/>
        <v>108.77659574468085</v>
      </c>
      <c r="Q2461" t="str">
        <f t="shared" si="191"/>
        <v>food</v>
      </c>
      <c r="R2461" t="str">
        <f t="shared" si="192"/>
        <v>small batch</v>
      </c>
      <c r="S2461" s="6">
        <f t="shared" si="193"/>
        <v>42407.429224537038</v>
      </c>
      <c r="T2461" s="7">
        <f t="shared" si="194"/>
        <v>42452.387557870366</v>
      </c>
    </row>
    <row r="2462" spans="1:20" ht="43.2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ROUND((E2462/D2462)*100,2)</f>
        <v>100.79</v>
      </c>
      <c r="P2462">
        <f t="shared" si="190"/>
        <v>125.98529411764706</v>
      </c>
      <c r="Q2462" t="str">
        <f t="shared" si="191"/>
        <v>food</v>
      </c>
      <c r="R2462" t="str">
        <f t="shared" si="192"/>
        <v>small batch</v>
      </c>
      <c r="S2462" s="6">
        <f t="shared" si="193"/>
        <v>42703.978784722225</v>
      </c>
      <c r="T2462" s="7">
        <f t="shared" si="194"/>
        <v>42737.970138888886</v>
      </c>
    </row>
    <row r="2463" spans="1:20" ht="43.2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ROUND((E2463/D2463)*100,2)</f>
        <v>103.8</v>
      </c>
      <c r="P2463">
        <f t="shared" si="190"/>
        <v>90.523255813953483</v>
      </c>
      <c r="Q2463" t="str">
        <f t="shared" si="191"/>
        <v>music</v>
      </c>
      <c r="R2463" t="str">
        <f t="shared" si="192"/>
        <v>indie rock</v>
      </c>
      <c r="S2463" s="6">
        <f t="shared" si="193"/>
        <v>40783.804363425923</v>
      </c>
      <c r="T2463" s="7">
        <f t="shared" si="194"/>
        <v>40816.916666666664</v>
      </c>
    </row>
    <row r="2464" spans="1:20" ht="43.2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ROUND((E2464/D2464)*100,2)</f>
        <v>110.71</v>
      </c>
      <c r="P2464">
        <f t="shared" si="190"/>
        <v>28.880434782608695</v>
      </c>
      <c r="Q2464" t="str">
        <f t="shared" si="191"/>
        <v>music</v>
      </c>
      <c r="R2464" t="str">
        <f t="shared" si="192"/>
        <v>indie rock</v>
      </c>
      <c r="S2464" s="6">
        <f t="shared" si="193"/>
        <v>41088.977962962963</v>
      </c>
      <c r="T2464" s="7">
        <f t="shared" si="194"/>
        <v>41108.977962962963</v>
      </c>
    </row>
    <row r="2465" spans="1:20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ROUND((E2465/D2465)*100,2)</f>
        <v>116.25</v>
      </c>
      <c r="P2465">
        <f t="shared" si="190"/>
        <v>31</v>
      </c>
      <c r="Q2465" t="str">
        <f t="shared" si="191"/>
        <v>music</v>
      </c>
      <c r="R2465" t="str">
        <f t="shared" si="192"/>
        <v>indie rock</v>
      </c>
      <c r="S2465" s="6">
        <f t="shared" si="193"/>
        <v>41340.903067129628</v>
      </c>
      <c r="T2465" s="7">
        <f t="shared" si="194"/>
        <v>41380.583333333328</v>
      </c>
    </row>
    <row r="2466" spans="1:20" ht="43.2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ROUND((E2466/D2466)*100,2)</f>
        <v>111.1</v>
      </c>
      <c r="P2466">
        <f t="shared" si="190"/>
        <v>51.674418604651166</v>
      </c>
      <c r="Q2466" t="str">
        <f t="shared" si="191"/>
        <v>music</v>
      </c>
      <c r="R2466" t="str">
        <f t="shared" si="192"/>
        <v>indie rock</v>
      </c>
      <c r="S2466" s="6">
        <f t="shared" si="193"/>
        <v>42248.692094907405</v>
      </c>
      <c r="T2466" s="7">
        <f t="shared" si="194"/>
        <v>42277.603472222218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ROUND((E2467/D2467)*100,2)</f>
        <v>180.14</v>
      </c>
      <c r="P2467">
        <f t="shared" si="190"/>
        <v>26.270833333333332</v>
      </c>
      <c r="Q2467" t="str">
        <f t="shared" si="191"/>
        <v>music</v>
      </c>
      <c r="R2467" t="str">
        <f t="shared" si="192"/>
        <v>indie rock</v>
      </c>
      <c r="S2467" s="6">
        <f t="shared" si="193"/>
        <v>41145.510972222219</v>
      </c>
      <c r="T2467" s="7">
        <f t="shared" si="194"/>
        <v>41175.510972222219</v>
      </c>
    </row>
    <row r="2468" spans="1:20" ht="43.2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ROUND((E2468/D2468)*100,2)</f>
        <v>100</v>
      </c>
      <c r="P2468">
        <f t="shared" si="190"/>
        <v>48.07692307692308</v>
      </c>
      <c r="Q2468" t="str">
        <f t="shared" si="191"/>
        <v>music</v>
      </c>
      <c r="R2468" t="str">
        <f t="shared" si="192"/>
        <v>indie rock</v>
      </c>
      <c r="S2468" s="6">
        <f t="shared" si="193"/>
        <v>41372.894131944442</v>
      </c>
      <c r="T2468" s="7">
        <f t="shared" si="194"/>
        <v>41402.894131944442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ROUND((E2469/D2469)*100,2)</f>
        <v>118.5</v>
      </c>
      <c r="P2469">
        <f t="shared" si="190"/>
        <v>27.558139534883722</v>
      </c>
      <c r="Q2469" t="str">
        <f t="shared" si="191"/>
        <v>music</v>
      </c>
      <c r="R2469" t="str">
        <f t="shared" si="192"/>
        <v>indie rock</v>
      </c>
      <c r="S2469" s="6">
        <f t="shared" si="193"/>
        <v>41025.665868055556</v>
      </c>
      <c r="T2469" s="7">
        <f t="shared" si="194"/>
        <v>41039.5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ROUND((E2470/D2470)*100,2)</f>
        <v>107.22</v>
      </c>
      <c r="P2470">
        <f t="shared" si="190"/>
        <v>36.97137931034483</v>
      </c>
      <c r="Q2470" t="str">
        <f t="shared" si="191"/>
        <v>music</v>
      </c>
      <c r="R2470" t="str">
        <f t="shared" si="192"/>
        <v>indie rock</v>
      </c>
      <c r="S2470" s="6">
        <f t="shared" si="193"/>
        <v>41173.945844907408</v>
      </c>
      <c r="T2470" s="7">
        <f t="shared" si="194"/>
        <v>41210</v>
      </c>
    </row>
    <row r="2471" spans="1:20" ht="43.2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ROUND((E2471/D2471)*100,2)</f>
        <v>113.67</v>
      </c>
      <c r="P2471">
        <f t="shared" si="190"/>
        <v>29.021276595744681</v>
      </c>
      <c r="Q2471" t="str">
        <f t="shared" si="191"/>
        <v>music</v>
      </c>
      <c r="R2471" t="str">
        <f t="shared" si="192"/>
        <v>indie rock</v>
      </c>
      <c r="S2471" s="6">
        <f t="shared" si="193"/>
        <v>40557.221400462957</v>
      </c>
      <c r="T2471" s="7">
        <f t="shared" si="194"/>
        <v>40582.221400462957</v>
      </c>
    </row>
    <row r="2472" spans="1:20" ht="43.2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ROUND((E2472/D2472)*100,2)</f>
        <v>103.16</v>
      </c>
      <c r="P2472">
        <f t="shared" si="190"/>
        <v>28.65666666666667</v>
      </c>
      <c r="Q2472" t="str">
        <f t="shared" si="191"/>
        <v>music</v>
      </c>
      <c r="R2472" t="str">
        <f t="shared" si="192"/>
        <v>indie rock</v>
      </c>
      <c r="S2472" s="6">
        <f t="shared" si="193"/>
        <v>41022.866377314815</v>
      </c>
      <c r="T2472" s="7">
        <f t="shared" si="194"/>
        <v>41052.866377314815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ROUND((E2473/D2473)*100,2)</f>
        <v>128</v>
      </c>
      <c r="P2473">
        <f t="shared" si="190"/>
        <v>37.647058823529413</v>
      </c>
      <c r="Q2473" t="str">
        <f t="shared" si="191"/>
        <v>music</v>
      </c>
      <c r="R2473" t="str">
        <f t="shared" si="192"/>
        <v>indie rock</v>
      </c>
      <c r="S2473" s="6">
        <f t="shared" si="193"/>
        <v>40893.784629629627</v>
      </c>
      <c r="T2473" s="7">
        <f t="shared" si="194"/>
        <v>40933.784629629627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ROUND((E2474/D2474)*100,2)</f>
        <v>135.76</v>
      </c>
      <c r="P2474">
        <f t="shared" si="190"/>
        <v>97.904038461538462</v>
      </c>
      <c r="Q2474" t="str">
        <f t="shared" si="191"/>
        <v>music</v>
      </c>
      <c r="R2474" t="str">
        <f t="shared" si="192"/>
        <v>indie rock</v>
      </c>
      <c r="S2474" s="6">
        <f t="shared" si="193"/>
        <v>40353.907175925924</v>
      </c>
      <c r="T2474" s="7">
        <f t="shared" si="194"/>
        <v>40424.835416666661</v>
      </c>
    </row>
    <row r="2475" spans="1:20" ht="43.2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ROUND((E2475/D2475)*100,2)</f>
        <v>100</v>
      </c>
      <c r="P2475">
        <f t="shared" si="190"/>
        <v>42.553191489361701</v>
      </c>
      <c r="Q2475" t="str">
        <f t="shared" si="191"/>
        <v>music</v>
      </c>
      <c r="R2475" t="str">
        <f t="shared" si="192"/>
        <v>indie rock</v>
      </c>
      <c r="S2475" s="6">
        <f t="shared" si="193"/>
        <v>41193.540150462963</v>
      </c>
      <c r="T2475" s="7">
        <f t="shared" si="194"/>
        <v>41223.581817129627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ROUND((E2476/D2476)*100,2)</f>
        <v>100</v>
      </c>
      <c r="P2476">
        <f t="shared" si="190"/>
        <v>131.58368421052631</v>
      </c>
      <c r="Q2476" t="str">
        <f t="shared" si="191"/>
        <v>music</v>
      </c>
      <c r="R2476" t="str">
        <f t="shared" si="192"/>
        <v>indie rock</v>
      </c>
      <c r="S2476" s="6">
        <f t="shared" si="193"/>
        <v>40416.80296296296</v>
      </c>
      <c r="T2476" s="7">
        <f t="shared" si="194"/>
        <v>40461.80296296296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ROUND((E2477/D2477)*100,2)</f>
        <v>104.72</v>
      </c>
      <c r="P2477">
        <f t="shared" si="190"/>
        <v>32.320987654320987</v>
      </c>
      <c r="Q2477" t="str">
        <f t="shared" si="191"/>
        <v>music</v>
      </c>
      <c r="R2477" t="str">
        <f t="shared" si="192"/>
        <v>indie rock</v>
      </c>
      <c r="S2477" s="6">
        <f t="shared" si="193"/>
        <v>40310.079340277771</v>
      </c>
      <c r="T2477" s="7">
        <f t="shared" si="194"/>
        <v>40369.708333333328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ROUND((E2478/D2478)*100,2)</f>
        <v>105.02</v>
      </c>
      <c r="P2478">
        <f t="shared" si="190"/>
        <v>61.103999999999999</v>
      </c>
      <c r="Q2478" t="str">
        <f t="shared" si="191"/>
        <v>music</v>
      </c>
      <c r="R2478" t="str">
        <f t="shared" si="192"/>
        <v>indie rock</v>
      </c>
      <c r="S2478" s="6">
        <f t="shared" si="193"/>
        <v>41913.120023148142</v>
      </c>
      <c r="T2478" s="7">
        <f t="shared" si="194"/>
        <v>41946.161689814813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ROUND((E2479/D2479)*100,2)</f>
        <v>171.33</v>
      </c>
      <c r="P2479">
        <f t="shared" si="190"/>
        <v>31.341463414634145</v>
      </c>
      <c r="Q2479" t="str">
        <f t="shared" si="191"/>
        <v>music</v>
      </c>
      <c r="R2479" t="str">
        <f t="shared" si="192"/>
        <v>indie rock</v>
      </c>
      <c r="S2479" s="6">
        <f t="shared" si="193"/>
        <v>41088.483159722222</v>
      </c>
      <c r="T2479" s="7">
        <f t="shared" si="194"/>
        <v>41133.483159722222</v>
      </c>
    </row>
    <row r="2480" spans="1:20" ht="43.2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ROUND((E2480/D2480)*100,2)</f>
        <v>127.5</v>
      </c>
      <c r="P2480">
        <f t="shared" si="190"/>
        <v>129.1139240506329</v>
      </c>
      <c r="Q2480" t="str">
        <f t="shared" si="191"/>
        <v>music</v>
      </c>
      <c r="R2480" t="str">
        <f t="shared" si="192"/>
        <v>indie rock</v>
      </c>
      <c r="S2480" s="6">
        <f t="shared" si="193"/>
        <v>41257.742048611108</v>
      </c>
      <c r="T2480" s="7">
        <f t="shared" si="194"/>
        <v>41287.742048611108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ROUND((E2481/D2481)*100,2)</f>
        <v>133.44</v>
      </c>
      <c r="P2481">
        <f t="shared" si="190"/>
        <v>25.020624999999999</v>
      </c>
      <c r="Q2481" t="str">
        <f t="shared" si="191"/>
        <v>music</v>
      </c>
      <c r="R2481" t="str">
        <f t="shared" si="192"/>
        <v>indie rock</v>
      </c>
      <c r="S2481" s="6">
        <f t="shared" si="193"/>
        <v>41107.518449074072</v>
      </c>
      <c r="T2481" s="7">
        <f t="shared" si="194"/>
        <v>41117.875</v>
      </c>
    </row>
    <row r="2482" spans="1:20" ht="43.2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ROUND((E2482/D2482)*100,2)</f>
        <v>100</v>
      </c>
      <c r="P2482">
        <f t="shared" si="190"/>
        <v>250</v>
      </c>
      <c r="Q2482" t="str">
        <f t="shared" si="191"/>
        <v>music</v>
      </c>
      <c r="R2482" t="str">
        <f t="shared" si="192"/>
        <v>indie rock</v>
      </c>
      <c r="S2482" s="6">
        <f t="shared" si="193"/>
        <v>42227.727824074071</v>
      </c>
      <c r="T2482" s="7">
        <f t="shared" si="194"/>
        <v>42287.727824074071</v>
      </c>
    </row>
    <row r="2483" spans="1:20" ht="43.2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ROUND((E2483/D2483)*100,2)</f>
        <v>112.91</v>
      </c>
      <c r="P2483">
        <f t="shared" si="190"/>
        <v>47.541473684210523</v>
      </c>
      <c r="Q2483" t="str">
        <f t="shared" si="191"/>
        <v>music</v>
      </c>
      <c r="R2483" t="str">
        <f t="shared" si="192"/>
        <v>indie rock</v>
      </c>
      <c r="S2483" s="6">
        <f t="shared" si="193"/>
        <v>40999.437592592592</v>
      </c>
      <c r="T2483" s="7">
        <f t="shared" si="194"/>
        <v>41029.437592592592</v>
      </c>
    </row>
    <row r="2484" spans="1:20" ht="43.2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ROUND((E2484/D2484)*100,2)</f>
        <v>100.1</v>
      </c>
      <c r="P2484">
        <f t="shared" si="190"/>
        <v>40.04</v>
      </c>
      <c r="Q2484" t="str">
        <f t="shared" si="191"/>
        <v>music</v>
      </c>
      <c r="R2484" t="str">
        <f t="shared" si="192"/>
        <v>indie rock</v>
      </c>
      <c r="S2484" s="6">
        <f t="shared" si="193"/>
        <v>40711.573877314811</v>
      </c>
      <c r="T2484" s="7">
        <f t="shared" si="194"/>
        <v>40756.573877314811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ROUND((E2485/D2485)*100,2)</f>
        <v>113.73</v>
      </c>
      <c r="P2485">
        <f t="shared" si="190"/>
        <v>65.84210526315789</v>
      </c>
      <c r="Q2485" t="str">
        <f t="shared" si="191"/>
        <v>music</v>
      </c>
      <c r="R2485" t="str">
        <f t="shared" si="192"/>
        <v>indie rock</v>
      </c>
      <c r="S2485" s="6">
        <f t="shared" si="193"/>
        <v>40970.541701388887</v>
      </c>
      <c r="T2485" s="7">
        <f t="shared" si="194"/>
        <v>41030.500034722216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ROUND((E2486/D2486)*100,2)</f>
        <v>119.32</v>
      </c>
      <c r="P2486">
        <f t="shared" si="190"/>
        <v>46.401222222222216</v>
      </c>
      <c r="Q2486" t="str">
        <f t="shared" si="191"/>
        <v>music</v>
      </c>
      <c r="R2486" t="str">
        <f t="shared" si="192"/>
        <v>indie rock</v>
      </c>
      <c r="S2486" s="6">
        <f t="shared" si="193"/>
        <v>40771.708368055552</v>
      </c>
      <c r="T2486" s="7">
        <f t="shared" si="194"/>
        <v>40801.708368055552</v>
      </c>
    </row>
    <row r="2487" spans="1:20" ht="43.2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ROUND((E2487/D2487)*100,2)</f>
        <v>103.25</v>
      </c>
      <c r="P2487">
        <f t="shared" si="190"/>
        <v>50.365853658536587</v>
      </c>
      <c r="Q2487" t="str">
        <f t="shared" si="191"/>
        <v>music</v>
      </c>
      <c r="R2487" t="str">
        <f t="shared" si="192"/>
        <v>indie rock</v>
      </c>
      <c r="S2487" s="6">
        <f t="shared" si="193"/>
        <v>40793.790266203701</v>
      </c>
      <c r="T2487" s="7">
        <f t="shared" si="194"/>
        <v>40828.790266203701</v>
      </c>
    </row>
    <row r="2488" spans="1:20" ht="43.2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ROUND((E2488/D2488)*100,2)</f>
        <v>265.67</v>
      </c>
      <c r="P2488">
        <f t="shared" si="190"/>
        <v>26.566666666666666</v>
      </c>
      <c r="Q2488" t="str">
        <f t="shared" si="191"/>
        <v>music</v>
      </c>
      <c r="R2488" t="str">
        <f t="shared" si="192"/>
        <v>indie rock</v>
      </c>
      <c r="S2488" s="6">
        <f t="shared" si="193"/>
        <v>40991.499722222223</v>
      </c>
      <c r="T2488" s="7">
        <f t="shared" si="194"/>
        <v>41021.499722222223</v>
      </c>
    </row>
    <row r="2489" spans="1:20" ht="43.2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ROUND((E2489/D2489)*100,2)</f>
        <v>100.05</v>
      </c>
      <c r="P2489">
        <f t="shared" si="190"/>
        <v>39.493684210526318</v>
      </c>
      <c r="Q2489" t="str">
        <f t="shared" si="191"/>
        <v>music</v>
      </c>
      <c r="R2489" t="str">
        <f t="shared" si="192"/>
        <v>indie rock</v>
      </c>
      <c r="S2489" s="6">
        <f t="shared" si="193"/>
        <v>41025.874965277777</v>
      </c>
      <c r="T2489" s="7">
        <f t="shared" si="194"/>
        <v>41055.874965277777</v>
      </c>
    </row>
    <row r="2490" spans="1:20" ht="57.6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ROUND((E2490/D2490)*100,2)</f>
        <v>106.7</v>
      </c>
      <c r="P2490">
        <f t="shared" si="190"/>
        <v>49.246153846153845</v>
      </c>
      <c r="Q2490" t="str">
        <f t="shared" si="191"/>
        <v>music</v>
      </c>
      <c r="R2490" t="str">
        <f t="shared" si="192"/>
        <v>indie rock</v>
      </c>
      <c r="S2490" s="6">
        <f t="shared" si="193"/>
        <v>40833.424861111111</v>
      </c>
      <c r="T2490" s="7">
        <f t="shared" si="194"/>
        <v>40863.466527777775</v>
      </c>
    </row>
    <row r="2491" spans="1:20" ht="43.2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ROUND((E2491/D2491)*100,2)</f>
        <v>133.66999999999999</v>
      </c>
      <c r="P2491">
        <f t="shared" si="190"/>
        <v>62.38</v>
      </c>
      <c r="Q2491" t="str">
        <f t="shared" si="191"/>
        <v>music</v>
      </c>
      <c r="R2491" t="str">
        <f t="shared" si="192"/>
        <v>indie rock</v>
      </c>
      <c r="S2491" s="6">
        <f t="shared" si="193"/>
        <v>41373.481932870367</v>
      </c>
      <c r="T2491" s="7">
        <f t="shared" si="194"/>
        <v>41403.481932870367</v>
      </c>
    </row>
    <row r="2492" spans="1:20" ht="43.2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ROUND((E2492/D2492)*100,2)</f>
        <v>121.4</v>
      </c>
      <c r="P2492">
        <f t="shared" si="190"/>
        <v>37.9375</v>
      </c>
      <c r="Q2492" t="str">
        <f t="shared" si="191"/>
        <v>music</v>
      </c>
      <c r="R2492" t="str">
        <f t="shared" si="192"/>
        <v>indie rock</v>
      </c>
      <c r="S2492" s="6">
        <f t="shared" si="193"/>
        <v>41023.01939814815</v>
      </c>
      <c r="T2492" s="7">
        <f t="shared" si="194"/>
        <v>41083.01939814815</v>
      </c>
    </row>
    <row r="2493" spans="1:20" ht="43.2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ROUND((E2493/D2493)*100,2)</f>
        <v>103.2</v>
      </c>
      <c r="P2493">
        <f t="shared" si="190"/>
        <v>51.6</v>
      </c>
      <c r="Q2493" t="str">
        <f t="shared" si="191"/>
        <v>music</v>
      </c>
      <c r="R2493" t="str">
        <f t="shared" si="192"/>
        <v>indie rock</v>
      </c>
      <c r="S2493" s="6">
        <f t="shared" si="193"/>
        <v>40542.630949074075</v>
      </c>
      <c r="T2493" s="7">
        <f t="shared" si="194"/>
        <v>40558.868750000001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ROUND((E2494/D2494)*100,2)</f>
        <v>125</v>
      </c>
      <c r="P2494">
        <f t="shared" si="190"/>
        <v>27.777777777777779</v>
      </c>
      <c r="Q2494" t="str">
        <f t="shared" si="191"/>
        <v>music</v>
      </c>
      <c r="R2494" t="str">
        <f t="shared" si="192"/>
        <v>indie rock</v>
      </c>
      <c r="S2494" s="6">
        <f t="shared" si="193"/>
        <v>41024.777638888889</v>
      </c>
      <c r="T2494" s="7">
        <f t="shared" si="194"/>
        <v>41076.207638888889</v>
      </c>
    </row>
    <row r="2495" spans="1:20" ht="43.2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ROUND((E2495/D2495)*100,2)</f>
        <v>128.69999999999999</v>
      </c>
      <c r="P2495">
        <f t="shared" si="190"/>
        <v>99.382239382239376</v>
      </c>
      <c r="Q2495" t="str">
        <f t="shared" si="191"/>
        <v>music</v>
      </c>
      <c r="R2495" t="str">
        <f t="shared" si="192"/>
        <v>indie rock</v>
      </c>
      <c r="S2495" s="6">
        <f t="shared" si="193"/>
        <v>41347.959953703699</v>
      </c>
      <c r="T2495" s="7">
        <f t="shared" si="194"/>
        <v>41392.959953703699</v>
      </c>
    </row>
    <row r="2496" spans="1:20" ht="43.2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ROUND((E2496/D2496)*100,2)</f>
        <v>101.01</v>
      </c>
      <c r="P2496">
        <f t="shared" si="190"/>
        <v>38.848205128205123</v>
      </c>
      <c r="Q2496" t="str">
        <f t="shared" si="191"/>
        <v>music</v>
      </c>
      <c r="R2496" t="str">
        <f t="shared" si="192"/>
        <v>indie rock</v>
      </c>
      <c r="S2496" s="6">
        <f t="shared" si="193"/>
        <v>41022.436851851853</v>
      </c>
      <c r="T2496" s="7">
        <f t="shared" si="194"/>
        <v>41052.436851851853</v>
      </c>
    </row>
    <row r="2497" spans="1:20" ht="43.2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ROUND((E2497/D2497)*100,2)</f>
        <v>127.54</v>
      </c>
      <c r="P2497">
        <f t="shared" si="190"/>
        <v>45.548809523809524</v>
      </c>
      <c r="Q2497" t="str">
        <f t="shared" si="191"/>
        <v>music</v>
      </c>
      <c r="R2497" t="str">
        <f t="shared" si="192"/>
        <v>indie rock</v>
      </c>
      <c r="S2497" s="6">
        <f t="shared" si="193"/>
        <v>41036.738136574073</v>
      </c>
      <c r="T2497" s="7">
        <f t="shared" si="194"/>
        <v>41066.738136574073</v>
      </c>
    </row>
    <row r="2498" spans="1:20" ht="28.8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ROUND((E2498/D2498)*100,2)</f>
        <v>100</v>
      </c>
      <c r="P2498">
        <f t="shared" si="190"/>
        <v>600</v>
      </c>
      <c r="Q2498" t="str">
        <f t="shared" si="191"/>
        <v>music</v>
      </c>
      <c r="R2498" t="str">
        <f t="shared" si="192"/>
        <v>indie rock</v>
      </c>
      <c r="S2498" s="6">
        <f t="shared" si="193"/>
        <v>41327.788101851846</v>
      </c>
      <c r="T2498" s="7">
        <f t="shared" si="194"/>
        <v>41362.746435185181</v>
      </c>
    </row>
    <row r="2499" spans="1:20" ht="43.2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ROUND((E2499/D2499)*100,2)</f>
        <v>112.77</v>
      </c>
      <c r="P2499">
        <f t="shared" ref="P2499:P2562" si="195">IF(L2499=0,0,+E2499/L2499)</f>
        <v>80.551071428571419</v>
      </c>
      <c r="Q2499" t="str">
        <f t="shared" ref="Q2499:Q2562" si="196">LEFT(N2499, SEARCH("/",N2499)-1)</f>
        <v>music</v>
      </c>
      <c r="R2499" t="str">
        <f t="shared" ref="R2499:R2562" si="197">RIGHT(N2499,LEN(N2499)-SEARCH("/",N2499))</f>
        <v>indie rock</v>
      </c>
      <c r="S2499" s="6">
        <f t="shared" ref="S2499:S2562" si="198">(J2499/86400)+25569+(-5/24)</f>
        <v>40730.670578703699</v>
      </c>
      <c r="T2499" s="7">
        <f t="shared" ref="T2499:T2562" si="199">(I2499/86400)+25569+(-5/24)</f>
        <v>40760.670578703699</v>
      </c>
    </row>
    <row r="2500" spans="1:20" ht="43.2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ROUND((E2500/D2500)*100,2)</f>
        <v>105.6</v>
      </c>
      <c r="P2500">
        <f t="shared" si="195"/>
        <v>52.8</v>
      </c>
      <c r="Q2500" t="str">
        <f t="shared" si="196"/>
        <v>music</v>
      </c>
      <c r="R2500" t="str">
        <f t="shared" si="197"/>
        <v>indie rock</v>
      </c>
      <c r="S2500" s="6">
        <f t="shared" si="198"/>
        <v>42017.759108796294</v>
      </c>
      <c r="T2500" s="7">
        <f t="shared" si="199"/>
        <v>42031.759108796294</v>
      </c>
    </row>
    <row r="2501" spans="1:20" ht="43.2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ROUND((E2501/D2501)*100,2)</f>
        <v>202.63</v>
      </c>
      <c r="P2501">
        <f t="shared" si="195"/>
        <v>47.676470588235297</v>
      </c>
      <c r="Q2501" t="str">
        <f t="shared" si="196"/>
        <v>music</v>
      </c>
      <c r="R2501" t="str">
        <f t="shared" si="197"/>
        <v>indie rock</v>
      </c>
      <c r="S2501" s="6">
        <f t="shared" si="198"/>
        <v>41226.440243055556</v>
      </c>
      <c r="T2501" s="7">
        <f t="shared" si="199"/>
        <v>41274.541666666664</v>
      </c>
    </row>
    <row r="2502" spans="1:20" ht="43.2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ROUND((E2502/D2502)*100,2)</f>
        <v>113.33</v>
      </c>
      <c r="P2502">
        <f t="shared" si="195"/>
        <v>23.448275862068964</v>
      </c>
      <c r="Q2502" t="str">
        <f t="shared" si="196"/>
        <v>music</v>
      </c>
      <c r="R2502" t="str">
        <f t="shared" si="197"/>
        <v>indie rock</v>
      </c>
      <c r="S2502" s="6">
        <f t="shared" si="198"/>
        <v>41053.564525462956</v>
      </c>
      <c r="T2502" s="7">
        <f t="shared" si="199"/>
        <v>41083.564525462956</v>
      </c>
    </row>
    <row r="2503" spans="1:20" ht="43.2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ROUND((E2503/D2503)*100,2)</f>
        <v>2.5499999999999998</v>
      </c>
      <c r="P2503">
        <f t="shared" si="195"/>
        <v>40.142857142857146</v>
      </c>
      <c r="Q2503" t="str">
        <f t="shared" si="196"/>
        <v>food</v>
      </c>
      <c r="R2503" t="str">
        <f t="shared" si="197"/>
        <v>restaurants</v>
      </c>
      <c r="S2503" s="6">
        <f t="shared" si="198"/>
        <v>42244.568333333336</v>
      </c>
      <c r="T2503" s="7">
        <f t="shared" si="199"/>
        <v>42274.568333333336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ROUND((E2504/D2504)*100,2)</f>
        <v>0.08</v>
      </c>
      <c r="P2504">
        <f t="shared" si="195"/>
        <v>17.2</v>
      </c>
      <c r="Q2504" t="str">
        <f t="shared" si="196"/>
        <v>food</v>
      </c>
      <c r="R2504" t="str">
        <f t="shared" si="197"/>
        <v>restaurants</v>
      </c>
      <c r="S2504" s="6">
        <f t="shared" si="198"/>
        <v>41858.617106481477</v>
      </c>
      <c r="T2504" s="7">
        <f t="shared" si="199"/>
        <v>41903.617106481477</v>
      </c>
    </row>
    <row r="2505" spans="1:20" ht="43.2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ROUND((E2505/D2505)*100,2)</f>
        <v>0</v>
      </c>
      <c r="P2505">
        <f t="shared" si="195"/>
        <v>0</v>
      </c>
      <c r="Q2505" t="str">
        <f t="shared" si="196"/>
        <v>food</v>
      </c>
      <c r="R2505" t="str">
        <f t="shared" si="197"/>
        <v>restaurants</v>
      </c>
      <c r="S2505" s="6">
        <f t="shared" si="198"/>
        <v>42498.691064814811</v>
      </c>
      <c r="T2505" s="7">
        <f t="shared" si="199"/>
        <v>42528.67083333333</v>
      </c>
    </row>
    <row r="2506" spans="1:20" ht="28.8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ROUND((E2506/D2506)*100,2)</f>
        <v>0</v>
      </c>
      <c r="P2506">
        <f t="shared" si="195"/>
        <v>0</v>
      </c>
      <c r="Q2506" t="str">
        <f t="shared" si="196"/>
        <v>food</v>
      </c>
      <c r="R2506" t="str">
        <f t="shared" si="197"/>
        <v>restaurants</v>
      </c>
      <c r="S2506" s="6">
        <f t="shared" si="198"/>
        <v>41927.807106481479</v>
      </c>
      <c r="T2506" s="7">
        <f t="shared" si="199"/>
        <v>41957.848773148151</v>
      </c>
    </row>
    <row r="2507" spans="1:20" ht="57.6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ROUND((E2507/D2507)*100,2)</f>
        <v>0</v>
      </c>
      <c r="P2507">
        <f t="shared" si="195"/>
        <v>0</v>
      </c>
      <c r="Q2507" t="str">
        <f t="shared" si="196"/>
        <v>food</v>
      </c>
      <c r="R2507" t="str">
        <f t="shared" si="197"/>
        <v>restaurants</v>
      </c>
      <c r="S2507" s="6">
        <f t="shared" si="198"/>
        <v>42046.847407407404</v>
      </c>
      <c r="T2507" s="7">
        <f t="shared" si="199"/>
        <v>42076.80574074074</v>
      </c>
    </row>
    <row r="2508" spans="1:20" ht="43.2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ROUND((E2508/D2508)*100,2)</f>
        <v>0.6</v>
      </c>
      <c r="P2508">
        <f t="shared" si="195"/>
        <v>15</v>
      </c>
      <c r="Q2508" t="str">
        <f t="shared" si="196"/>
        <v>food</v>
      </c>
      <c r="R2508" t="str">
        <f t="shared" si="197"/>
        <v>restaurants</v>
      </c>
      <c r="S2508" s="6">
        <f t="shared" si="198"/>
        <v>42258.088761574072</v>
      </c>
      <c r="T2508" s="7">
        <f t="shared" si="199"/>
        <v>42280.666666666664</v>
      </c>
    </row>
    <row r="2509" spans="1:20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ROUND((E2509/D2509)*100,2)</f>
        <v>0</v>
      </c>
      <c r="P2509">
        <f t="shared" si="195"/>
        <v>0</v>
      </c>
      <c r="Q2509" t="str">
        <f t="shared" si="196"/>
        <v>food</v>
      </c>
      <c r="R2509" t="str">
        <f t="shared" si="197"/>
        <v>restaurants</v>
      </c>
      <c r="S2509" s="6">
        <f t="shared" si="198"/>
        <v>42104.864629629628</v>
      </c>
      <c r="T2509" s="7">
        <f t="shared" si="199"/>
        <v>42134.864629629628</v>
      </c>
    </row>
    <row r="2510" spans="1:20" ht="43.2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ROUND((E2510/D2510)*100,2)</f>
        <v>0</v>
      </c>
      <c r="P2510">
        <f t="shared" si="195"/>
        <v>0</v>
      </c>
      <c r="Q2510" t="str">
        <f t="shared" si="196"/>
        <v>food</v>
      </c>
      <c r="R2510" t="str">
        <f t="shared" si="197"/>
        <v>restaurants</v>
      </c>
      <c r="S2510" s="6">
        <f t="shared" si="198"/>
        <v>41835.743449074071</v>
      </c>
      <c r="T2510" s="7">
        <f t="shared" si="199"/>
        <v>41865.743449074071</v>
      </c>
    </row>
    <row r="2511" spans="1:20" ht="43.2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ROUND((E2511/D2511)*100,2)</f>
        <v>1.05</v>
      </c>
      <c r="P2511">
        <f t="shared" si="195"/>
        <v>35.714285714285715</v>
      </c>
      <c r="Q2511" t="str">
        <f t="shared" si="196"/>
        <v>food</v>
      </c>
      <c r="R2511" t="str">
        <f t="shared" si="197"/>
        <v>restaurants</v>
      </c>
      <c r="S2511" s="6">
        <f t="shared" si="198"/>
        <v>42058.601261574069</v>
      </c>
      <c r="T2511" s="7">
        <f t="shared" si="199"/>
        <v>42114.559594907405</v>
      </c>
    </row>
    <row r="2512" spans="1:20" ht="43.2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ROUND((E2512/D2512)*100,2)</f>
        <v>0.15</v>
      </c>
      <c r="P2512">
        <f t="shared" si="195"/>
        <v>37.5</v>
      </c>
      <c r="Q2512" t="str">
        <f t="shared" si="196"/>
        <v>food</v>
      </c>
      <c r="R2512" t="str">
        <f t="shared" si="197"/>
        <v>restaurants</v>
      </c>
      <c r="S2512" s="6">
        <f t="shared" si="198"/>
        <v>42078.789027777777</v>
      </c>
      <c r="T2512" s="7">
        <f t="shared" si="199"/>
        <v>42138.789027777777</v>
      </c>
    </row>
    <row r="2513" spans="1:20" ht="43.2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ROUND((E2513/D2513)*100,2)</f>
        <v>0</v>
      </c>
      <c r="P2513">
        <f t="shared" si="195"/>
        <v>0</v>
      </c>
      <c r="Q2513" t="str">
        <f t="shared" si="196"/>
        <v>food</v>
      </c>
      <c r="R2513" t="str">
        <f t="shared" si="197"/>
        <v>restaurants</v>
      </c>
      <c r="S2513" s="6">
        <f t="shared" si="198"/>
        <v>42371.238576388881</v>
      </c>
      <c r="T2513" s="7">
        <f t="shared" si="199"/>
        <v>42401.238576388881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ROUND((E2514/D2514)*100,2)</f>
        <v>0</v>
      </c>
      <c r="P2514">
        <f t="shared" si="195"/>
        <v>0</v>
      </c>
      <c r="Q2514" t="str">
        <f t="shared" si="196"/>
        <v>food</v>
      </c>
      <c r="R2514" t="str">
        <f t="shared" si="197"/>
        <v>restaurants</v>
      </c>
      <c r="S2514" s="6">
        <f t="shared" si="198"/>
        <v>41971.668530092589</v>
      </c>
      <c r="T2514" s="7">
        <f t="shared" si="199"/>
        <v>41986.668530092589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ROUND((E2515/D2515)*100,2)</f>
        <v>0</v>
      </c>
      <c r="P2515">
        <f t="shared" si="195"/>
        <v>0</v>
      </c>
      <c r="Q2515" t="str">
        <f t="shared" si="196"/>
        <v>food</v>
      </c>
      <c r="R2515" t="str">
        <f t="shared" si="197"/>
        <v>restaurants</v>
      </c>
      <c r="S2515" s="6">
        <f t="shared" si="198"/>
        <v>42731.798483796294</v>
      </c>
      <c r="T2515" s="7">
        <f t="shared" si="199"/>
        <v>42791.798483796294</v>
      </c>
    </row>
    <row r="2516" spans="1:20" ht="43.2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ROUND((E2516/D2516)*100,2)</f>
        <v>1.75</v>
      </c>
      <c r="P2516">
        <f t="shared" si="195"/>
        <v>52.5</v>
      </c>
      <c r="Q2516" t="str">
        <f t="shared" si="196"/>
        <v>food</v>
      </c>
      <c r="R2516" t="str">
        <f t="shared" si="197"/>
        <v>restaurants</v>
      </c>
      <c r="S2516" s="6">
        <f t="shared" si="198"/>
        <v>41854.181446759256</v>
      </c>
      <c r="T2516" s="7">
        <f t="shared" si="199"/>
        <v>41871.181446759256</v>
      </c>
    </row>
    <row r="2517" spans="1:20" ht="43.2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ROUND((E2517/D2517)*100,2)</f>
        <v>18.600000000000001</v>
      </c>
      <c r="P2517">
        <f t="shared" si="195"/>
        <v>77.5</v>
      </c>
      <c r="Q2517" t="str">
        <f t="shared" si="196"/>
        <v>food</v>
      </c>
      <c r="R2517" t="str">
        <f t="shared" si="197"/>
        <v>restaurants</v>
      </c>
      <c r="S2517" s="6">
        <f t="shared" si="198"/>
        <v>42027.63140046296</v>
      </c>
      <c r="T2517" s="7">
        <f t="shared" si="199"/>
        <v>42057.63140046296</v>
      </c>
    </row>
    <row r="2518" spans="1:20" ht="43.2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ROUND((E2518/D2518)*100,2)</f>
        <v>0</v>
      </c>
      <c r="P2518">
        <f t="shared" si="195"/>
        <v>0</v>
      </c>
      <c r="Q2518" t="str">
        <f t="shared" si="196"/>
        <v>food</v>
      </c>
      <c r="R2518" t="str">
        <f t="shared" si="197"/>
        <v>restaurants</v>
      </c>
      <c r="S2518" s="6">
        <f t="shared" si="198"/>
        <v>41942.445046296292</v>
      </c>
      <c r="T2518" s="7">
        <f t="shared" si="199"/>
        <v>41972.486712962964</v>
      </c>
    </row>
    <row r="2519" spans="1:20" ht="43.2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ROUND((E2519/D2519)*100,2)</f>
        <v>9.82</v>
      </c>
      <c r="P2519">
        <f t="shared" si="195"/>
        <v>53.545454545454547</v>
      </c>
      <c r="Q2519" t="str">
        <f t="shared" si="196"/>
        <v>food</v>
      </c>
      <c r="R2519" t="str">
        <f t="shared" si="197"/>
        <v>restaurants</v>
      </c>
      <c r="S2519" s="6">
        <f t="shared" si="198"/>
        <v>42052.594097222223</v>
      </c>
      <c r="T2519" s="7">
        <f t="shared" si="199"/>
        <v>42082.552430555552</v>
      </c>
    </row>
    <row r="2520" spans="1:20" ht="43.2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ROUND((E2520/D2520)*100,2)</f>
        <v>0</v>
      </c>
      <c r="P2520">
        <f t="shared" si="195"/>
        <v>0</v>
      </c>
      <c r="Q2520" t="str">
        <f t="shared" si="196"/>
        <v>food</v>
      </c>
      <c r="R2520" t="str">
        <f t="shared" si="197"/>
        <v>restaurants</v>
      </c>
      <c r="S2520" s="6">
        <f t="shared" si="198"/>
        <v>41926.472546296296</v>
      </c>
      <c r="T2520" s="7">
        <f t="shared" si="199"/>
        <v>41956.51421296296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ROUND((E2521/D2521)*100,2)</f>
        <v>0.04</v>
      </c>
      <c r="P2521">
        <f t="shared" si="195"/>
        <v>16.25</v>
      </c>
      <c r="Q2521" t="str">
        <f t="shared" si="196"/>
        <v>food</v>
      </c>
      <c r="R2521" t="str">
        <f t="shared" si="197"/>
        <v>restaurants</v>
      </c>
      <c r="S2521" s="6">
        <f t="shared" si="198"/>
        <v>41808.946805555555</v>
      </c>
      <c r="T2521" s="7">
        <f t="shared" si="199"/>
        <v>41838.946805555555</v>
      </c>
    </row>
    <row r="2522" spans="1:20" ht="43.2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ROUND((E2522/D2522)*100,2)</f>
        <v>0</v>
      </c>
      <c r="P2522">
        <f t="shared" si="195"/>
        <v>0</v>
      </c>
      <c r="Q2522" t="str">
        <f t="shared" si="196"/>
        <v>food</v>
      </c>
      <c r="R2522" t="str">
        <f t="shared" si="197"/>
        <v>restaurants</v>
      </c>
      <c r="S2522" s="6">
        <f t="shared" si="198"/>
        <v>42612.392187500001</v>
      </c>
      <c r="T2522" s="7">
        <f t="shared" si="199"/>
        <v>42658.597916666666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ROUND((E2523/D2523)*100,2)</f>
        <v>109.49</v>
      </c>
      <c r="P2523">
        <f t="shared" si="195"/>
        <v>103.68174242424243</v>
      </c>
      <c r="Q2523" t="str">
        <f t="shared" si="196"/>
        <v>music</v>
      </c>
      <c r="R2523" t="str">
        <f t="shared" si="197"/>
        <v>classical music</v>
      </c>
      <c r="S2523" s="6">
        <f t="shared" si="198"/>
        <v>42269.75950231481</v>
      </c>
      <c r="T2523" s="7">
        <f t="shared" si="199"/>
        <v>42290.75950231481</v>
      </c>
    </row>
    <row r="2524" spans="1:20" ht="43.2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ROUND((E2524/D2524)*100,2)</f>
        <v>100</v>
      </c>
      <c r="P2524">
        <f t="shared" si="195"/>
        <v>185.18518518518519</v>
      </c>
      <c r="Q2524" t="str">
        <f t="shared" si="196"/>
        <v>music</v>
      </c>
      <c r="R2524" t="str">
        <f t="shared" si="197"/>
        <v>classical music</v>
      </c>
      <c r="S2524" s="6">
        <f t="shared" si="198"/>
        <v>42460.365277777775</v>
      </c>
      <c r="T2524" s="7">
        <f t="shared" si="199"/>
        <v>42482.411111111105</v>
      </c>
    </row>
    <row r="2525" spans="1:20" ht="43.2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ROUND((E2525/D2525)*100,2)</f>
        <v>156.44</v>
      </c>
      <c r="P2525">
        <f t="shared" si="195"/>
        <v>54.153846153846153</v>
      </c>
      <c r="Q2525" t="str">
        <f t="shared" si="196"/>
        <v>music</v>
      </c>
      <c r="R2525" t="str">
        <f t="shared" si="197"/>
        <v>classical music</v>
      </c>
      <c r="S2525" s="6">
        <f t="shared" si="198"/>
        <v>41930.767268518517</v>
      </c>
      <c r="T2525" s="7">
        <f t="shared" si="199"/>
        <v>41960.808935185181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ROUND((E2526/D2526)*100,2)</f>
        <v>101.6</v>
      </c>
      <c r="P2526">
        <f t="shared" si="195"/>
        <v>177.2093023255814</v>
      </c>
      <c r="Q2526" t="str">
        <f t="shared" si="196"/>
        <v>music</v>
      </c>
      <c r="R2526" t="str">
        <f t="shared" si="197"/>
        <v>classical music</v>
      </c>
      <c r="S2526" s="6">
        <f t="shared" si="198"/>
        <v>41961.599039351851</v>
      </c>
      <c r="T2526" s="7">
        <f t="shared" si="199"/>
        <v>41993.979166666664</v>
      </c>
    </row>
    <row r="2527" spans="1:20" ht="43.2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ROUND((E2527/D2527)*100,2)</f>
        <v>100.33</v>
      </c>
      <c r="P2527">
        <f t="shared" si="195"/>
        <v>100.325</v>
      </c>
      <c r="Q2527" t="str">
        <f t="shared" si="196"/>
        <v>music</v>
      </c>
      <c r="R2527" t="str">
        <f t="shared" si="197"/>
        <v>classical music</v>
      </c>
      <c r="S2527" s="6">
        <f t="shared" si="198"/>
        <v>41058.636238425919</v>
      </c>
      <c r="T2527" s="7">
        <f t="shared" si="199"/>
        <v>41088.636238425919</v>
      </c>
    </row>
    <row r="2528" spans="1:20" ht="43.2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ROUND((E2528/D2528)*100,2)</f>
        <v>112.95</v>
      </c>
      <c r="P2528">
        <f t="shared" si="195"/>
        <v>136.90909090909091</v>
      </c>
      <c r="Q2528" t="str">
        <f t="shared" si="196"/>
        <v>music</v>
      </c>
      <c r="R2528" t="str">
        <f t="shared" si="197"/>
        <v>classical music</v>
      </c>
      <c r="S2528" s="6">
        <f t="shared" si="198"/>
        <v>41952.882800925923</v>
      </c>
      <c r="T2528" s="7">
        <f t="shared" si="199"/>
        <v>41980.999305555553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ROUND((E2529/D2529)*100,2)</f>
        <v>102.13</v>
      </c>
      <c r="P2529">
        <f t="shared" si="195"/>
        <v>57.535211267605632</v>
      </c>
      <c r="Q2529" t="str">
        <f t="shared" si="196"/>
        <v>music</v>
      </c>
      <c r="R2529" t="str">
        <f t="shared" si="197"/>
        <v>classical music</v>
      </c>
      <c r="S2529" s="6">
        <f t="shared" si="198"/>
        <v>41546.542719907404</v>
      </c>
      <c r="T2529" s="7">
        <f t="shared" si="199"/>
        <v>41564.957638888889</v>
      </c>
    </row>
    <row r="2530" spans="1:20" ht="43.2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ROUND((E2530/D2530)*100,2)</f>
        <v>107.25</v>
      </c>
      <c r="P2530">
        <f t="shared" si="195"/>
        <v>52.962839506172834</v>
      </c>
      <c r="Q2530" t="str">
        <f t="shared" si="196"/>
        <v>music</v>
      </c>
      <c r="R2530" t="str">
        <f t="shared" si="197"/>
        <v>classical music</v>
      </c>
      <c r="S2530" s="6">
        <f t="shared" si="198"/>
        <v>42217.626192129632</v>
      </c>
      <c r="T2530" s="7">
        <f t="shared" si="199"/>
        <v>42236.249999999993</v>
      </c>
    </row>
    <row r="2531" spans="1:20" ht="28.8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ROUND((E2531/D2531)*100,2)</f>
        <v>104.28</v>
      </c>
      <c r="P2531">
        <f t="shared" si="195"/>
        <v>82.328947368421055</v>
      </c>
      <c r="Q2531" t="str">
        <f t="shared" si="196"/>
        <v>music</v>
      </c>
      <c r="R2531" t="str">
        <f t="shared" si="197"/>
        <v>classical music</v>
      </c>
      <c r="S2531" s="6">
        <f t="shared" si="198"/>
        <v>40947.872395833328</v>
      </c>
      <c r="T2531" s="7">
        <f t="shared" si="199"/>
        <v>40992.830729166664</v>
      </c>
    </row>
    <row r="2532" spans="1:20" ht="43.2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ROUND((E2532/D2532)*100,2)</f>
        <v>100</v>
      </c>
      <c r="P2532">
        <f t="shared" si="195"/>
        <v>135.41666666666666</v>
      </c>
      <c r="Q2532" t="str">
        <f t="shared" si="196"/>
        <v>music</v>
      </c>
      <c r="R2532" t="str">
        <f t="shared" si="197"/>
        <v>classical music</v>
      </c>
      <c r="S2532" s="6">
        <f t="shared" si="198"/>
        <v>42081.656307870369</v>
      </c>
      <c r="T2532" s="7">
        <f t="shared" si="199"/>
        <v>42113.993055555555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ROUND((E2533/D2533)*100,2)</f>
        <v>100.4</v>
      </c>
      <c r="P2533">
        <f t="shared" si="195"/>
        <v>74.06557377049181</v>
      </c>
      <c r="Q2533" t="str">
        <f t="shared" si="196"/>
        <v>music</v>
      </c>
      <c r="R2533" t="str">
        <f t="shared" si="197"/>
        <v>classical music</v>
      </c>
      <c r="S2533" s="6">
        <f t="shared" si="198"/>
        <v>42208.471689814811</v>
      </c>
      <c r="T2533" s="7">
        <f t="shared" si="199"/>
        <v>42230.957638888889</v>
      </c>
    </row>
    <row r="2534" spans="1:20" ht="43.2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ROUND((E2534/D2534)*100,2)</f>
        <v>126.13</v>
      </c>
      <c r="P2534">
        <f t="shared" si="195"/>
        <v>84.083333333333329</v>
      </c>
      <c r="Q2534" t="str">
        <f t="shared" si="196"/>
        <v>music</v>
      </c>
      <c r="R2534" t="str">
        <f t="shared" si="197"/>
        <v>classical music</v>
      </c>
      <c r="S2534" s="6">
        <f t="shared" si="198"/>
        <v>41107.640810185185</v>
      </c>
      <c r="T2534" s="7">
        <f t="shared" si="199"/>
        <v>41137.640810185185</v>
      </c>
    </row>
    <row r="2535" spans="1:20" ht="43.2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ROUND((E2535/D2535)*100,2)</f>
        <v>110.67</v>
      </c>
      <c r="P2535">
        <f t="shared" si="195"/>
        <v>61.029411764705884</v>
      </c>
      <c r="Q2535" t="str">
        <f t="shared" si="196"/>
        <v>music</v>
      </c>
      <c r="R2535" t="str">
        <f t="shared" si="197"/>
        <v>classical music</v>
      </c>
      <c r="S2535" s="6">
        <f t="shared" si="198"/>
        <v>41304.542951388888</v>
      </c>
      <c r="T2535" s="7">
        <f t="shared" si="199"/>
        <v>41334.542453703703</v>
      </c>
    </row>
    <row r="2536" spans="1:20" ht="57.6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ROUND((E2536/D2536)*100,2)</f>
        <v>105</v>
      </c>
      <c r="P2536">
        <f t="shared" si="195"/>
        <v>150</v>
      </c>
      <c r="Q2536" t="str">
        <f t="shared" si="196"/>
        <v>music</v>
      </c>
      <c r="R2536" t="str">
        <f t="shared" si="197"/>
        <v>classical music</v>
      </c>
      <c r="S2536" s="6">
        <f t="shared" si="198"/>
        <v>40127.492037037031</v>
      </c>
      <c r="T2536" s="7">
        <f t="shared" si="199"/>
        <v>40179.041666666664</v>
      </c>
    </row>
    <row r="2537" spans="1:20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ROUND((E2537/D2537)*100,2)</f>
        <v>103.78</v>
      </c>
      <c r="P2537">
        <f t="shared" si="195"/>
        <v>266.08974358974359</v>
      </c>
      <c r="Q2537" t="str">
        <f t="shared" si="196"/>
        <v>music</v>
      </c>
      <c r="R2537" t="str">
        <f t="shared" si="197"/>
        <v>classical music</v>
      </c>
      <c r="S2537" s="6">
        <f t="shared" si="198"/>
        <v>41943.582696759258</v>
      </c>
      <c r="T2537" s="7">
        <f t="shared" si="199"/>
        <v>41974.624363425923</v>
      </c>
    </row>
    <row r="2538" spans="1:20" ht="43.2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ROUND((E2538/D2538)*100,2)</f>
        <v>116</v>
      </c>
      <c r="P2538">
        <f t="shared" si="195"/>
        <v>7.25</v>
      </c>
      <c r="Q2538" t="str">
        <f t="shared" si="196"/>
        <v>music</v>
      </c>
      <c r="R2538" t="str">
        <f t="shared" si="197"/>
        <v>classical music</v>
      </c>
      <c r="S2538" s="6">
        <f t="shared" si="198"/>
        <v>41463.89775462963</v>
      </c>
      <c r="T2538" s="7">
        <f t="shared" si="199"/>
        <v>41484.89775462963</v>
      </c>
    </row>
    <row r="2539" spans="1:20" ht="43.2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ROUND((E2539/D2539)*100,2)</f>
        <v>110</v>
      </c>
      <c r="P2539">
        <f t="shared" si="195"/>
        <v>100</v>
      </c>
      <c r="Q2539" t="str">
        <f t="shared" si="196"/>
        <v>music</v>
      </c>
      <c r="R2539" t="str">
        <f t="shared" si="197"/>
        <v>classical music</v>
      </c>
      <c r="S2539" s="6">
        <f t="shared" si="198"/>
        <v>40696.440451388888</v>
      </c>
      <c r="T2539" s="7">
        <f t="shared" si="199"/>
        <v>40756.440451388888</v>
      </c>
    </row>
    <row r="2540" spans="1:20" ht="28.8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ROUND((E2540/D2540)*100,2)</f>
        <v>113.02</v>
      </c>
      <c r="P2540">
        <f t="shared" si="195"/>
        <v>109.96308108108107</v>
      </c>
      <c r="Q2540" t="str">
        <f t="shared" si="196"/>
        <v>music</v>
      </c>
      <c r="R2540" t="str">
        <f t="shared" si="197"/>
        <v>classical music</v>
      </c>
      <c r="S2540" s="6">
        <f t="shared" si="198"/>
        <v>41298.301631944443</v>
      </c>
      <c r="T2540" s="7">
        <f t="shared" si="199"/>
        <v>41328.999305555553</v>
      </c>
    </row>
    <row r="2541" spans="1:20" ht="43.2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ROUND((E2541/D2541)*100,2)</f>
        <v>100.25</v>
      </c>
      <c r="P2541">
        <f t="shared" si="195"/>
        <v>169.91525423728814</v>
      </c>
      <c r="Q2541" t="str">
        <f t="shared" si="196"/>
        <v>music</v>
      </c>
      <c r="R2541" t="str">
        <f t="shared" si="197"/>
        <v>classical music</v>
      </c>
      <c r="S2541" s="6">
        <f t="shared" si="198"/>
        <v>41977.693888888891</v>
      </c>
      <c r="T2541" s="7">
        <f t="shared" si="199"/>
        <v>42037.693888888891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ROUND((E2542/D2542)*100,2)</f>
        <v>103.4</v>
      </c>
      <c r="P2542">
        <f t="shared" si="195"/>
        <v>95.740740740740748</v>
      </c>
      <c r="Q2542" t="str">
        <f t="shared" si="196"/>
        <v>music</v>
      </c>
      <c r="R2542" t="str">
        <f t="shared" si="197"/>
        <v>classical music</v>
      </c>
      <c r="S2542" s="6">
        <f t="shared" si="198"/>
        <v>40785.466678240737</v>
      </c>
      <c r="T2542" s="7">
        <f t="shared" si="199"/>
        <v>40845.466678240737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ROUND((E2543/D2543)*100,2)</f>
        <v>107.03</v>
      </c>
      <c r="P2543">
        <f t="shared" si="195"/>
        <v>59.460317460317462</v>
      </c>
      <c r="Q2543" t="str">
        <f t="shared" si="196"/>
        <v>music</v>
      </c>
      <c r="R2543" t="str">
        <f t="shared" si="197"/>
        <v>classical music</v>
      </c>
      <c r="S2543" s="6">
        <f t="shared" si="198"/>
        <v>41483.240949074076</v>
      </c>
      <c r="T2543" s="7">
        <f t="shared" si="199"/>
        <v>41543.240949074076</v>
      </c>
    </row>
    <row r="2544" spans="1:20" ht="43.2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ROUND((E2544/D2544)*100,2)</f>
        <v>103.57</v>
      </c>
      <c r="P2544">
        <f t="shared" si="195"/>
        <v>55.769230769230766</v>
      </c>
      <c r="Q2544" t="str">
        <f t="shared" si="196"/>
        <v>music</v>
      </c>
      <c r="R2544" t="str">
        <f t="shared" si="197"/>
        <v>classical music</v>
      </c>
      <c r="S2544" s="6">
        <f t="shared" si="198"/>
        <v>41509.218252314815</v>
      </c>
      <c r="T2544" s="7">
        <f t="shared" si="199"/>
        <v>41547.957638888889</v>
      </c>
    </row>
    <row r="2545" spans="1:20" ht="43.2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ROUND((E2545/D2545)*100,2)</f>
        <v>156.4</v>
      </c>
      <c r="P2545">
        <f t="shared" si="195"/>
        <v>30.076923076923077</v>
      </c>
      <c r="Q2545" t="str">
        <f t="shared" si="196"/>
        <v>music</v>
      </c>
      <c r="R2545" t="str">
        <f t="shared" si="197"/>
        <v>classical music</v>
      </c>
      <c r="S2545" s="6">
        <f t="shared" si="198"/>
        <v>40513.899282407401</v>
      </c>
      <c r="T2545" s="7">
        <f t="shared" si="199"/>
        <v>40544.916666666664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ROUND((E2546/D2546)*100,2)</f>
        <v>100.82</v>
      </c>
      <c r="P2546">
        <f t="shared" si="195"/>
        <v>88.438596491228068</v>
      </c>
      <c r="Q2546" t="str">
        <f t="shared" si="196"/>
        <v>music</v>
      </c>
      <c r="R2546" t="str">
        <f t="shared" si="197"/>
        <v>classical music</v>
      </c>
      <c r="S2546" s="6">
        <f t="shared" si="198"/>
        <v>41068.3121412037</v>
      </c>
      <c r="T2546" s="7">
        <f t="shared" si="199"/>
        <v>41098.3121412037</v>
      </c>
    </row>
    <row r="2547" spans="1:20" ht="43.2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ROUND((E2547/D2547)*100,2)</f>
        <v>195.3</v>
      </c>
      <c r="P2547">
        <f t="shared" si="195"/>
        <v>64.032786885245898</v>
      </c>
      <c r="Q2547" t="str">
        <f t="shared" si="196"/>
        <v>music</v>
      </c>
      <c r="R2547" t="str">
        <f t="shared" si="197"/>
        <v>classical music</v>
      </c>
      <c r="S2547" s="6">
        <f t="shared" si="198"/>
        <v>42026.929837962962</v>
      </c>
      <c r="T2547" s="7">
        <f t="shared" si="199"/>
        <v>42061.812499999993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ROUND((E2548/D2548)*100,2)</f>
        <v>111.71</v>
      </c>
      <c r="P2548">
        <f t="shared" si="195"/>
        <v>60.153846153846153</v>
      </c>
      <c r="Q2548" t="str">
        <f t="shared" si="196"/>
        <v>music</v>
      </c>
      <c r="R2548" t="str">
        <f t="shared" si="197"/>
        <v>classical music</v>
      </c>
      <c r="S2548" s="6">
        <f t="shared" si="198"/>
        <v>41524.650219907409</v>
      </c>
      <c r="T2548" s="7">
        <f t="shared" si="199"/>
        <v>41552</v>
      </c>
    </row>
    <row r="2549" spans="1:20" ht="43.2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ROUND((E2549/D2549)*100,2)</f>
        <v>119.85</v>
      </c>
      <c r="P2549">
        <f t="shared" si="195"/>
        <v>49.194029850746269</v>
      </c>
      <c r="Q2549" t="str">
        <f t="shared" si="196"/>
        <v>music</v>
      </c>
      <c r="R2549" t="str">
        <f t="shared" si="197"/>
        <v>classical music</v>
      </c>
      <c r="S2549" s="6">
        <f t="shared" si="198"/>
        <v>40973.564849537033</v>
      </c>
      <c r="T2549" s="7">
        <f t="shared" si="199"/>
        <v>41003.523182870369</v>
      </c>
    </row>
    <row r="2550" spans="1:20" ht="43.2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ROUND((E2550/D2550)*100,2)</f>
        <v>101.85</v>
      </c>
      <c r="P2550">
        <f t="shared" si="195"/>
        <v>165.16216216216216</v>
      </c>
      <c r="Q2550" t="str">
        <f t="shared" si="196"/>
        <v>music</v>
      </c>
      <c r="R2550" t="str">
        <f t="shared" si="197"/>
        <v>classical music</v>
      </c>
      <c r="S2550" s="6">
        <f t="shared" si="198"/>
        <v>42618.417094907403</v>
      </c>
      <c r="T2550" s="7">
        <f t="shared" si="199"/>
        <v>42642.977083333331</v>
      </c>
    </row>
    <row r="2551" spans="1:20" ht="43.2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ROUND((E2551/D2551)*100,2)</f>
        <v>102.8</v>
      </c>
      <c r="P2551">
        <f t="shared" si="195"/>
        <v>43.621621621621621</v>
      </c>
      <c r="Q2551" t="str">
        <f t="shared" si="196"/>
        <v>music</v>
      </c>
      <c r="R2551" t="str">
        <f t="shared" si="197"/>
        <v>classical music</v>
      </c>
      <c r="S2551" s="6">
        <f t="shared" si="198"/>
        <v>41390.549421296295</v>
      </c>
      <c r="T2551" s="7">
        <f t="shared" si="199"/>
        <v>41425.5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ROUND((E2552/D2552)*100,2)</f>
        <v>100.85</v>
      </c>
      <c r="P2552">
        <f t="shared" si="195"/>
        <v>43.7</v>
      </c>
      <c r="Q2552" t="str">
        <f t="shared" si="196"/>
        <v>music</v>
      </c>
      <c r="R2552" t="str">
        <f t="shared" si="197"/>
        <v>classical music</v>
      </c>
      <c r="S2552" s="6">
        <f t="shared" si="198"/>
        <v>42228.425995370366</v>
      </c>
      <c r="T2552" s="7">
        <f t="shared" si="199"/>
        <v>42284.957638888889</v>
      </c>
    </row>
    <row r="2553" spans="1:20" ht="43.2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ROUND((E2553/D2553)*100,2)</f>
        <v>102.73</v>
      </c>
      <c r="P2553">
        <f t="shared" si="195"/>
        <v>67.419642857142861</v>
      </c>
      <c r="Q2553" t="str">
        <f t="shared" si="196"/>
        <v>music</v>
      </c>
      <c r="R2553" t="str">
        <f t="shared" si="197"/>
        <v>classical music</v>
      </c>
      <c r="S2553" s="6">
        <f t="shared" si="198"/>
        <v>40961.043807870366</v>
      </c>
      <c r="T2553" s="7">
        <f t="shared" si="199"/>
        <v>40989.658333333333</v>
      </c>
    </row>
    <row r="2554" spans="1:20" ht="43.2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ROUND((E2554/D2554)*100,2)</f>
        <v>106.5</v>
      </c>
      <c r="P2554">
        <f t="shared" si="195"/>
        <v>177.5</v>
      </c>
      <c r="Q2554" t="str">
        <f t="shared" si="196"/>
        <v>music</v>
      </c>
      <c r="R2554" t="str">
        <f t="shared" si="197"/>
        <v>classical music</v>
      </c>
      <c r="S2554" s="6">
        <f t="shared" si="198"/>
        <v>42769.601631944439</v>
      </c>
      <c r="T2554" s="7">
        <f t="shared" si="199"/>
        <v>42799.601631944439</v>
      </c>
    </row>
    <row r="2555" spans="1:20" ht="43.2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ROUND((E2555/D2555)*100,2)</f>
        <v>155.53</v>
      </c>
      <c r="P2555">
        <f t="shared" si="195"/>
        <v>38.883333333333333</v>
      </c>
      <c r="Q2555" t="str">
        <f t="shared" si="196"/>
        <v>music</v>
      </c>
      <c r="R2555" t="str">
        <f t="shared" si="197"/>
        <v>classical music</v>
      </c>
      <c r="S2555" s="6">
        <f t="shared" si="198"/>
        <v>41112.990821759253</v>
      </c>
      <c r="T2555" s="7">
        <f t="shared" si="199"/>
        <v>41172.990821759253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ROUND((E2556/D2556)*100,2)</f>
        <v>122.8</v>
      </c>
      <c r="P2556">
        <f t="shared" si="195"/>
        <v>54.985074626865675</v>
      </c>
      <c r="Q2556" t="str">
        <f t="shared" si="196"/>
        <v>music</v>
      </c>
      <c r="R2556" t="str">
        <f t="shared" si="197"/>
        <v>classical music</v>
      </c>
      <c r="S2556" s="6">
        <f t="shared" si="198"/>
        <v>42124.869942129626</v>
      </c>
      <c r="T2556" s="7">
        <f t="shared" si="199"/>
        <v>42155.957638888889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ROUND((E2557/D2557)*100,2)</f>
        <v>107.35</v>
      </c>
      <c r="P2557">
        <f t="shared" si="195"/>
        <v>61.342857142857142</v>
      </c>
      <c r="Q2557" t="str">
        <f t="shared" si="196"/>
        <v>music</v>
      </c>
      <c r="R2557" t="str">
        <f t="shared" si="197"/>
        <v>classical music</v>
      </c>
      <c r="S2557" s="6">
        <f t="shared" si="198"/>
        <v>41026.44667824074</v>
      </c>
      <c r="T2557" s="7">
        <f t="shared" si="199"/>
        <v>41057.44667824074</v>
      </c>
    </row>
    <row r="2558" spans="1:20" ht="43.2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ROUND((E2558/D2558)*100,2)</f>
        <v>105.5</v>
      </c>
      <c r="P2558">
        <f t="shared" si="195"/>
        <v>23.117647058823529</v>
      </c>
      <c r="Q2558" t="str">
        <f t="shared" si="196"/>
        <v>music</v>
      </c>
      <c r="R2558" t="str">
        <f t="shared" si="197"/>
        <v>classical music</v>
      </c>
      <c r="S2558" s="6">
        <f t="shared" si="198"/>
        <v>41222.783067129625</v>
      </c>
      <c r="T2558" s="7">
        <f t="shared" si="199"/>
        <v>41267.783067129625</v>
      </c>
    </row>
    <row r="2559" spans="1:20" ht="28.8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ROUND((E2559/D2559)*100,2)</f>
        <v>118.44</v>
      </c>
      <c r="P2559">
        <f t="shared" si="195"/>
        <v>29.611111111111111</v>
      </c>
      <c r="Q2559" t="str">
        <f t="shared" si="196"/>
        <v>music</v>
      </c>
      <c r="R2559" t="str">
        <f t="shared" si="197"/>
        <v>classical music</v>
      </c>
      <c r="S2559" s="6">
        <f t="shared" si="198"/>
        <v>41744.536874999998</v>
      </c>
      <c r="T2559" s="7">
        <f t="shared" si="199"/>
        <v>41774.536874999998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ROUND((E2560/D2560)*100,2)</f>
        <v>108.88</v>
      </c>
      <c r="P2560">
        <f t="shared" si="195"/>
        <v>75.611111111111114</v>
      </c>
      <c r="Q2560" t="str">
        <f t="shared" si="196"/>
        <v>music</v>
      </c>
      <c r="R2560" t="str">
        <f t="shared" si="197"/>
        <v>classical music</v>
      </c>
      <c r="S2560" s="6">
        <f t="shared" si="198"/>
        <v>42093.651689814811</v>
      </c>
      <c r="T2560" s="7">
        <f t="shared" si="199"/>
        <v>42125.374305555553</v>
      </c>
    </row>
    <row r="2561" spans="1:20" ht="43.2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ROUND((E2561/D2561)*100,2)</f>
        <v>111.25</v>
      </c>
      <c r="P2561">
        <f t="shared" si="195"/>
        <v>35.6</v>
      </c>
      <c r="Q2561" t="str">
        <f t="shared" si="196"/>
        <v>music</v>
      </c>
      <c r="R2561" t="str">
        <f t="shared" si="197"/>
        <v>classical music</v>
      </c>
      <c r="S2561" s="6">
        <f t="shared" si="198"/>
        <v>40829.665324074071</v>
      </c>
      <c r="T2561" s="7">
        <f t="shared" si="199"/>
        <v>40862.609027777777</v>
      </c>
    </row>
    <row r="2562" spans="1:20" ht="43.2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ROUND((E2562/D2562)*100,2)</f>
        <v>100.1</v>
      </c>
      <c r="P2562">
        <f t="shared" si="195"/>
        <v>143</v>
      </c>
      <c r="Q2562" t="str">
        <f t="shared" si="196"/>
        <v>music</v>
      </c>
      <c r="R2562" t="str">
        <f t="shared" si="197"/>
        <v>classical music</v>
      </c>
      <c r="S2562" s="6">
        <f t="shared" si="198"/>
        <v>42039.742754629631</v>
      </c>
      <c r="T2562" s="7">
        <f t="shared" si="199"/>
        <v>42069.742754629631</v>
      </c>
    </row>
    <row r="2563" spans="1:20" ht="43.2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ROUND((E2563/D2563)*100,2)</f>
        <v>0</v>
      </c>
      <c r="P2563">
        <f t="shared" ref="P2563:P2626" si="200">IF(L2563=0,0,+E2563/L2563)</f>
        <v>0</v>
      </c>
      <c r="Q2563" t="str">
        <f t="shared" ref="Q2563:Q2626" si="201">LEFT(N2563, SEARCH("/",N2563)-1)</f>
        <v>food</v>
      </c>
      <c r="R2563" t="str">
        <f t="shared" ref="R2563:R2626" si="202">RIGHT(N2563,LEN(N2563)-SEARCH("/",N2563))</f>
        <v>food trucks</v>
      </c>
      <c r="S2563" s="6">
        <f t="shared" ref="S2563:S2626" si="203">(J2563/86400)+25569+(-5/24)</f>
        <v>42260.320474537039</v>
      </c>
      <c r="T2563" s="7">
        <f t="shared" ref="T2563:T2626" si="204">(I2563/86400)+25569+(-5/24)</f>
        <v>42290.320474537039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ROUND((E2564/D2564)*100,2)</f>
        <v>0.75</v>
      </c>
      <c r="P2564">
        <f t="shared" si="200"/>
        <v>25</v>
      </c>
      <c r="Q2564" t="str">
        <f t="shared" si="201"/>
        <v>food</v>
      </c>
      <c r="R2564" t="str">
        <f t="shared" si="202"/>
        <v>food trucks</v>
      </c>
      <c r="S2564" s="6">
        <f t="shared" si="203"/>
        <v>42594.316423611112</v>
      </c>
      <c r="T2564" s="7">
        <f t="shared" si="204"/>
        <v>42654.316423611112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ROUND((E2565/D2565)*100,2)</f>
        <v>0</v>
      </c>
      <c r="P2565">
        <f t="shared" si="200"/>
        <v>0</v>
      </c>
      <c r="Q2565" t="str">
        <f t="shared" si="201"/>
        <v>food</v>
      </c>
      <c r="R2565" t="str">
        <f t="shared" si="202"/>
        <v>food trucks</v>
      </c>
      <c r="S2565" s="6">
        <f t="shared" si="203"/>
        <v>42154.931145833332</v>
      </c>
      <c r="T2565" s="7">
        <f t="shared" si="204"/>
        <v>42214.931145833332</v>
      </c>
    </row>
    <row r="2566" spans="1:20" ht="43.2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ROUND((E2566/D2566)*100,2)</f>
        <v>0</v>
      </c>
      <c r="P2566">
        <f t="shared" si="200"/>
        <v>0</v>
      </c>
      <c r="Q2566" t="str">
        <f t="shared" si="201"/>
        <v>food</v>
      </c>
      <c r="R2566" t="str">
        <f t="shared" si="202"/>
        <v>food trucks</v>
      </c>
      <c r="S2566" s="6">
        <f t="shared" si="203"/>
        <v>41821.83216435185</v>
      </c>
      <c r="T2566" s="7">
        <f t="shared" si="204"/>
        <v>41851.83216435185</v>
      </c>
    </row>
    <row r="2567" spans="1:20" ht="43.2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ROUND((E2567/D2567)*100,2)</f>
        <v>1</v>
      </c>
      <c r="P2567">
        <f t="shared" si="200"/>
        <v>100</v>
      </c>
      <c r="Q2567" t="str">
        <f t="shared" si="201"/>
        <v>food</v>
      </c>
      <c r="R2567" t="str">
        <f t="shared" si="202"/>
        <v>food trucks</v>
      </c>
      <c r="S2567" s="6">
        <f t="shared" si="203"/>
        <v>42440.442002314812</v>
      </c>
      <c r="T2567" s="7">
        <f t="shared" si="204"/>
        <v>42499.659722222219</v>
      </c>
    </row>
    <row r="2568" spans="1:20" ht="43.2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ROUND((E2568/D2568)*100,2)</f>
        <v>0</v>
      </c>
      <c r="P2568">
        <f t="shared" si="200"/>
        <v>0</v>
      </c>
      <c r="Q2568" t="str">
        <f t="shared" si="201"/>
        <v>food</v>
      </c>
      <c r="R2568" t="str">
        <f t="shared" si="202"/>
        <v>food trucks</v>
      </c>
      <c r="S2568" s="6">
        <f t="shared" si="203"/>
        <v>41842.772546296292</v>
      </c>
      <c r="T2568" s="7">
        <f t="shared" si="204"/>
        <v>41872.772546296292</v>
      </c>
    </row>
    <row r="2569" spans="1:20" ht="43.2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ROUND((E2569/D2569)*100,2)</f>
        <v>0.27</v>
      </c>
      <c r="P2569">
        <f t="shared" si="200"/>
        <v>60</v>
      </c>
      <c r="Q2569" t="str">
        <f t="shared" si="201"/>
        <v>food</v>
      </c>
      <c r="R2569" t="str">
        <f t="shared" si="202"/>
        <v>food trucks</v>
      </c>
      <c r="S2569" s="6">
        <f t="shared" si="203"/>
        <v>42087.670578703699</v>
      </c>
      <c r="T2569" s="7">
        <f t="shared" si="204"/>
        <v>42117.670578703699</v>
      </c>
    </row>
    <row r="2570" spans="1:20" ht="43.2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ROUND((E2570/D2570)*100,2)</f>
        <v>0.5</v>
      </c>
      <c r="P2570">
        <f t="shared" si="200"/>
        <v>50</v>
      </c>
      <c r="Q2570" t="str">
        <f t="shared" si="201"/>
        <v>food</v>
      </c>
      <c r="R2570" t="str">
        <f t="shared" si="202"/>
        <v>food trucks</v>
      </c>
      <c r="S2570" s="6">
        <f t="shared" si="203"/>
        <v>42584.45826388889</v>
      </c>
      <c r="T2570" s="7">
        <f t="shared" si="204"/>
        <v>42614.45826388889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ROUND((E2571/D2571)*100,2)</f>
        <v>2.23</v>
      </c>
      <c r="P2571">
        <f t="shared" si="200"/>
        <v>72.5</v>
      </c>
      <c r="Q2571" t="str">
        <f t="shared" si="201"/>
        <v>food</v>
      </c>
      <c r="R2571" t="str">
        <f t="shared" si="202"/>
        <v>food trucks</v>
      </c>
      <c r="S2571" s="6">
        <f t="shared" si="203"/>
        <v>42233.897129629629</v>
      </c>
      <c r="T2571" s="7">
        <f t="shared" si="204"/>
        <v>42263.897129629629</v>
      </c>
    </row>
    <row r="2572" spans="1:20" ht="43.2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ROUND((E2572/D2572)*100,2)</f>
        <v>0.84</v>
      </c>
      <c r="P2572">
        <f t="shared" si="200"/>
        <v>29.5</v>
      </c>
      <c r="Q2572" t="str">
        <f t="shared" si="201"/>
        <v>food</v>
      </c>
      <c r="R2572" t="str">
        <f t="shared" si="202"/>
        <v>food trucks</v>
      </c>
      <c r="S2572" s="6">
        <f t="shared" si="203"/>
        <v>42744.694849537038</v>
      </c>
      <c r="T2572" s="7">
        <f t="shared" si="204"/>
        <v>42774.694849537038</v>
      </c>
    </row>
    <row r="2573" spans="1:20" ht="43.2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ROUND((E2573/D2573)*100,2)</f>
        <v>0.25</v>
      </c>
      <c r="P2573">
        <f t="shared" si="200"/>
        <v>62.5</v>
      </c>
      <c r="Q2573" t="str">
        <f t="shared" si="201"/>
        <v>food</v>
      </c>
      <c r="R2573" t="str">
        <f t="shared" si="202"/>
        <v>food trucks</v>
      </c>
      <c r="S2573" s="6">
        <f t="shared" si="203"/>
        <v>42449.133344907408</v>
      </c>
      <c r="T2573" s="7">
        <f t="shared" si="204"/>
        <v>42509.133344907408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ROUND((E2574/D2574)*100,2)</f>
        <v>0</v>
      </c>
      <c r="P2574">
        <f t="shared" si="200"/>
        <v>0</v>
      </c>
      <c r="Q2574" t="str">
        <f t="shared" si="201"/>
        <v>food</v>
      </c>
      <c r="R2574" t="str">
        <f t="shared" si="202"/>
        <v>food trucks</v>
      </c>
      <c r="S2574" s="6">
        <f t="shared" si="203"/>
        <v>42076.911076388882</v>
      </c>
      <c r="T2574" s="7">
        <f t="shared" si="204"/>
        <v>42106.911076388882</v>
      </c>
    </row>
    <row r="2575" spans="1:20" ht="43.2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ROUND((E2575/D2575)*100,2)</f>
        <v>0</v>
      </c>
      <c r="P2575">
        <f t="shared" si="200"/>
        <v>0</v>
      </c>
      <c r="Q2575" t="str">
        <f t="shared" si="201"/>
        <v>food</v>
      </c>
      <c r="R2575" t="str">
        <f t="shared" si="202"/>
        <v>food trucks</v>
      </c>
      <c r="S2575" s="6">
        <f t="shared" si="203"/>
        <v>41829.383668981478</v>
      </c>
      <c r="T2575" s="7">
        <f t="shared" si="204"/>
        <v>41874.383668981478</v>
      </c>
    </row>
    <row r="2576" spans="1:20" ht="43.2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ROUND((E2576/D2576)*100,2)</f>
        <v>0</v>
      </c>
      <c r="P2576">
        <f t="shared" si="200"/>
        <v>0</v>
      </c>
      <c r="Q2576" t="str">
        <f t="shared" si="201"/>
        <v>food</v>
      </c>
      <c r="R2576" t="str">
        <f t="shared" si="202"/>
        <v>food trucks</v>
      </c>
      <c r="S2576" s="6">
        <f t="shared" si="203"/>
        <v>42487.617418981477</v>
      </c>
      <c r="T2576" s="7">
        <f t="shared" si="204"/>
        <v>42508.617418981477</v>
      </c>
    </row>
    <row r="2577" spans="1:20" ht="43.2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ROUND((E2577/D2577)*100,2)</f>
        <v>0</v>
      </c>
      <c r="P2577">
        <f t="shared" si="200"/>
        <v>0</v>
      </c>
      <c r="Q2577" t="str">
        <f t="shared" si="201"/>
        <v>food</v>
      </c>
      <c r="R2577" t="str">
        <f t="shared" si="202"/>
        <v>food trucks</v>
      </c>
      <c r="S2577" s="6">
        <f t="shared" si="203"/>
        <v>41985.900393518517</v>
      </c>
      <c r="T2577" s="7">
        <f t="shared" si="204"/>
        <v>42015.900393518517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ROUND((E2578/D2578)*100,2)</f>
        <v>0</v>
      </c>
      <c r="P2578">
        <f t="shared" si="200"/>
        <v>0</v>
      </c>
      <c r="Q2578" t="str">
        <f t="shared" si="201"/>
        <v>food</v>
      </c>
      <c r="R2578" t="str">
        <f t="shared" si="202"/>
        <v>food trucks</v>
      </c>
      <c r="S2578" s="6">
        <f t="shared" si="203"/>
        <v>42059.801469907405</v>
      </c>
      <c r="T2578" s="7">
        <f t="shared" si="204"/>
        <v>42104.759803240733</v>
      </c>
    </row>
    <row r="2579" spans="1:20" ht="43.2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ROUND((E2579/D2579)*100,2)</f>
        <v>0</v>
      </c>
      <c r="P2579">
        <f t="shared" si="200"/>
        <v>0</v>
      </c>
      <c r="Q2579" t="str">
        <f t="shared" si="201"/>
        <v>food</v>
      </c>
      <c r="R2579" t="str">
        <f t="shared" si="202"/>
        <v>food trucks</v>
      </c>
      <c r="S2579" s="6">
        <f t="shared" si="203"/>
        <v>41830.612233796295</v>
      </c>
      <c r="T2579" s="7">
        <f t="shared" si="204"/>
        <v>41855.612233796295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ROUND((E2580/D2580)*100,2)</f>
        <v>0</v>
      </c>
      <c r="P2580">
        <f t="shared" si="200"/>
        <v>0</v>
      </c>
      <c r="Q2580" t="str">
        <f t="shared" si="201"/>
        <v>food</v>
      </c>
      <c r="R2580" t="str">
        <f t="shared" si="202"/>
        <v>food trucks</v>
      </c>
      <c r="S2580" s="6">
        <f t="shared" si="203"/>
        <v>42237.814571759256</v>
      </c>
      <c r="T2580" s="7">
        <f t="shared" si="204"/>
        <v>42286.499999999993</v>
      </c>
    </row>
    <row r="2581" spans="1:20" ht="43.2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ROUND((E2581/D2581)*100,2)</f>
        <v>0.14000000000000001</v>
      </c>
      <c r="P2581">
        <f t="shared" si="200"/>
        <v>23.083333333333332</v>
      </c>
      <c r="Q2581" t="str">
        <f t="shared" si="201"/>
        <v>food</v>
      </c>
      <c r="R2581" t="str">
        <f t="shared" si="202"/>
        <v>food trucks</v>
      </c>
      <c r="S2581" s="6">
        <f t="shared" si="203"/>
        <v>41837.621562499997</v>
      </c>
      <c r="T2581" s="7">
        <f t="shared" si="204"/>
        <v>41897.621562499997</v>
      </c>
    </row>
    <row r="2582" spans="1:20" ht="43.2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ROUND((E2582/D2582)*100,2)</f>
        <v>0.6</v>
      </c>
      <c r="P2582">
        <f t="shared" si="200"/>
        <v>25.5</v>
      </c>
      <c r="Q2582" t="str">
        <f t="shared" si="201"/>
        <v>food</v>
      </c>
      <c r="R2582" t="str">
        <f t="shared" si="202"/>
        <v>food trucks</v>
      </c>
      <c r="S2582" s="6">
        <f t="shared" si="203"/>
        <v>42110.118090277778</v>
      </c>
      <c r="T2582" s="7">
        <f t="shared" si="204"/>
        <v>42139.916666666664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ROUND((E2583/D2583)*100,2)</f>
        <v>10.6</v>
      </c>
      <c r="P2583">
        <f t="shared" si="200"/>
        <v>48.18181818181818</v>
      </c>
      <c r="Q2583" t="str">
        <f t="shared" si="201"/>
        <v>food</v>
      </c>
      <c r="R2583" t="str">
        <f t="shared" si="202"/>
        <v>food trucks</v>
      </c>
      <c r="S2583" s="6">
        <f t="shared" si="203"/>
        <v>42294.420115740737</v>
      </c>
      <c r="T2583" s="7">
        <f t="shared" si="204"/>
        <v>42324.461782407401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ROUND((E2584/D2584)*100,2)</f>
        <v>0</v>
      </c>
      <c r="P2584">
        <f t="shared" si="200"/>
        <v>1</v>
      </c>
      <c r="Q2584" t="str">
        <f t="shared" si="201"/>
        <v>food</v>
      </c>
      <c r="R2584" t="str">
        <f t="shared" si="202"/>
        <v>food trucks</v>
      </c>
      <c r="S2584" s="6">
        <f t="shared" si="203"/>
        <v>42642.780486111107</v>
      </c>
      <c r="T2584" s="7">
        <f t="shared" si="204"/>
        <v>42672.780486111107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ROUND((E2585/D2585)*100,2)</f>
        <v>0.5</v>
      </c>
      <c r="P2585">
        <f t="shared" si="200"/>
        <v>1</v>
      </c>
      <c r="Q2585" t="str">
        <f t="shared" si="201"/>
        <v>food</v>
      </c>
      <c r="R2585" t="str">
        <f t="shared" si="202"/>
        <v>food trucks</v>
      </c>
      <c r="S2585" s="6">
        <f t="shared" si="203"/>
        <v>42019.561111111114</v>
      </c>
      <c r="T2585" s="7">
        <f t="shared" si="204"/>
        <v>42079.519444444442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ROUND((E2586/D2586)*100,2)</f>
        <v>0</v>
      </c>
      <c r="P2586">
        <f t="shared" si="200"/>
        <v>0</v>
      </c>
      <c r="Q2586" t="str">
        <f t="shared" si="201"/>
        <v>food</v>
      </c>
      <c r="R2586" t="str">
        <f t="shared" si="202"/>
        <v>food trucks</v>
      </c>
      <c r="S2586" s="6">
        <f t="shared" si="203"/>
        <v>42139.964918981474</v>
      </c>
      <c r="T2586" s="7">
        <f t="shared" si="204"/>
        <v>42169.964918981474</v>
      </c>
    </row>
    <row r="2587" spans="1:20" ht="43.2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ROUND((E2587/D2587)*100,2)</f>
        <v>0.17</v>
      </c>
      <c r="P2587">
        <f t="shared" si="200"/>
        <v>50</v>
      </c>
      <c r="Q2587" t="str">
        <f t="shared" si="201"/>
        <v>food</v>
      </c>
      <c r="R2587" t="str">
        <f t="shared" si="202"/>
        <v>food trucks</v>
      </c>
      <c r="S2587" s="6">
        <f t="shared" si="203"/>
        <v>41795.754999999997</v>
      </c>
      <c r="T2587" s="7">
        <f t="shared" si="204"/>
        <v>41825.754999999997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ROUND((E2588/D2588)*100,2)</f>
        <v>0.17</v>
      </c>
      <c r="P2588">
        <f t="shared" si="200"/>
        <v>5</v>
      </c>
      <c r="Q2588" t="str">
        <f t="shared" si="201"/>
        <v>food</v>
      </c>
      <c r="R2588" t="str">
        <f t="shared" si="202"/>
        <v>food trucks</v>
      </c>
      <c r="S2588" s="6">
        <f t="shared" si="203"/>
        <v>42333.121944444443</v>
      </c>
      <c r="T2588" s="7">
        <f t="shared" si="204"/>
        <v>42363.121944444443</v>
      </c>
    </row>
    <row r="2589" spans="1:20" ht="43.2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ROUND((E2589/D2589)*100,2)</f>
        <v>2.4300000000000002</v>
      </c>
      <c r="P2589">
        <f t="shared" si="200"/>
        <v>202.83333333333334</v>
      </c>
      <c r="Q2589" t="str">
        <f t="shared" si="201"/>
        <v>food</v>
      </c>
      <c r="R2589" t="str">
        <f t="shared" si="202"/>
        <v>food trucks</v>
      </c>
      <c r="S2589" s="6">
        <f t="shared" si="203"/>
        <v>42338.467048611106</v>
      </c>
      <c r="T2589" s="7">
        <f t="shared" si="204"/>
        <v>42368.467048611106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ROUND((E2590/D2590)*100,2)</f>
        <v>3.88</v>
      </c>
      <c r="P2590">
        <f t="shared" si="200"/>
        <v>29.125</v>
      </c>
      <c r="Q2590" t="str">
        <f t="shared" si="201"/>
        <v>food</v>
      </c>
      <c r="R2590" t="str">
        <f t="shared" si="202"/>
        <v>food trucks</v>
      </c>
      <c r="S2590" s="6">
        <f t="shared" si="203"/>
        <v>42042.467893518515</v>
      </c>
      <c r="T2590" s="7">
        <f t="shared" si="204"/>
        <v>42094.343055555553</v>
      </c>
    </row>
    <row r="2591" spans="1:20" ht="43.2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ROUND((E2591/D2591)*100,2)</f>
        <v>0.01</v>
      </c>
      <c r="P2591">
        <f t="shared" si="200"/>
        <v>5</v>
      </c>
      <c r="Q2591" t="str">
        <f t="shared" si="201"/>
        <v>food</v>
      </c>
      <c r="R2591" t="str">
        <f t="shared" si="202"/>
        <v>food trucks</v>
      </c>
      <c r="S2591" s="6">
        <f t="shared" si="203"/>
        <v>42422.327858796292</v>
      </c>
      <c r="T2591" s="7">
        <f t="shared" si="204"/>
        <v>42452.286192129628</v>
      </c>
    </row>
    <row r="2592" spans="1:20" ht="43.2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ROUND((E2592/D2592)*100,2)</f>
        <v>0</v>
      </c>
      <c r="P2592">
        <f t="shared" si="200"/>
        <v>0</v>
      </c>
      <c r="Q2592" t="str">
        <f t="shared" si="201"/>
        <v>food</v>
      </c>
      <c r="R2592" t="str">
        <f t="shared" si="202"/>
        <v>food trucks</v>
      </c>
      <c r="S2592" s="6">
        <f t="shared" si="203"/>
        <v>42388.380752314813</v>
      </c>
      <c r="T2592" s="7">
        <f t="shared" si="204"/>
        <v>42395.380752314813</v>
      </c>
    </row>
    <row r="2593" spans="1:20" ht="43.2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ROUND((E2593/D2593)*100,2)</f>
        <v>1.73</v>
      </c>
      <c r="P2593">
        <f t="shared" si="200"/>
        <v>13</v>
      </c>
      <c r="Q2593" t="str">
        <f t="shared" si="201"/>
        <v>food</v>
      </c>
      <c r="R2593" t="str">
        <f t="shared" si="202"/>
        <v>food trucks</v>
      </c>
      <c r="S2593" s="6">
        <f t="shared" si="203"/>
        <v>42382.698194444441</v>
      </c>
      <c r="T2593" s="7">
        <f t="shared" si="204"/>
        <v>42442.656527777777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ROUND((E2594/D2594)*100,2)</f>
        <v>0.17</v>
      </c>
      <c r="P2594">
        <f t="shared" si="200"/>
        <v>50</v>
      </c>
      <c r="Q2594" t="str">
        <f t="shared" si="201"/>
        <v>food</v>
      </c>
      <c r="R2594" t="str">
        <f t="shared" si="202"/>
        <v>food trucks</v>
      </c>
      <c r="S2594" s="6">
        <f t="shared" si="203"/>
        <v>41887.592835648145</v>
      </c>
      <c r="T2594" s="7">
        <f t="shared" si="204"/>
        <v>41917.592835648145</v>
      </c>
    </row>
    <row r="2595" spans="1:20" ht="43.2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ROUND((E2595/D2595)*100,2)</f>
        <v>0</v>
      </c>
      <c r="P2595">
        <f t="shared" si="200"/>
        <v>0</v>
      </c>
      <c r="Q2595" t="str">
        <f t="shared" si="201"/>
        <v>food</v>
      </c>
      <c r="R2595" t="str">
        <f t="shared" si="202"/>
        <v>food trucks</v>
      </c>
      <c r="S2595" s="6">
        <f t="shared" si="203"/>
        <v>42089.636874999997</v>
      </c>
      <c r="T2595" s="7">
        <f t="shared" si="204"/>
        <v>42119.636874999997</v>
      </c>
    </row>
    <row r="2596" spans="1:20" ht="43.2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ROUND((E2596/D2596)*100,2)</f>
        <v>0</v>
      </c>
      <c r="P2596">
        <f t="shared" si="200"/>
        <v>1</v>
      </c>
      <c r="Q2596" t="str">
        <f t="shared" si="201"/>
        <v>food</v>
      </c>
      <c r="R2596" t="str">
        <f t="shared" si="202"/>
        <v>food trucks</v>
      </c>
      <c r="S2596" s="6">
        <f t="shared" si="203"/>
        <v>41828.759583333333</v>
      </c>
      <c r="T2596" s="7">
        <f t="shared" si="204"/>
        <v>41858.759583333333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ROUND((E2597/D2597)*100,2)</f>
        <v>12.17</v>
      </c>
      <c r="P2597">
        <f t="shared" si="200"/>
        <v>96.05263157894737</v>
      </c>
      <c r="Q2597" t="str">
        <f t="shared" si="201"/>
        <v>food</v>
      </c>
      <c r="R2597" t="str">
        <f t="shared" si="202"/>
        <v>food trucks</v>
      </c>
      <c r="S2597" s="6">
        <f t="shared" si="203"/>
        <v>42760.035879629628</v>
      </c>
      <c r="T2597" s="7">
        <f t="shared" si="204"/>
        <v>42790.035879629628</v>
      </c>
    </row>
    <row r="2598" spans="1:20" ht="43.2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ROUND((E2598/D2598)*100,2)</f>
        <v>23.59</v>
      </c>
      <c r="P2598">
        <f t="shared" si="200"/>
        <v>305.77777777777777</v>
      </c>
      <c r="Q2598" t="str">
        <f t="shared" si="201"/>
        <v>food</v>
      </c>
      <c r="R2598" t="str">
        <f t="shared" si="202"/>
        <v>food trucks</v>
      </c>
      <c r="S2598" s="6">
        <f t="shared" si="203"/>
        <v>41828.45612268518</v>
      </c>
      <c r="T2598" s="7">
        <f t="shared" si="204"/>
        <v>41858.45612268518</v>
      </c>
    </row>
    <row r="2599" spans="1:20" ht="43.2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ROUND((E2599/D2599)*100,2)</f>
        <v>5.67</v>
      </c>
      <c r="P2599">
        <f t="shared" si="200"/>
        <v>12.142857142857142</v>
      </c>
      <c r="Q2599" t="str">
        <f t="shared" si="201"/>
        <v>food</v>
      </c>
      <c r="R2599" t="str">
        <f t="shared" si="202"/>
        <v>food trucks</v>
      </c>
      <c r="S2599" s="6">
        <f t="shared" si="203"/>
        <v>42510.133298611108</v>
      </c>
      <c r="T2599" s="7">
        <f t="shared" si="204"/>
        <v>42540.133298611108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ROUND((E2600/D2600)*100,2)</f>
        <v>39</v>
      </c>
      <c r="P2600">
        <f t="shared" si="200"/>
        <v>83.571428571428569</v>
      </c>
      <c r="Q2600" t="str">
        <f t="shared" si="201"/>
        <v>food</v>
      </c>
      <c r="R2600" t="str">
        <f t="shared" si="202"/>
        <v>food trucks</v>
      </c>
      <c r="S2600" s="6">
        <f t="shared" si="203"/>
        <v>42240.631956018515</v>
      </c>
      <c r="T2600" s="7">
        <f t="shared" si="204"/>
        <v>42270.631956018515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ROUND((E2601/D2601)*100,2)</f>
        <v>1</v>
      </c>
      <c r="P2601">
        <f t="shared" si="200"/>
        <v>18</v>
      </c>
      <c r="Q2601" t="str">
        <f t="shared" si="201"/>
        <v>food</v>
      </c>
      <c r="R2601" t="str">
        <f t="shared" si="202"/>
        <v>food trucks</v>
      </c>
      <c r="S2601" s="6">
        <f t="shared" si="203"/>
        <v>41809.545682870368</v>
      </c>
      <c r="T2601" s="7">
        <f t="shared" si="204"/>
        <v>41854.545682870368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ROUND((E2602/D2602)*100,2)</f>
        <v>6.93</v>
      </c>
      <c r="P2602">
        <f t="shared" si="200"/>
        <v>115.53333333333333</v>
      </c>
      <c r="Q2602" t="str">
        <f t="shared" si="201"/>
        <v>food</v>
      </c>
      <c r="R2602" t="str">
        <f t="shared" si="202"/>
        <v>food trucks</v>
      </c>
      <c r="S2602" s="6">
        <f t="shared" si="203"/>
        <v>42394.692129629628</v>
      </c>
      <c r="T2602" s="7">
        <f t="shared" si="204"/>
        <v>42454.650462962956</v>
      </c>
    </row>
    <row r="2603" spans="1:20" ht="57.6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ROUND((E2603/D2603)*100,2)</f>
        <v>661.4</v>
      </c>
      <c r="P2603">
        <f t="shared" si="200"/>
        <v>21.900662251655628</v>
      </c>
      <c r="Q2603" t="str">
        <f t="shared" si="201"/>
        <v>technology</v>
      </c>
      <c r="R2603" t="str">
        <f t="shared" si="202"/>
        <v>space exploration</v>
      </c>
      <c r="S2603" s="6">
        <f t="shared" si="203"/>
        <v>41150.693854166668</v>
      </c>
      <c r="T2603" s="7">
        <f t="shared" si="204"/>
        <v>41164.957638888889</v>
      </c>
    </row>
    <row r="2604" spans="1:20" ht="43.2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ROUND((E2604/D2604)*100,2)</f>
        <v>326.08999999999997</v>
      </c>
      <c r="P2604">
        <f t="shared" si="200"/>
        <v>80.022494887525568</v>
      </c>
      <c r="Q2604" t="str">
        <f t="shared" si="201"/>
        <v>technology</v>
      </c>
      <c r="R2604" t="str">
        <f t="shared" si="202"/>
        <v>space exploration</v>
      </c>
      <c r="S2604" s="6">
        <f t="shared" si="203"/>
        <v>41915.538981481477</v>
      </c>
      <c r="T2604" s="7">
        <f t="shared" si="204"/>
        <v>41955.680555555555</v>
      </c>
    </row>
    <row r="2605" spans="1:20" ht="28.8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ROUND((E2605/D2605)*100,2)</f>
        <v>101.49</v>
      </c>
      <c r="P2605">
        <f t="shared" si="200"/>
        <v>35.520000000000003</v>
      </c>
      <c r="Q2605" t="str">
        <f t="shared" si="201"/>
        <v>technology</v>
      </c>
      <c r="R2605" t="str">
        <f t="shared" si="202"/>
        <v>space exploration</v>
      </c>
      <c r="S2605" s="6">
        <f t="shared" si="203"/>
        <v>41617.704328703701</v>
      </c>
      <c r="T2605" s="7">
        <f t="shared" si="204"/>
        <v>41631.704328703701</v>
      </c>
    </row>
    <row r="2606" spans="1:20" ht="43.2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ROUND((E2606/D2606)*100,2)</f>
        <v>104.22</v>
      </c>
      <c r="P2606">
        <f t="shared" si="200"/>
        <v>64.933333333333323</v>
      </c>
      <c r="Q2606" t="str">
        <f t="shared" si="201"/>
        <v>technology</v>
      </c>
      <c r="R2606" t="str">
        <f t="shared" si="202"/>
        <v>space exploration</v>
      </c>
      <c r="S2606" s="6">
        <f t="shared" si="203"/>
        <v>40997.842858796292</v>
      </c>
      <c r="T2606" s="7">
        <f t="shared" si="204"/>
        <v>41027.842858796292</v>
      </c>
    </row>
    <row r="2607" spans="1:20" ht="43.2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ROUND((E2607/D2607)*100,2)</f>
        <v>107.42</v>
      </c>
      <c r="P2607">
        <f t="shared" si="200"/>
        <v>60.965703745743475</v>
      </c>
      <c r="Q2607" t="str">
        <f t="shared" si="201"/>
        <v>technology</v>
      </c>
      <c r="R2607" t="str">
        <f t="shared" si="202"/>
        <v>space exploration</v>
      </c>
      <c r="S2607" s="6">
        <f t="shared" si="203"/>
        <v>42508.33321759259</v>
      </c>
      <c r="T2607" s="7">
        <f t="shared" si="204"/>
        <v>42538.33321759259</v>
      </c>
    </row>
    <row r="2608" spans="1:20" ht="57.6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ROUND((E2608/D2608)*100,2)</f>
        <v>110.05</v>
      </c>
      <c r="P2608">
        <f t="shared" si="200"/>
        <v>31.444155844155844</v>
      </c>
      <c r="Q2608" t="str">
        <f t="shared" si="201"/>
        <v>technology</v>
      </c>
      <c r="R2608" t="str">
        <f t="shared" si="202"/>
        <v>space exploration</v>
      </c>
      <c r="S2608" s="6">
        <f t="shared" si="203"/>
        <v>41726.504421296289</v>
      </c>
      <c r="T2608" s="7">
        <f t="shared" si="204"/>
        <v>41758.504421296289</v>
      </c>
    </row>
    <row r="2609" spans="1:20" ht="43.2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ROUND((E2609/D2609)*100,2)</f>
        <v>407.7</v>
      </c>
      <c r="P2609">
        <f t="shared" si="200"/>
        <v>81.949748743718587</v>
      </c>
      <c r="Q2609" t="str">
        <f t="shared" si="201"/>
        <v>technology</v>
      </c>
      <c r="R2609" t="str">
        <f t="shared" si="202"/>
        <v>space exploration</v>
      </c>
      <c r="S2609" s="6">
        <f t="shared" si="203"/>
        <v>42184.666342592587</v>
      </c>
      <c r="T2609" s="7">
        <f t="shared" si="204"/>
        <v>42227.874999999993</v>
      </c>
    </row>
    <row r="2610" spans="1:20" ht="43.2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ROUND((E2610/D2610)*100,2)</f>
        <v>223.93</v>
      </c>
      <c r="P2610">
        <f t="shared" si="200"/>
        <v>58.92763157894737</v>
      </c>
      <c r="Q2610" t="str">
        <f t="shared" si="201"/>
        <v>technology</v>
      </c>
      <c r="R2610" t="str">
        <f t="shared" si="202"/>
        <v>space exploration</v>
      </c>
      <c r="S2610" s="6">
        <f t="shared" si="203"/>
        <v>42767.593379629623</v>
      </c>
      <c r="T2610" s="7">
        <f t="shared" si="204"/>
        <v>42808.791666666664</v>
      </c>
    </row>
    <row r="2611" spans="1:20" ht="57.6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ROUND((E2611/D2611)*100,2)</f>
        <v>303.8</v>
      </c>
      <c r="P2611">
        <f t="shared" si="200"/>
        <v>157.29347633136095</v>
      </c>
      <c r="Q2611" t="str">
        <f t="shared" si="201"/>
        <v>technology</v>
      </c>
      <c r="R2611" t="str">
        <f t="shared" si="202"/>
        <v>space exploration</v>
      </c>
      <c r="S2611" s="6">
        <f t="shared" si="203"/>
        <v>41075.02952546296</v>
      </c>
      <c r="T2611" s="7">
        <f t="shared" si="204"/>
        <v>41105.02952546296</v>
      </c>
    </row>
    <row r="2612" spans="1:20" ht="43.2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ROUND((E2612/D2612)*100,2)</f>
        <v>141.33000000000001</v>
      </c>
      <c r="P2612">
        <f t="shared" si="200"/>
        <v>55.758509532062391</v>
      </c>
      <c r="Q2612" t="str">
        <f t="shared" si="201"/>
        <v>technology</v>
      </c>
      <c r="R2612" t="str">
        <f t="shared" si="202"/>
        <v>space exploration</v>
      </c>
      <c r="S2612" s="6">
        <f t="shared" si="203"/>
        <v>42564.672743055555</v>
      </c>
      <c r="T2612" s="7">
        <f t="shared" si="204"/>
        <v>42604.082638888889</v>
      </c>
    </row>
    <row r="2613" spans="1:20" ht="57.6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ROUND((E2613/D2613)*100,2)</f>
        <v>2790.64</v>
      </c>
      <c r="P2613">
        <f t="shared" si="200"/>
        <v>83.802893802893806</v>
      </c>
      <c r="Q2613" t="str">
        <f t="shared" si="201"/>
        <v>technology</v>
      </c>
      <c r="R2613" t="str">
        <f t="shared" si="202"/>
        <v>space exploration</v>
      </c>
      <c r="S2613" s="6">
        <f t="shared" si="203"/>
        <v>42704.127476851849</v>
      </c>
      <c r="T2613" s="7">
        <f t="shared" si="204"/>
        <v>42737.749305555553</v>
      </c>
    </row>
    <row r="2614" spans="1:20" ht="43.2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ROUND((E2614/D2614)*100,2)</f>
        <v>171.76</v>
      </c>
      <c r="P2614">
        <f t="shared" si="200"/>
        <v>58.422210884353746</v>
      </c>
      <c r="Q2614" t="str">
        <f t="shared" si="201"/>
        <v>technology</v>
      </c>
      <c r="R2614" t="str">
        <f t="shared" si="202"/>
        <v>space exploration</v>
      </c>
      <c r="S2614" s="6">
        <f t="shared" si="203"/>
        <v>41981.934837962959</v>
      </c>
      <c r="T2614" s="7">
        <f t="shared" si="204"/>
        <v>42012.934837962959</v>
      </c>
    </row>
    <row r="2615" spans="1:20" ht="43.2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ROUND((E2615/D2615)*100,2)</f>
        <v>101.01</v>
      </c>
      <c r="P2615">
        <f t="shared" si="200"/>
        <v>270.57142857142856</v>
      </c>
      <c r="Q2615" t="str">
        <f t="shared" si="201"/>
        <v>technology</v>
      </c>
      <c r="R2615" t="str">
        <f t="shared" si="202"/>
        <v>space exploration</v>
      </c>
      <c r="S2615" s="6">
        <f t="shared" si="203"/>
        <v>41143.609884259255</v>
      </c>
      <c r="T2615" s="7">
        <f t="shared" si="204"/>
        <v>41173.609884259255</v>
      </c>
    </row>
    <row r="2616" spans="1:20" ht="43.2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ROUND((E2616/D2616)*100,2)</f>
        <v>102</v>
      </c>
      <c r="P2616">
        <f t="shared" si="200"/>
        <v>107.1</v>
      </c>
      <c r="Q2616" t="str">
        <f t="shared" si="201"/>
        <v>technology</v>
      </c>
      <c r="R2616" t="str">
        <f t="shared" si="202"/>
        <v>space exploration</v>
      </c>
      <c r="S2616" s="6">
        <f t="shared" si="203"/>
        <v>41730.500138888885</v>
      </c>
      <c r="T2616" s="7">
        <f t="shared" si="204"/>
        <v>41759</v>
      </c>
    </row>
    <row r="2617" spans="1:20" ht="43.2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ROUND((E2617/D2617)*100,2)</f>
        <v>169.77</v>
      </c>
      <c r="P2617">
        <f t="shared" si="200"/>
        <v>47.180555555555557</v>
      </c>
      <c r="Q2617" t="str">
        <f t="shared" si="201"/>
        <v>technology</v>
      </c>
      <c r="R2617" t="str">
        <f t="shared" si="202"/>
        <v>space exploration</v>
      </c>
      <c r="S2617" s="6">
        <f t="shared" si="203"/>
        <v>42453.288935185185</v>
      </c>
      <c r="T2617" s="7">
        <f t="shared" si="204"/>
        <v>42490.291666666664</v>
      </c>
    </row>
    <row r="2618" spans="1:20" ht="43.2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ROUND((E2618/D2618)*100,2)</f>
        <v>114.53</v>
      </c>
      <c r="P2618">
        <f t="shared" si="200"/>
        <v>120.30882352941177</v>
      </c>
      <c r="Q2618" t="str">
        <f t="shared" si="201"/>
        <v>technology</v>
      </c>
      <c r="R2618" t="str">
        <f t="shared" si="202"/>
        <v>space exploration</v>
      </c>
      <c r="S2618" s="6">
        <f t="shared" si="203"/>
        <v>42211.786215277774</v>
      </c>
      <c r="T2618" s="7">
        <f t="shared" si="204"/>
        <v>42241.786215277774</v>
      </c>
    </row>
    <row r="2619" spans="1:20" ht="43.2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ROUND((E2619/D2619)*100,2)</f>
        <v>877.6</v>
      </c>
      <c r="P2619">
        <f t="shared" si="200"/>
        <v>27.59748427672956</v>
      </c>
      <c r="Q2619" t="str">
        <f t="shared" si="201"/>
        <v>technology</v>
      </c>
      <c r="R2619" t="str">
        <f t="shared" si="202"/>
        <v>space exploration</v>
      </c>
      <c r="S2619" s="6">
        <f t="shared" si="203"/>
        <v>41902.666099537033</v>
      </c>
      <c r="T2619" s="7">
        <f t="shared" si="204"/>
        <v>41932.666099537033</v>
      </c>
    </row>
    <row r="2620" spans="1:20" ht="28.8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ROUND((E2620/D2620)*100,2)</f>
        <v>105.39</v>
      </c>
      <c r="P2620">
        <f t="shared" si="200"/>
        <v>205.2987012987013</v>
      </c>
      <c r="Q2620" t="str">
        <f t="shared" si="201"/>
        <v>technology</v>
      </c>
      <c r="R2620" t="str">
        <f t="shared" si="202"/>
        <v>space exploration</v>
      </c>
      <c r="S2620" s="6">
        <f t="shared" si="203"/>
        <v>42279.584039351852</v>
      </c>
      <c r="T2620" s="7">
        <f t="shared" si="204"/>
        <v>42339.625706018516</v>
      </c>
    </row>
    <row r="2621" spans="1:20" ht="43.2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ROUND((E2621/D2621)*100,2)</f>
        <v>188.4</v>
      </c>
      <c r="P2621">
        <f t="shared" si="200"/>
        <v>35.547169811320757</v>
      </c>
      <c r="Q2621" t="str">
        <f t="shared" si="201"/>
        <v>technology</v>
      </c>
      <c r="R2621" t="str">
        <f t="shared" si="202"/>
        <v>space exploration</v>
      </c>
      <c r="S2621" s="6">
        <f t="shared" si="203"/>
        <v>42273.67597222222</v>
      </c>
      <c r="T2621" s="7">
        <f t="shared" si="204"/>
        <v>42300.249999999993</v>
      </c>
    </row>
    <row r="2622" spans="1:20" ht="43.2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ROUND((E2622/D2622)*100,2)</f>
        <v>143.65</v>
      </c>
      <c r="P2622">
        <f t="shared" si="200"/>
        <v>74.639488409272587</v>
      </c>
      <c r="Q2622" t="str">
        <f t="shared" si="201"/>
        <v>technology</v>
      </c>
      <c r="R2622" t="str">
        <f t="shared" si="202"/>
        <v>space exploration</v>
      </c>
      <c r="S2622" s="6">
        <f t="shared" si="203"/>
        <v>42250.958819444444</v>
      </c>
      <c r="T2622" s="7">
        <f t="shared" si="204"/>
        <v>42287.833333333336</v>
      </c>
    </row>
    <row r="2623" spans="1:20" ht="43.2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ROUND((E2623/D2623)*100,2)</f>
        <v>145.88</v>
      </c>
      <c r="P2623">
        <f t="shared" si="200"/>
        <v>47.058064516129029</v>
      </c>
      <c r="Q2623" t="str">
        <f t="shared" si="201"/>
        <v>technology</v>
      </c>
      <c r="R2623" t="str">
        <f t="shared" si="202"/>
        <v>space exploration</v>
      </c>
      <c r="S2623" s="6">
        <f t="shared" si="203"/>
        <v>42115.539212962962</v>
      </c>
      <c r="T2623" s="7">
        <f t="shared" si="204"/>
        <v>42145.539212962962</v>
      </c>
    </row>
    <row r="2624" spans="1:20" ht="43.2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ROUND((E2624/D2624)*100,2)</f>
        <v>131.18</v>
      </c>
      <c r="P2624">
        <f t="shared" si="200"/>
        <v>26.591351351351353</v>
      </c>
      <c r="Q2624" t="str">
        <f t="shared" si="201"/>
        <v>technology</v>
      </c>
      <c r="R2624" t="str">
        <f t="shared" si="202"/>
        <v>space exploration</v>
      </c>
      <c r="S2624" s="6">
        <f t="shared" si="203"/>
        <v>42689.534907407404</v>
      </c>
      <c r="T2624" s="7">
        <f t="shared" si="204"/>
        <v>42734.534907407404</v>
      </c>
    </row>
    <row r="2625" spans="1:20" ht="43.2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ROUND((E2625/D2625)*100,2)</f>
        <v>114</v>
      </c>
      <c r="P2625">
        <f t="shared" si="200"/>
        <v>36.774193548387096</v>
      </c>
      <c r="Q2625" t="str">
        <f t="shared" si="201"/>
        <v>technology</v>
      </c>
      <c r="R2625" t="str">
        <f t="shared" si="202"/>
        <v>space exploration</v>
      </c>
      <c r="S2625" s="6">
        <f t="shared" si="203"/>
        <v>42692.048217592594</v>
      </c>
      <c r="T2625" s="7">
        <f t="shared" si="204"/>
        <v>42706.048217592594</v>
      </c>
    </row>
    <row r="2626" spans="1:20" ht="43.2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ROUND((E2626/D2626)*100,2)</f>
        <v>1379.42</v>
      </c>
      <c r="P2626">
        <f t="shared" si="200"/>
        <v>31.820544982698959</v>
      </c>
      <c r="Q2626" t="str">
        <f t="shared" si="201"/>
        <v>technology</v>
      </c>
      <c r="R2626" t="str">
        <f t="shared" si="202"/>
        <v>space exploration</v>
      </c>
      <c r="S2626" s="6">
        <f t="shared" si="203"/>
        <v>41144.213217592587</v>
      </c>
      <c r="T2626" s="7">
        <f t="shared" si="204"/>
        <v>41165.213217592587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ROUND((E2627/D2627)*100,2)</f>
        <v>956</v>
      </c>
      <c r="P2627">
        <f t="shared" ref="P2627:P2690" si="205">IF(L2627=0,0,+E2627/L2627)</f>
        <v>27.576923076923077</v>
      </c>
      <c r="Q2627" t="str">
        <f t="shared" ref="Q2627:Q2690" si="206">LEFT(N2627, SEARCH("/",N2627)-1)</f>
        <v>technology</v>
      </c>
      <c r="R2627" t="str">
        <f t="shared" ref="R2627:R2690" si="207">RIGHT(N2627,LEN(N2627)-SEARCH("/",N2627))</f>
        <v>space exploration</v>
      </c>
      <c r="S2627" s="6">
        <f t="shared" ref="S2627:S2690" si="208">(J2627/86400)+25569+(-5/24)</f>
        <v>42658.601944444446</v>
      </c>
      <c r="T2627" s="7">
        <f t="shared" ref="T2627:T2690" si="209">(I2627/86400)+25569+(-5/24)</f>
        <v>42683.643611111103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ROUND((E2628/D2628)*100,2)</f>
        <v>112</v>
      </c>
      <c r="P2628">
        <f t="shared" si="205"/>
        <v>56</v>
      </c>
      <c r="Q2628" t="str">
        <f t="shared" si="206"/>
        <v>technology</v>
      </c>
      <c r="R2628" t="str">
        <f t="shared" si="207"/>
        <v>space exploration</v>
      </c>
      <c r="S2628" s="6">
        <f t="shared" si="208"/>
        <v>42128.41978009259</v>
      </c>
      <c r="T2628" s="7">
        <f t="shared" si="209"/>
        <v>42158.41978009259</v>
      </c>
    </row>
    <row r="2629" spans="1:20" ht="43.2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ROUND((E2629/D2629)*100,2)</f>
        <v>646.66999999999996</v>
      </c>
      <c r="P2629">
        <f t="shared" si="205"/>
        <v>21.555555555555557</v>
      </c>
      <c r="Q2629" t="str">
        <f t="shared" si="206"/>
        <v>technology</v>
      </c>
      <c r="R2629" t="str">
        <f t="shared" si="207"/>
        <v>space exploration</v>
      </c>
      <c r="S2629" s="6">
        <f t="shared" si="208"/>
        <v>42304.621076388888</v>
      </c>
      <c r="T2629" s="7">
        <f t="shared" si="209"/>
        <v>42334.662743055553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ROUND((E2630/D2630)*100,2)</f>
        <v>110.37</v>
      </c>
      <c r="P2630">
        <f t="shared" si="205"/>
        <v>44.095238095238095</v>
      </c>
      <c r="Q2630" t="str">
        <f t="shared" si="206"/>
        <v>technology</v>
      </c>
      <c r="R2630" t="str">
        <f t="shared" si="207"/>
        <v>space exploration</v>
      </c>
      <c r="S2630" s="6">
        <f t="shared" si="208"/>
        <v>41953.757719907408</v>
      </c>
      <c r="T2630" s="7">
        <f t="shared" si="209"/>
        <v>41973.757719907408</v>
      </c>
    </row>
    <row r="2631" spans="1:20" ht="28.8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ROUND((E2631/D2631)*100,2)</f>
        <v>127.74</v>
      </c>
      <c r="P2631">
        <f t="shared" si="205"/>
        <v>63.87</v>
      </c>
      <c r="Q2631" t="str">
        <f t="shared" si="206"/>
        <v>technology</v>
      </c>
      <c r="R2631" t="str">
        <f t="shared" si="207"/>
        <v>space exploration</v>
      </c>
      <c r="S2631" s="6">
        <f t="shared" si="208"/>
        <v>42108.330115740733</v>
      </c>
      <c r="T2631" s="7">
        <f t="shared" si="209"/>
        <v>42138.330115740733</v>
      </c>
    </row>
    <row r="2632" spans="1:20" ht="43.2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ROUND((E2632/D2632)*100,2)</f>
        <v>157.9</v>
      </c>
      <c r="P2632">
        <f t="shared" si="205"/>
        <v>38.987654320987652</v>
      </c>
      <c r="Q2632" t="str">
        <f t="shared" si="206"/>
        <v>technology</v>
      </c>
      <c r="R2632" t="str">
        <f t="shared" si="207"/>
        <v>space exploration</v>
      </c>
      <c r="S2632" s="6">
        <f t="shared" si="208"/>
        <v>42523.897129629629</v>
      </c>
      <c r="T2632" s="7">
        <f t="shared" si="209"/>
        <v>42551.208333333336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ROUND((E2633/D2633)*100,2)</f>
        <v>114.67</v>
      </c>
      <c r="P2633">
        <f t="shared" si="205"/>
        <v>80.185489510489504</v>
      </c>
      <c r="Q2633" t="str">
        <f t="shared" si="206"/>
        <v>technology</v>
      </c>
      <c r="R2633" t="str">
        <f t="shared" si="207"/>
        <v>space exploration</v>
      </c>
      <c r="S2633" s="6">
        <f t="shared" si="208"/>
        <v>42217.960960648146</v>
      </c>
      <c r="T2633" s="7">
        <f t="shared" si="209"/>
        <v>42245.960960648146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ROUND((E2634/D2634)*100,2)</f>
        <v>137.01</v>
      </c>
      <c r="P2634">
        <f t="shared" si="205"/>
        <v>34.904761904761905</v>
      </c>
      <c r="Q2634" t="str">
        <f t="shared" si="206"/>
        <v>technology</v>
      </c>
      <c r="R2634" t="str">
        <f t="shared" si="207"/>
        <v>space exploration</v>
      </c>
      <c r="S2634" s="6">
        <f t="shared" si="208"/>
        <v>42493.853460648148</v>
      </c>
      <c r="T2634" s="7">
        <f t="shared" si="209"/>
        <v>42518.853460648148</v>
      </c>
    </row>
    <row r="2635" spans="1:20" ht="43.2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ROUND((E2635/D2635)*100,2)</f>
        <v>354.62</v>
      </c>
      <c r="P2635">
        <f t="shared" si="205"/>
        <v>89.100502512562812</v>
      </c>
      <c r="Q2635" t="str">
        <f t="shared" si="206"/>
        <v>technology</v>
      </c>
      <c r="R2635" t="str">
        <f t="shared" si="207"/>
        <v>space exploration</v>
      </c>
      <c r="S2635" s="6">
        <f t="shared" si="208"/>
        <v>41667.614953703705</v>
      </c>
      <c r="T2635" s="7">
        <f t="shared" si="209"/>
        <v>41697.75</v>
      </c>
    </row>
    <row r="2636" spans="1:20" ht="43.2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ROUND((E2636/D2636)*100,2)</f>
        <v>106.02</v>
      </c>
      <c r="P2636">
        <f t="shared" si="205"/>
        <v>39.44</v>
      </c>
      <c r="Q2636" t="str">
        <f t="shared" si="206"/>
        <v>technology</v>
      </c>
      <c r="R2636" t="str">
        <f t="shared" si="207"/>
        <v>space exploration</v>
      </c>
      <c r="S2636" s="6">
        <f t="shared" si="208"/>
        <v>42612.448159722218</v>
      </c>
      <c r="T2636" s="7">
        <f t="shared" si="209"/>
        <v>42642.448159722218</v>
      </c>
    </row>
    <row r="2637" spans="1:20" ht="43.2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ROUND((E2637/D2637)*100,2)</f>
        <v>100</v>
      </c>
      <c r="P2637">
        <f t="shared" si="205"/>
        <v>136.9047619047619</v>
      </c>
      <c r="Q2637" t="str">
        <f t="shared" si="206"/>
        <v>technology</v>
      </c>
      <c r="R2637" t="str">
        <f t="shared" si="207"/>
        <v>space exploration</v>
      </c>
      <c r="S2637" s="6">
        <f t="shared" si="208"/>
        <v>42037.742604166669</v>
      </c>
      <c r="T2637" s="7">
        <f t="shared" si="209"/>
        <v>42072.700937499998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ROUND((E2638/D2638)*100,2)</f>
        <v>187.3</v>
      </c>
      <c r="P2638">
        <f t="shared" si="205"/>
        <v>37.46</v>
      </c>
      <c r="Q2638" t="str">
        <f t="shared" si="206"/>
        <v>technology</v>
      </c>
      <c r="R2638" t="str">
        <f t="shared" si="207"/>
        <v>space exploration</v>
      </c>
      <c r="S2638" s="6">
        <f t="shared" si="208"/>
        <v>42636.406412037039</v>
      </c>
      <c r="T2638" s="7">
        <f t="shared" si="209"/>
        <v>42658.833333333336</v>
      </c>
    </row>
    <row r="2639" spans="1:20" ht="28.8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ROUND((E2639/D2639)*100,2)</f>
        <v>166.2</v>
      </c>
      <c r="P2639">
        <f t="shared" si="205"/>
        <v>31.96153846153846</v>
      </c>
      <c r="Q2639" t="str">
        <f t="shared" si="206"/>
        <v>technology</v>
      </c>
      <c r="R2639" t="str">
        <f t="shared" si="207"/>
        <v>space exploration</v>
      </c>
      <c r="S2639" s="6">
        <f t="shared" si="208"/>
        <v>42639.341145833336</v>
      </c>
      <c r="T2639" s="7">
        <f t="shared" si="209"/>
        <v>42655.341145833336</v>
      </c>
    </row>
    <row r="2640" spans="1:20" ht="43.2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ROUND((E2640/D2640)*100,2)</f>
        <v>101.73</v>
      </c>
      <c r="P2640">
        <f t="shared" si="205"/>
        <v>25.214285714285715</v>
      </c>
      <c r="Q2640" t="str">
        <f t="shared" si="206"/>
        <v>technology</v>
      </c>
      <c r="R2640" t="str">
        <f t="shared" si="207"/>
        <v>space exploration</v>
      </c>
      <c r="S2640" s="6">
        <f t="shared" si="208"/>
        <v>41989.70480324074</v>
      </c>
      <c r="T2640" s="7">
        <f t="shared" si="209"/>
        <v>42019.70480324074</v>
      </c>
    </row>
    <row r="2641" spans="1:20" ht="43.2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ROUND((E2641/D2641)*100,2)</f>
        <v>164</v>
      </c>
      <c r="P2641">
        <f t="shared" si="205"/>
        <v>10.040816326530612</v>
      </c>
      <c r="Q2641" t="str">
        <f t="shared" si="206"/>
        <v>technology</v>
      </c>
      <c r="R2641" t="str">
        <f t="shared" si="207"/>
        <v>space exploration</v>
      </c>
      <c r="S2641" s="6">
        <f t="shared" si="208"/>
        <v>42024.656805555554</v>
      </c>
      <c r="T2641" s="7">
        <f t="shared" si="209"/>
        <v>42054.656805555554</v>
      </c>
    </row>
    <row r="2642" spans="1:20" ht="57.6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ROUND((E2642/D2642)*100,2)</f>
        <v>105.67</v>
      </c>
      <c r="P2642">
        <f t="shared" si="205"/>
        <v>45.94202898550725</v>
      </c>
      <c r="Q2642" t="str">
        <f t="shared" si="206"/>
        <v>technology</v>
      </c>
      <c r="R2642" t="str">
        <f t="shared" si="207"/>
        <v>space exploration</v>
      </c>
      <c r="S2642" s="6">
        <f t="shared" si="208"/>
        <v>42102.952245370368</v>
      </c>
      <c r="T2642" s="7">
        <f t="shared" si="209"/>
        <v>42162.952245370368</v>
      </c>
    </row>
    <row r="2643" spans="1:20" ht="28.8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ROUND((E2643/D2643)*100,2)</f>
        <v>1</v>
      </c>
      <c r="P2643">
        <f t="shared" si="205"/>
        <v>15</v>
      </c>
      <c r="Q2643" t="str">
        <f t="shared" si="206"/>
        <v>technology</v>
      </c>
      <c r="R2643" t="str">
        <f t="shared" si="207"/>
        <v>space exploration</v>
      </c>
      <c r="S2643" s="6">
        <f t="shared" si="208"/>
        <v>41880.618784722217</v>
      </c>
      <c r="T2643" s="7">
        <f t="shared" si="209"/>
        <v>41897.631249999999</v>
      </c>
    </row>
    <row r="2644" spans="1:20" ht="57.6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ROUND((E2644/D2644)*100,2)</f>
        <v>0</v>
      </c>
      <c r="P2644">
        <f t="shared" si="205"/>
        <v>0</v>
      </c>
      <c r="Q2644" t="str">
        <f t="shared" si="206"/>
        <v>technology</v>
      </c>
      <c r="R2644" t="str">
        <f t="shared" si="207"/>
        <v>space exploration</v>
      </c>
      <c r="S2644" s="6">
        <f t="shared" si="208"/>
        <v>42536.03828703703</v>
      </c>
      <c r="T2644" s="7">
        <f t="shared" si="209"/>
        <v>42566.081249999996</v>
      </c>
    </row>
    <row r="2645" spans="1:20" ht="43.2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ROUND((E2645/D2645)*100,2)</f>
        <v>33.56</v>
      </c>
      <c r="P2645">
        <f t="shared" si="205"/>
        <v>223.58248500999335</v>
      </c>
      <c r="Q2645" t="str">
        <f t="shared" si="206"/>
        <v>technology</v>
      </c>
      <c r="R2645" t="str">
        <f t="shared" si="207"/>
        <v>space exploration</v>
      </c>
      <c r="S2645" s="6">
        <f t="shared" si="208"/>
        <v>42689.374016203707</v>
      </c>
      <c r="T2645" s="7">
        <f t="shared" si="209"/>
        <v>42725.124305555553</v>
      </c>
    </row>
    <row r="2646" spans="1:20" ht="43.2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ROUND((E2646/D2646)*100,2)</f>
        <v>2.0499999999999998</v>
      </c>
      <c r="P2646">
        <f t="shared" si="205"/>
        <v>39.480769230769234</v>
      </c>
      <c r="Q2646" t="str">
        <f t="shared" si="206"/>
        <v>technology</v>
      </c>
      <c r="R2646" t="str">
        <f t="shared" si="207"/>
        <v>space exploration</v>
      </c>
      <c r="S2646" s="6">
        <f t="shared" si="208"/>
        <v>42774.583738425928</v>
      </c>
      <c r="T2646" s="7">
        <f t="shared" si="209"/>
        <v>42804.583738425928</v>
      </c>
    </row>
    <row r="2647" spans="1:20" ht="43.2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ROUND((E2647/D2647)*100,2)</f>
        <v>10.5</v>
      </c>
      <c r="P2647">
        <f t="shared" si="205"/>
        <v>91.304347826086953</v>
      </c>
      <c r="Q2647" t="str">
        <f t="shared" si="206"/>
        <v>technology</v>
      </c>
      <c r="R2647" t="str">
        <f t="shared" si="207"/>
        <v>space exploration</v>
      </c>
      <c r="S2647" s="6">
        <f t="shared" si="208"/>
        <v>41921.634293981479</v>
      </c>
      <c r="T2647" s="7">
        <f t="shared" si="209"/>
        <v>41951.675960648143</v>
      </c>
    </row>
    <row r="2648" spans="1:20" ht="43.2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ROUND((E2648/D2648)*100,2)</f>
        <v>8.42</v>
      </c>
      <c r="P2648">
        <f t="shared" si="205"/>
        <v>78.666205607476627</v>
      </c>
      <c r="Q2648" t="str">
        <f t="shared" si="206"/>
        <v>technology</v>
      </c>
      <c r="R2648" t="str">
        <f t="shared" si="207"/>
        <v>space exploration</v>
      </c>
      <c r="S2648" s="6">
        <f t="shared" si="208"/>
        <v>42226.10496527778</v>
      </c>
      <c r="T2648" s="7">
        <f t="shared" si="209"/>
        <v>42256.10496527778</v>
      </c>
    </row>
    <row r="2649" spans="1:20" ht="43.2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ROUND((E2649/D2649)*100,2)</f>
        <v>1.44</v>
      </c>
      <c r="P2649">
        <f t="shared" si="205"/>
        <v>12</v>
      </c>
      <c r="Q2649" t="str">
        <f t="shared" si="206"/>
        <v>technology</v>
      </c>
      <c r="R2649" t="str">
        <f t="shared" si="207"/>
        <v>space exploration</v>
      </c>
      <c r="S2649" s="6">
        <f t="shared" si="208"/>
        <v>42200.053460648145</v>
      </c>
      <c r="T2649" s="7">
        <f t="shared" si="209"/>
        <v>42230.053460648145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ROUND((E2650/D2650)*100,2)</f>
        <v>0.88</v>
      </c>
      <c r="P2650">
        <f t="shared" si="205"/>
        <v>17.666666666666668</v>
      </c>
      <c r="Q2650" t="str">
        <f t="shared" si="206"/>
        <v>technology</v>
      </c>
      <c r="R2650" t="str">
        <f t="shared" si="207"/>
        <v>space exploration</v>
      </c>
      <c r="S2650" s="6">
        <f t="shared" si="208"/>
        <v>42408.506481481476</v>
      </c>
      <c r="T2650" s="7">
        <f t="shared" si="209"/>
        <v>42438.506481481476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ROUND((E2651/D2651)*100,2)</f>
        <v>0.1</v>
      </c>
      <c r="P2651">
        <f t="shared" si="205"/>
        <v>41.333333333333336</v>
      </c>
      <c r="Q2651" t="str">
        <f t="shared" si="206"/>
        <v>technology</v>
      </c>
      <c r="R2651" t="str">
        <f t="shared" si="207"/>
        <v>space exploration</v>
      </c>
      <c r="S2651" s="6">
        <f t="shared" si="208"/>
        <v>42341.788668981484</v>
      </c>
      <c r="T2651" s="7">
        <f t="shared" si="209"/>
        <v>42401.788668981484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ROUND((E2652/D2652)*100,2)</f>
        <v>0.6</v>
      </c>
      <c r="P2652">
        <f t="shared" si="205"/>
        <v>71.599999999999994</v>
      </c>
      <c r="Q2652" t="str">
        <f t="shared" si="206"/>
        <v>technology</v>
      </c>
      <c r="R2652" t="str">
        <f t="shared" si="207"/>
        <v>space exploration</v>
      </c>
      <c r="S2652" s="6">
        <f t="shared" si="208"/>
        <v>42695.416006944441</v>
      </c>
      <c r="T2652" s="7">
        <f t="shared" si="209"/>
        <v>42725.416006944441</v>
      </c>
    </row>
    <row r="2653" spans="1:20" ht="43.2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ROUND((E2653/D2653)*100,2)</f>
        <v>1.87</v>
      </c>
      <c r="P2653">
        <f t="shared" si="205"/>
        <v>307.8235294117647</v>
      </c>
      <c r="Q2653" t="str">
        <f t="shared" si="206"/>
        <v>technology</v>
      </c>
      <c r="R2653" t="str">
        <f t="shared" si="207"/>
        <v>space exploration</v>
      </c>
      <c r="S2653" s="6">
        <f t="shared" si="208"/>
        <v>42327.597326388888</v>
      </c>
      <c r="T2653" s="7">
        <f t="shared" si="209"/>
        <v>42355.597326388888</v>
      </c>
    </row>
    <row r="2654" spans="1:20" ht="43.2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ROUND((E2654/D2654)*100,2)</f>
        <v>0.89</v>
      </c>
      <c r="P2654">
        <f t="shared" si="205"/>
        <v>80.454545454545453</v>
      </c>
      <c r="Q2654" t="str">
        <f t="shared" si="206"/>
        <v>technology</v>
      </c>
      <c r="R2654" t="str">
        <f t="shared" si="207"/>
        <v>space exploration</v>
      </c>
      <c r="S2654" s="6">
        <f t="shared" si="208"/>
        <v>41952.950520833336</v>
      </c>
      <c r="T2654" s="7">
        <f t="shared" si="209"/>
        <v>41982.950520833336</v>
      </c>
    </row>
    <row r="2655" spans="1:20" ht="43.2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ROUND((E2655/D2655)*100,2)</f>
        <v>11.52</v>
      </c>
      <c r="P2655">
        <f t="shared" si="205"/>
        <v>83.942857142857136</v>
      </c>
      <c r="Q2655" t="str">
        <f t="shared" si="206"/>
        <v>technology</v>
      </c>
      <c r="R2655" t="str">
        <f t="shared" si="207"/>
        <v>space exploration</v>
      </c>
      <c r="S2655" s="6">
        <f t="shared" si="208"/>
        <v>41771.443599537037</v>
      </c>
      <c r="T2655" s="7">
        <f t="shared" si="209"/>
        <v>41802.958333333328</v>
      </c>
    </row>
    <row r="2656" spans="1:20" ht="43.2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ROUND((E2656/D2656)*100,2)</f>
        <v>0.05</v>
      </c>
      <c r="P2656">
        <f t="shared" si="205"/>
        <v>8.5</v>
      </c>
      <c r="Q2656" t="str">
        <f t="shared" si="206"/>
        <v>technology</v>
      </c>
      <c r="R2656" t="str">
        <f t="shared" si="207"/>
        <v>space exploration</v>
      </c>
      <c r="S2656" s="6">
        <f t="shared" si="208"/>
        <v>42055.392662037033</v>
      </c>
      <c r="T2656" s="7">
        <f t="shared" si="209"/>
        <v>42115.350995370369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ROUND((E2657/D2657)*100,2)</f>
        <v>21.03</v>
      </c>
      <c r="P2657">
        <f t="shared" si="205"/>
        <v>73.372093023255815</v>
      </c>
      <c r="Q2657" t="str">
        <f t="shared" si="206"/>
        <v>technology</v>
      </c>
      <c r="R2657" t="str">
        <f t="shared" si="207"/>
        <v>space exploration</v>
      </c>
      <c r="S2657" s="6">
        <f t="shared" si="208"/>
        <v>42381.657951388886</v>
      </c>
      <c r="T2657" s="7">
        <f t="shared" si="209"/>
        <v>42409.624999999993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ROUND((E2658/D2658)*100,2)</f>
        <v>11.44</v>
      </c>
      <c r="P2658">
        <f t="shared" si="205"/>
        <v>112.86184210526316</v>
      </c>
      <c r="Q2658" t="str">
        <f t="shared" si="206"/>
        <v>technology</v>
      </c>
      <c r="R2658" t="str">
        <f t="shared" si="207"/>
        <v>space exploration</v>
      </c>
      <c r="S2658" s="6">
        <f t="shared" si="208"/>
        <v>42767.480185185188</v>
      </c>
      <c r="T2658" s="7">
        <f t="shared" si="209"/>
        <v>42806.583333333336</v>
      </c>
    </row>
    <row r="2659" spans="1:20" ht="43.2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ROUND((E2659/D2659)*100,2)</f>
        <v>18.739999999999998</v>
      </c>
      <c r="P2659">
        <f t="shared" si="205"/>
        <v>95.277627118644077</v>
      </c>
      <c r="Q2659" t="str">
        <f t="shared" si="206"/>
        <v>technology</v>
      </c>
      <c r="R2659" t="str">
        <f t="shared" si="207"/>
        <v>space exploration</v>
      </c>
      <c r="S2659" s="6">
        <f t="shared" si="208"/>
        <v>42551.720520833333</v>
      </c>
      <c r="T2659" s="7">
        <f t="shared" si="209"/>
        <v>42584.854166666664</v>
      </c>
    </row>
    <row r="2660" spans="1:20" ht="43.2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ROUND((E2660/D2660)*100,2)</f>
        <v>0.09</v>
      </c>
      <c r="P2660">
        <f t="shared" si="205"/>
        <v>22.75</v>
      </c>
      <c r="Q2660" t="str">
        <f t="shared" si="206"/>
        <v>technology</v>
      </c>
      <c r="R2660" t="str">
        <f t="shared" si="207"/>
        <v>space exploration</v>
      </c>
      <c r="S2660" s="6">
        <f t="shared" si="208"/>
        <v>42551.675856481474</v>
      </c>
      <c r="T2660" s="7">
        <f t="shared" si="209"/>
        <v>42581.675856481474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ROUND((E2661/D2661)*100,2)</f>
        <v>2.72</v>
      </c>
      <c r="P2661">
        <f t="shared" si="205"/>
        <v>133.30000000000001</v>
      </c>
      <c r="Q2661" t="str">
        <f t="shared" si="206"/>
        <v>technology</v>
      </c>
      <c r="R2661" t="str">
        <f t="shared" si="207"/>
        <v>space exploration</v>
      </c>
      <c r="S2661" s="6">
        <f t="shared" si="208"/>
        <v>42081.861226851848</v>
      </c>
      <c r="T2661" s="7">
        <f t="shared" si="209"/>
        <v>42111.861226851848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ROUND((E2662/D2662)*100,2)</f>
        <v>0.1</v>
      </c>
      <c r="P2662">
        <f t="shared" si="205"/>
        <v>3.8</v>
      </c>
      <c r="Q2662" t="str">
        <f t="shared" si="206"/>
        <v>technology</v>
      </c>
      <c r="R2662" t="str">
        <f t="shared" si="207"/>
        <v>space exploration</v>
      </c>
      <c r="S2662" s="6">
        <f t="shared" si="208"/>
        <v>42272.504837962959</v>
      </c>
      <c r="T2662" s="7">
        <f t="shared" si="209"/>
        <v>42332.546504629623</v>
      </c>
    </row>
    <row r="2663" spans="1:20" ht="43.2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ROUND((E2663/D2663)*100,2)</f>
        <v>102.9</v>
      </c>
      <c r="P2663">
        <f t="shared" si="205"/>
        <v>85.75</v>
      </c>
      <c r="Q2663" t="str">
        <f t="shared" si="206"/>
        <v>technology</v>
      </c>
      <c r="R2663" t="str">
        <f t="shared" si="207"/>
        <v>makerspaces</v>
      </c>
      <c r="S2663" s="6">
        <f t="shared" si="208"/>
        <v>41542.750115740739</v>
      </c>
      <c r="T2663" s="7">
        <f t="shared" si="209"/>
        <v>41572.750115740739</v>
      </c>
    </row>
    <row r="2664" spans="1:20" ht="43.2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ROUND((E2664/D2664)*100,2)</f>
        <v>106.8</v>
      </c>
      <c r="P2664">
        <f t="shared" si="205"/>
        <v>267</v>
      </c>
      <c r="Q2664" t="str">
        <f t="shared" si="206"/>
        <v>technology</v>
      </c>
      <c r="R2664" t="str">
        <f t="shared" si="207"/>
        <v>makerspaces</v>
      </c>
      <c r="S2664" s="6">
        <f t="shared" si="208"/>
        <v>42207.538344907407</v>
      </c>
      <c r="T2664" s="7">
        <f t="shared" si="209"/>
        <v>42237.538344907407</v>
      </c>
    </row>
    <row r="2665" spans="1:20" ht="43.2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ROUND((E2665/D2665)*100,2)</f>
        <v>104.6</v>
      </c>
      <c r="P2665">
        <f t="shared" si="205"/>
        <v>373.55803571428572</v>
      </c>
      <c r="Q2665" t="str">
        <f t="shared" si="206"/>
        <v>technology</v>
      </c>
      <c r="R2665" t="str">
        <f t="shared" si="207"/>
        <v>makerspaces</v>
      </c>
      <c r="S2665" s="6">
        <f t="shared" si="208"/>
        <v>42222.41443287037</v>
      </c>
      <c r="T2665" s="7">
        <f t="shared" si="209"/>
        <v>42251.416666666664</v>
      </c>
    </row>
    <row r="2666" spans="1:20" ht="43.2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ROUND((E2666/D2666)*100,2)</f>
        <v>103.43</v>
      </c>
      <c r="P2666">
        <f t="shared" si="205"/>
        <v>174.03846153846155</v>
      </c>
      <c r="Q2666" t="str">
        <f t="shared" si="206"/>
        <v>technology</v>
      </c>
      <c r="R2666" t="str">
        <f t="shared" si="207"/>
        <v>makerspaces</v>
      </c>
      <c r="S2666" s="6">
        <f t="shared" si="208"/>
        <v>42312.817094907405</v>
      </c>
      <c r="T2666" s="7">
        <f t="shared" si="209"/>
        <v>42347.082638888889</v>
      </c>
    </row>
    <row r="2667" spans="1:20" ht="43.2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ROUND((E2667/D2667)*100,2)</f>
        <v>123.14</v>
      </c>
      <c r="P2667">
        <f t="shared" si="205"/>
        <v>93.695652173913047</v>
      </c>
      <c r="Q2667" t="str">
        <f t="shared" si="206"/>
        <v>technology</v>
      </c>
      <c r="R2667" t="str">
        <f t="shared" si="207"/>
        <v>makerspaces</v>
      </c>
      <c r="S2667" s="6">
        <f t="shared" si="208"/>
        <v>42083.687199074069</v>
      </c>
      <c r="T2667" s="7">
        <f t="shared" si="209"/>
        <v>42128.687199074069</v>
      </c>
    </row>
    <row r="2668" spans="1:20" ht="43.2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ROUND((E2668/D2668)*100,2)</f>
        <v>159.30000000000001</v>
      </c>
      <c r="P2668">
        <f t="shared" si="205"/>
        <v>77.327718446601949</v>
      </c>
      <c r="Q2668" t="str">
        <f t="shared" si="206"/>
        <v>technology</v>
      </c>
      <c r="R2668" t="str">
        <f t="shared" si="207"/>
        <v>makerspaces</v>
      </c>
      <c r="S2668" s="6">
        <f t="shared" si="208"/>
        <v>42235.55600694444</v>
      </c>
      <c r="T2668" s="7">
        <f t="shared" si="209"/>
        <v>42272.666666666664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ROUND((E2669/D2669)*100,2)</f>
        <v>110.67</v>
      </c>
      <c r="P2669">
        <f t="shared" si="205"/>
        <v>92.222222222222229</v>
      </c>
      <c r="Q2669" t="str">
        <f t="shared" si="206"/>
        <v>technology</v>
      </c>
      <c r="R2669" t="str">
        <f t="shared" si="207"/>
        <v>makerspaces</v>
      </c>
      <c r="S2669" s="6">
        <f t="shared" si="208"/>
        <v>42380.717777777776</v>
      </c>
      <c r="T2669" s="7">
        <f t="shared" si="209"/>
        <v>42410.717777777776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ROUND((E2670/D2670)*100,2)</f>
        <v>170.7</v>
      </c>
      <c r="P2670">
        <f t="shared" si="205"/>
        <v>60.964285714285715</v>
      </c>
      <c r="Q2670" t="str">
        <f t="shared" si="206"/>
        <v>technology</v>
      </c>
      <c r="R2670" t="str">
        <f t="shared" si="207"/>
        <v>makerspaces</v>
      </c>
      <c r="S2670" s="6">
        <f t="shared" si="208"/>
        <v>42275.380381944444</v>
      </c>
      <c r="T2670" s="7">
        <f t="shared" si="209"/>
        <v>42317.397222222215</v>
      </c>
    </row>
    <row r="2671" spans="1:20" ht="43.2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ROUND((E2671/D2671)*100,2)</f>
        <v>125.13</v>
      </c>
      <c r="P2671">
        <f t="shared" si="205"/>
        <v>91</v>
      </c>
      <c r="Q2671" t="str">
        <f t="shared" si="206"/>
        <v>technology</v>
      </c>
      <c r="R2671" t="str">
        <f t="shared" si="207"/>
        <v>makerspaces</v>
      </c>
      <c r="S2671" s="6">
        <f t="shared" si="208"/>
        <v>42318.827499999992</v>
      </c>
      <c r="T2671" s="7">
        <f t="shared" si="209"/>
        <v>42378.827499999992</v>
      </c>
    </row>
    <row r="2672" spans="1:20" ht="43.2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ROUND((E2672/D2672)*100,2)</f>
        <v>6.42</v>
      </c>
      <c r="P2672">
        <f t="shared" si="205"/>
        <v>41.583333333333336</v>
      </c>
      <c r="Q2672" t="str">
        <f t="shared" si="206"/>
        <v>technology</v>
      </c>
      <c r="R2672" t="str">
        <f t="shared" si="207"/>
        <v>makerspaces</v>
      </c>
      <c r="S2672" s="6">
        <f t="shared" si="208"/>
        <v>41820.812268518515</v>
      </c>
      <c r="T2672" s="7">
        <f t="shared" si="209"/>
        <v>41848.812268518515</v>
      </c>
    </row>
    <row r="2673" spans="1:20" ht="43.2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ROUND((E2673/D2673)*100,2)</f>
        <v>11.34</v>
      </c>
      <c r="P2673">
        <f t="shared" si="205"/>
        <v>33.761904761904759</v>
      </c>
      <c r="Q2673" t="str">
        <f t="shared" si="206"/>
        <v>technology</v>
      </c>
      <c r="R2673" t="str">
        <f t="shared" si="207"/>
        <v>makerspaces</v>
      </c>
      <c r="S2673" s="6">
        <f t="shared" si="208"/>
        <v>41962.54069444444</v>
      </c>
      <c r="T2673" s="7">
        <f t="shared" si="209"/>
        <v>41992.609722222223</v>
      </c>
    </row>
    <row r="2674" spans="1:20" ht="43.2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ROUND((E2674/D2674)*100,2)</f>
        <v>33.19</v>
      </c>
      <c r="P2674">
        <f t="shared" si="205"/>
        <v>70.61702127659575</v>
      </c>
      <c r="Q2674" t="str">
        <f t="shared" si="206"/>
        <v>technology</v>
      </c>
      <c r="R2674" t="str">
        <f t="shared" si="207"/>
        <v>makerspaces</v>
      </c>
      <c r="S2674" s="6">
        <f t="shared" si="208"/>
        <v>42344.675810185181</v>
      </c>
      <c r="T2674" s="7">
        <f t="shared" si="209"/>
        <v>42366.041666666664</v>
      </c>
    </row>
    <row r="2675" spans="1:20" ht="43.2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ROUND((E2675/D2675)*100,2)</f>
        <v>27.58</v>
      </c>
      <c r="P2675">
        <f t="shared" si="205"/>
        <v>167.15151515151516</v>
      </c>
      <c r="Q2675" t="str">
        <f t="shared" si="206"/>
        <v>technology</v>
      </c>
      <c r="R2675" t="str">
        <f t="shared" si="207"/>
        <v>makerspaces</v>
      </c>
      <c r="S2675" s="6">
        <f t="shared" si="208"/>
        <v>41912.333321759259</v>
      </c>
      <c r="T2675" s="7">
        <f t="shared" si="209"/>
        <v>41941.739583333328</v>
      </c>
    </row>
    <row r="2676" spans="1:20" ht="57.6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ROUND((E2676/D2676)*100,2)</f>
        <v>62.84</v>
      </c>
      <c r="P2676">
        <f t="shared" si="205"/>
        <v>128.61988304093566</v>
      </c>
      <c r="Q2676" t="str">
        <f t="shared" si="206"/>
        <v>technology</v>
      </c>
      <c r="R2676" t="str">
        <f t="shared" si="207"/>
        <v>makerspaces</v>
      </c>
      <c r="S2676" s="6">
        <f t="shared" si="208"/>
        <v>42529.424421296295</v>
      </c>
      <c r="T2676" s="7">
        <f t="shared" si="209"/>
        <v>42555.999305555553</v>
      </c>
    </row>
    <row r="2677" spans="1:20" ht="57.6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ROUND((E2677/D2677)*100,2)</f>
        <v>7.59</v>
      </c>
      <c r="P2677">
        <f t="shared" si="205"/>
        <v>65.41379310344827</v>
      </c>
      <c r="Q2677" t="str">
        <f t="shared" si="206"/>
        <v>technology</v>
      </c>
      <c r="R2677" t="str">
        <f t="shared" si="207"/>
        <v>makerspaces</v>
      </c>
      <c r="S2677" s="6">
        <f t="shared" si="208"/>
        <v>41923.649178240739</v>
      </c>
      <c r="T2677" s="7">
        <f t="shared" si="209"/>
        <v>41953.690844907404</v>
      </c>
    </row>
    <row r="2678" spans="1:20" ht="43.2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ROUND((E2678/D2678)*100,2)</f>
        <v>50.38</v>
      </c>
      <c r="P2678">
        <f t="shared" si="205"/>
        <v>117.55555555555556</v>
      </c>
      <c r="Q2678" t="str">
        <f t="shared" si="206"/>
        <v>technology</v>
      </c>
      <c r="R2678" t="str">
        <f t="shared" si="207"/>
        <v>makerspaces</v>
      </c>
      <c r="S2678" s="6">
        <f t="shared" si="208"/>
        <v>42482.416365740741</v>
      </c>
      <c r="T2678" s="7">
        <f t="shared" si="209"/>
        <v>42512.416365740741</v>
      </c>
    </row>
    <row r="2679" spans="1:20" ht="43.2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ROUND((E2679/D2679)*100,2)</f>
        <v>17.510000000000002</v>
      </c>
      <c r="P2679">
        <f t="shared" si="205"/>
        <v>126.48148148148148</v>
      </c>
      <c r="Q2679" t="str">
        <f t="shared" si="206"/>
        <v>technology</v>
      </c>
      <c r="R2679" t="str">
        <f t="shared" si="207"/>
        <v>makerspaces</v>
      </c>
      <c r="S2679" s="6">
        <f t="shared" si="208"/>
        <v>41792.821099537039</v>
      </c>
      <c r="T2679" s="7">
        <f t="shared" si="209"/>
        <v>41822.821099537039</v>
      </c>
    </row>
    <row r="2680" spans="1:20" ht="43.2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ROUND((E2680/D2680)*100,2)</f>
        <v>0.01</v>
      </c>
      <c r="P2680">
        <f t="shared" si="205"/>
        <v>550</v>
      </c>
      <c r="Q2680" t="str">
        <f t="shared" si="206"/>
        <v>technology</v>
      </c>
      <c r="R2680" t="str">
        <f t="shared" si="207"/>
        <v>makerspaces</v>
      </c>
      <c r="S2680" s="6">
        <f t="shared" si="208"/>
        <v>42241.589872685181</v>
      </c>
      <c r="T2680" s="7">
        <f t="shared" si="209"/>
        <v>42271.589872685181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ROUND((E2681/D2681)*100,2)</f>
        <v>0.33</v>
      </c>
      <c r="P2681">
        <f t="shared" si="205"/>
        <v>44</v>
      </c>
      <c r="Q2681" t="str">
        <f t="shared" si="206"/>
        <v>technology</v>
      </c>
      <c r="R2681" t="str">
        <f t="shared" si="207"/>
        <v>makerspaces</v>
      </c>
      <c r="S2681" s="6">
        <f t="shared" si="208"/>
        <v>42032.792754629627</v>
      </c>
      <c r="T2681" s="7">
        <f t="shared" si="209"/>
        <v>42062.792754629627</v>
      </c>
    </row>
    <row r="2682" spans="1:20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ROUND((E2682/D2682)*100,2)</f>
        <v>0.86</v>
      </c>
      <c r="P2682">
        <f t="shared" si="205"/>
        <v>69</v>
      </c>
      <c r="Q2682" t="str">
        <f t="shared" si="206"/>
        <v>technology</v>
      </c>
      <c r="R2682" t="str">
        <f t="shared" si="207"/>
        <v>makerspaces</v>
      </c>
      <c r="S2682" s="6">
        <f t="shared" si="208"/>
        <v>42436.003368055557</v>
      </c>
      <c r="T2682" s="7">
        <f t="shared" si="209"/>
        <v>42465.961701388886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ROUND((E2683/D2683)*100,2)</f>
        <v>0.69</v>
      </c>
      <c r="P2683">
        <f t="shared" si="205"/>
        <v>27.5</v>
      </c>
      <c r="Q2683" t="str">
        <f t="shared" si="206"/>
        <v>food</v>
      </c>
      <c r="R2683" t="str">
        <f t="shared" si="207"/>
        <v>food trucks</v>
      </c>
      <c r="S2683" s="6">
        <f t="shared" si="208"/>
        <v>41805.686921296292</v>
      </c>
      <c r="T2683" s="7">
        <f t="shared" si="209"/>
        <v>41830.686921296292</v>
      </c>
    </row>
    <row r="2684" spans="1:20" ht="43.2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ROUND((E2684/D2684)*100,2)</f>
        <v>28.3</v>
      </c>
      <c r="P2684">
        <f t="shared" si="205"/>
        <v>84.9</v>
      </c>
      <c r="Q2684" t="str">
        <f t="shared" si="206"/>
        <v>food</v>
      </c>
      <c r="R2684" t="str">
        <f t="shared" si="207"/>
        <v>food trucks</v>
      </c>
      <c r="S2684" s="6">
        <f t="shared" si="208"/>
        <v>41932.663657407407</v>
      </c>
      <c r="T2684" s="7">
        <f t="shared" si="209"/>
        <v>41965.040972222218</v>
      </c>
    </row>
    <row r="2685" spans="1:20" ht="43.2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ROUND((E2685/D2685)*100,2)</f>
        <v>0.24</v>
      </c>
      <c r="P2685">
        <f t="shared" si="205"/>
        <v>12</v>
      </c>
      <c r="Q2685" t="str">
        <f t="shared" si="206"/>
        <v>food</v>
      </c>
      <c r="R2685" t="str">
        <f t="shared" si="207"/>
        <v>food trucks</v>
      </c>
      <c r="S2685" s="6">
        <f t="shared" si="208"/>
        <v>42034.546759259254</v>
      </c>
      <c r="T2685" s="7">
        <f t="shared" si="209"/>
        <v>42064.546759259254</v>
      </c>
    </row>
    <row r="2686" spans="1:20" ht="43.2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ROUND((E2686/D2686)*100,2)</f>
        <v>1.1399999999999999</v>
      </c>
      <c r="P2686">
        <f t="shared" si="205"/>
        <v>200</v>
      </c>
      <c r="Q2686" t="str">
        <f t="shared" si="206"/>
        <v>food</v>
      </c>
      <c r="R2686" t="str">
        <f t="shared" si="207"/>
        <v>food trucks</v>
      </c>
      <c r="S2686" s="6">
        <f t="shared" si="208"/>
        <v>41820.706307870372</v>
      </c>
      <c r="T2686" s="7">
        <f t="shared" si="209"/>
        <v>41860.706307870372</v>
      </c>
    </row>
    <row r="2687" spans="1:20" ht="43.2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ROUND((E2687/D2687)*100,2)</f>
        <v>0.02</v>
      </c>
      <c r="P2687">
        <f t="shared" si="205"/>
        <v>10</v>
      </c>
      <c r="Q2687" t="str">
        <f t="shared" si="206"/>
        <v>food</v>
      </c>
      <c r="R2687" t="str">
        <f t="shared" si="207"/>
        <v>food trucks</v>
      </c>
      <c r="S2687" s="6">
        <f t="shared" si="208"/>
        <v>42061.487615740734</v>
      </c>
      <c r="T2687" s="7">
        <f t="shared" si="209"/>
        <v>42121.44594907407</v>
      </c>
    </row>
    <row r="2688" spans="1:20" ht="43.2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ROUND((E2688/D2688)*100,2)</f>
        <v>0</v>
      </c>
      <c r="P2688">
        <f t="shared" si="205"/>
        <v>0</v>
      </c>
      <c r="Q2688" t="str">
        <f t="shared" si="206"/>
        <v>food</v>
      </c>
      <c r="R2688" t="str">
        <f t="shared" si="207"/>
        <v>food trucks</v>
      </c>
      <c r="S2688" s="6">
        <f t="shared" si="208"/>
        <v>41892.766469907401</v>
      </c>
      <c r="T2688" s="7">
        <f t="shared" si="209"/>
        <v>41912.766469907401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ROUND((E2689/D2689)*100,2)</f>
        <v>0</v>
      </c>
      <c r="P2689">
        <f t="shared" si="205"/>
        <v>0</v>
      </c>
      <c r="Q2689" t="str">
        <f t="shared" si="206"/>
        <v>food</v>
      </c>
      <c r="R2689" t="str">
        <f t="shared" si="207"/>
        <v>food trucks</v>
      </c>
      <c r="S2689" s="6">
        <f t="shared" si="208"/>
        <v>42154.431921296295</v>
      </c>
      <c r="T2689" s="7">
        <f t="shared" si="209"/>
        <v>42184.431921296295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ROUND((E2690/D2690)*100,2)</f>
        <v>0.15</v>
      </c>
      <c r="P2690">
        <f t="shared" si="205"/>
        <v>5.2857142857142856</v>
      </c>
      <c r="Q2690" t="str">
        <f t="shared" si="206"/>
        <v>food</v>
      </c>
      <c r="R2690" t="str">
        <f t="shared" si="207"/>
        <v>food trucks</v>
      </c>
      <c r="S2690" s="6">
        <f t="shared" si="208"/>
        <v>42027.910532407404</v>
      </c>
      <c r="T2690" s="7">
        <f t="shared" si="209"/>
        <v>42058.916666666664</v>
      </c>
    </row>
    <row r="2691" spans="1:20" ht="43.2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ROUND((E2691/D2691)*100,2)</f>
        <v>0</v>
      </c>
      <c r="P2691">
        <f t="shared" ref="P2691:P2754" si="210">IF(L2691=0,0,+E2691/L2691)</f>
        <v>1</v>
      </c>
      <c r="Q2691" t="str">
        <f t="shared" ref="Q2691:Q2754" si="211">LEFT(N2691, SEARCH("/",N2691)-1)</f>
        <v>food</v>
      </c>
      <c r="R2691" t="str">
        <f t="shared" ref="R2691:R2754" si="212">RIGHT(N2691,LEN(N2691)-SEARCH("/",N2691))</f>
        <v>food trucks</v>
      </c>
      <c r="S2691" s="6">
        <f t="shared" ref="S2691:S2754" si="213">(J2691/86400)+25569+(-5/24)</f>
        <v>42551.75335648148</v>
      </c>
      <c r="T2691" s="7">
        <f t="shared" ref="T2691:T2754" si="214">(I2691/86400)+25569+(-5/24)</f>
        <v>42581.75335648148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ROUND((E2692/D2692)*100,2)</f>
        <v>10.73</v>
      </c>
      <c r="P2692">
        <f t="shared" si="210"/>
        <v>72.762711864406782</v>
      </c>
      <c r="Q2692" t="str">
        <f t="shared" si="211"/>
        <v>food</v>
      </c>
      <c r="R2692" t="str">
        <f t="shared" si="212"/>
        <v>food trucks</v>
      </c>
      <c r="S2692" s="6">
        <f t="shared" si="213"/>
        <v>42112.89671296296</v>
      </c>
      <c r="T2692" s="7">
        <f t="shared" si="214"/>
        <v>42157.89671296296</v>
      </c>
    </row>
    <row r="2693" spans="1:20" ht="28.8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ROUND((E2693/D2693)*100,2)</f>
        <v>0.05</v>
      </c>
      <c r="P2693">
        <f t="shared" si="210"/>
        <v>17.5</v>
      </c>
      <c r="Q2693" t="str">
        <f t="shared" si="211"/>
        <v>food</v>
      </c>
      <c r="R2693" t="str">
        <f t="shared" si="212"/>
        <v>food trucks</v>
      </c>
      <c r="S2693" s="6">
        <f t="shared" si="213"/>
        <v>42089.515706018516</v>
      </c>
      <c r="T2693" s="7">
        <f t="shared" si="214"/>
        <v>42134.515706018516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ROUND((E2694/D2694)*100,2)</f>
        <v>0.71</v>
      </c>
      <c r="P2694">
        <f t="shared" si="210"/>
        <v>25</v>
      </c>
      <c r="Q2694" t="str">
        <f t="shared" si="211"/>
        <v>food</v>
      </c>
      <c r="R2694" t="str">
        <f t="shared" si="212"/>
        <v>food trucks</v>
      </c>
      <c r="S2694" s="6">
        <f t="shared" si="213"/>
        <v>42058.125694444439</v>
      </c>
      <c r="T2694" s="7">
        <f t="shared" si="214"/>
        <v>42088.084027777775</v>
      </c>
    </row>
    <row r="2695" spans="1:20" ht="43.2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ROUND((E2695/D2695)*100,2)</f>
        <v>0.8</v>
      </c>
      <c r="P2695">
        <f t="shared" si="210"/>
        <v>13.333333333333334</v>
      </c>
      <c r="Q2695" t="str">
        <f t="shared" si="211"/>
        <v>food</v>
      </c>
      <c r="R2695" t="str">
        <f t="shared" si="212"/>
        <v>food trucks</v>
      </c>
      <c r="S2695" s="6">
        <f t="shared" si="213"/>
        <v>41833.930162037032</v>
      </c>
      <c r="T2695" s="7">
        <f t="shared" si="214"/>
        <v>41863.930162037032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ROUND((E2696/D2696)*100,2)</f>
        <v>0</v>
      </c>
      <c r="P2696">
        <f t="shared" si="210"/>
        <v>1</v>
      </c>
      <c r="Q2696" t="str">
        <f t="shared" si="211"/>
        <v>food</v>
      </c>
      <c r="R2696" t="str">
        <f t="shared" si="212"/>
        <v>food trucks</v>
      </c>
      <c r="S2696" s="6">
        <f t="shared" si="213"/>
        <v>41877.932164351849</v>
      </c>
      <c r="T2696" s="7">
        <f t="shared" si="214"/>
        <v>41907.932164351849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ROUND((E2697/D2697)*100,2)</f>
        <v>0.47</v>
      </c>
      <c r="P2697">
        <f t="shared" si="210"/>
        <v>23.666666666666668</v>
      </c>
      <c r="Q2697" t="str">
        <f t="shared" si="211"/>
        <v>food</v>
      </c>
      <c r="R2697" t="str">
        <f t="shared" si="212"/>
        <v>food trucks</v>
      </c>
      <c r="S2697" s="6">
        <f t="shared" si="213"/>
        <v>42047.973587962959</v>
      </c>
      <c r="T2697" s="7">
        <f t="shared" si="214"/>
        <v>42107.931921296295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ROUND((E2698/D2698)*100,2)</f>
        <v>5.65</v>
      </c>
      <c r="P2698">
        <f t="shared" si="210"/>
        <v>89.21052631578948</v>
      </c>
      <c r="Q2698" t="str">
        <f t="shared" si="211"/>
        <v>food</v>
      </c>
      <c r="R2698" t="str">
        <f t="shared" si="212"/>
        <v>food trucks</v>
      </c>
      <c r="S2698" s="6">
        <f t="shared" si="213"/>
        <v>41964.636111111111</v>
      </c>
      <c r="T2698" s="7">
        <f t="shared" si="214"/>
        <v>41998.636111111111</v>
      </c>
    </row>
    <row r="2699" spans="1:20" ht="43.2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ROUND((E2699/D2699)*100,2)</f>
        <v>26.35</v>
      </c>
      <c r="P2699">
        <f t="shared" si="210"/>
        <v>116.55769230769231</v>
      </c>
      <c r="Q2699" t="str">
        <f t="shared" si="211"/>
        <v>food</v>
      </c>
      <c r="R2699" t="str">
        <f t="shared" si="212"/>
        <v>food trucks</v>
      </c>
      <c r="S2699" s="6">
        <f t="shared" si="213"/>
        <v>42187.731747685182</v>
      </c>
      <c r="T2699" s="7">
        <f t="shared" si="214"/>
        <v>42218.708333333336</v>
      </c>
    </row>
    <row r="2700" spans="1:20" ht="43.2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ROUND((E2700/D2700)*100,2)</f>
        <v>0.33</v>
      </c>
      <c r="P2700">
        <f t="shared" si="210"/>
        <v>13.005000000000001</v>
      </c>
      <c r="Q2700" t="str">
        <f t="shared" si="211"/>
        <v>food</v>
      </c>
      <c r="R2700" t="str">
        <f t="shared" si="212"/>
        <v>food trucks</v>
      </c>
      <c r="S2700" s="6">
        <f t="shared" si="213"/>
        <v>41787.689907407403</v>
      </c>
      <c r="T2700" s="7">
        <f t="shared" si="214"/>
        <v>41817.689907407403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ROUND((E2701/D2701)*100,2)</f>
        <v>0</v>
      </c>
      <c r="P2701">
        <f t="shared" si="210"/>
        <v>0</v>
      </c>
      <c r="Q2701" t="str">
        <f t="shared" si="211"/>
        <v>food</v>
      </c>
      <c r="R2701" t="str">
        <f t="shared" si="212"/>
        <v>food trucks</v>
      </c>
      <c r="S2701" s="6">
        <f t="shared" si="213"/>
        <v>41829.688229166662</v>
      </c>
      <c r="T2701" s="7">
        <f t="shared" si="214"/>
        <v>41859.688229166662</v>
      </c>
    </row>
    <row r="2702" spans="1:20" ht="43.2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ROUND((E2702/D2702)*100,2)</f>
        <v>0.7</v>
      </c>
      <c r="P2702">
        <f t="shared" si="210"/>
        <v>17.5</v>
      </c>
      <c r="Q2702" t="str">
        <f t="shared" si="211"/>
        <v>food</v>
      </c>
      <c r="R2702" t="str">
        <f t="shared" si="212"/>
        <v>food trucks</v>
      </c>
      <c r="S2702" s="6">
        <f t="shared" si="213"/>
        <v>41870.666342592587</v>
      </c>
      <c r="T2702" s="7">
        <f t="shared" si="214"/>
        <v>41900.666342592587</v>
      </c>
    </row>
    <row r="2703" spans="1:20" ht="43.2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ROUND((E2703/D2703)*100,2)</f>
        <v>46.18</v>
      </c>
      <c r="P2703">
        <f t="shared" si="210"/>
        <v>34.130434782608695</v>
      </c>
      <c r="Q2703" t="str">
        <f t="shared" si="211"/>
        <v>theater</v>
      </c>
      <c r="R2703" t="str">
        <f t="shared" si="212"/>
        <v>spaces</v>
      </c>
      <c r="S2703" s="6">
        <f t="shared" si="213"/>
        <v>42801.566365740735</v>
      </c>
      <c r="T2703" s="7">
        <f t="shared" si="214"/>
        <v>42832.524699074071</v>
      </c>
    </row>
    <row r="2704" spans="1:20" ht="43.2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ROUND((E2704/D2704)*100,2)</f>
        <v>34.409999999999997</v>
      </c>
      <c r="P2704">
        <f t="shared" si="210"/>
        <v>132.34615384615384</v>
      </c>
      <c r="Q2704" t="str">
        <f t="shared" si="211"/>
        <v>theater</v>
      </c>
      <c r="R2704" t="str">
        <f t="shared" si="212"/>
        <v>spaces</v>
      </c>
      <c r="S2704" s="6">
        <f t="shared" si="213"/>
        <v>42800.593483796292</v>
      </c>
      <c r="T2704" s="7">
        <f t="shared" si="214"/>
        <v>42830.551817129628</v>
      </c>
    </row>
    <row r="2705" spans="1:20" ht="28.8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ROUND((E2705/D2705)*100,2)</f>
        <v>103.75</v>
      </c>
      <c r="P2705">
        <f t="shared" si="210"/>
        <v>922.22222222222217</v>
      </c>
      <c r="Q2705" t="str">
        <f t="shared" si="211"/>
        <v>theater</v>
      </c>
      <c r="R2705" t="str">
        <f t="shared" si="212"/>
        <v>spaces</v>
      </c>
      <c r="S2705" s="6">
        <f t="shared" si="213"/>
        <v>42756.481828703698</v>
      </c>
      <c r="T2705" s="7">
        <f t="shared" si="214"/>
        <v>42816.440162037034</v>
      </c>
    </row>
    <row r="2706" spans="1:20" ht="43.2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ROUND((E2706/D2706)*100,2)</f>
        <v>6.03</v>
      </c>
      <c r="P2706">
        <f t="shared" si="210"/>
        <v>163.57142857142858</v>
      </c>
      <c r="Q2706" t="str">
        <f t="shared" si="211"/>
        <v>theater</v>
      </c>
      <c r="R2706" t="str">
        <f t="shared" si="212"/>
        <v>spaces</v>
      </c>
      <c r="S2706" s="6">
        <f t="shared" si="213"/>
        <v>42787.654097222221</v>
      </c>
      <c r="T2706" s="7">
        <f t="shared" si="214"/>
        <v>42830.61243055555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ROUND((E2707/D2707)*100,2)</f>
        <v>10.54</v>
      </c>
      <c r="P2707">
        <f t="shared" si="210"/>
        <v>217.375</v>
      </c>
      <c r="Q2707" t="str">
        <f t="shared" si="211"/>
        <v>theater</v>
      </c>
      <c r="R2707" t="str">
        <f t="shared" si="212"/>
        <v>spaces</v>
      </c>
      <c r="S2707" s="6">
        <f t="shared" si="213"/>
        <v>42773.70784722222</v>
      </c>
      <c r="T2707" s="7">
        <f t="shared" si="214"/>
        <v>42818.666180555556</v>
      </c>
    </row>
    <row r="2708" spans="1:20" ht="43.2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ROUND((E2708/D2708)*100,2)</f>
        <v>112.3</v>
      </c>
      <c r="P2708">
        <f t="shared" si="210"/>
        <v>149.44486692015209</v>
      </c>
      <c r="Q2708" t="str">
        <f t="shared" si="211"/>
        <v>theater</v>
      </c>
      <c r="R2708" t="str">
        <f t="shared" si="212"/>
        <v>spaces</v>
      </c>
      <c r="S2708" s="6">
        <f t="shared" si="213"/>
        <v>41899.086608796293</v>
      </c>
      <c r="T2708" s="7">
        <f t="shared" si="214"/>
        <v>41928.082638888889</v>
      </c>
    </row>
    <row r="2709" spans="1:20" ht="43.2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ROUND((E2709/D2709)*100,2)</f>
        <v>350.84</v>
      </c>
      <c r="P2709">
        <f t="shared" si="210"/>
        <v>71.237487309644663</v>
      </c>
      <c r="Q2709" t="str">
        <f t="shared" si="211"/>
        <v>theater</v>
      </c>
      <c r="R2709" t="str">
        <f t="shared" si="212"/>
        <v>spaces</v>
      </c>
      <c r="S2709" s="6">
        <f t="shared" si="213"/>
        <v>41391.574571759258</v>
      </c>
      <c r="T2709" s="7">
        <f t="shared" si="214"/>
        <v>41421.082638888889</v>
      </c>
    </row>
    <row r="2710" spans="1:20" ht="43.2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ROUND((E2710/D2710)*100,2)</f>
        <v>233.22</v>
      </c>
      <c r="P2710">
        <f t="shared" si="210"/>
        <v>44.464318398474738</v>
      </c>
      <c r="Q2710" t="str">
        <f t="shared" si="211"/>
        <v>theater</v>
      </c>
      <c r="R2710" t="str">
        <f t="shared" si="212"/>
        <v>spaces</v>
      </c>
      <c r="S2710" s="6">
        <f t="shared" si="213"/>
        <v>42512.489884259259</v>
      </c>
      <c r="T2710" s="7">
        <f t="shared" si="214"/>
        <v>42572.489884259259</v>
      </c>
    </row>
    <row r="2711" spans="1:20" ht="43.2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ROUND((E2711/D2711)*100,2)</f>
        <v>101.61</v>
      </c>
      <c r="P2711">
        <f t="shared" si="210"/>
        <v>164.94480519480518</v>
      </c>
      <c r="Q2711" t="str">
        <f t="shared" si="211"/>
        <v>theater</v>
      </c>
      <c r="R2711" t="str">
        <f t="shared" si="212"/>
        <v>spaces</v>
      </c>
      <c r="S2711" s="6">
        <f t="shared" si="213"/>
        <v>42611.941446759258</v>
      </c>
      <c r="T2711" s="7">
        <f t="shared" si="214"/>
        <v>42646.957638888889</v>
      </c>
    </row>
    <row r="2712" spans="1:20" ht="28.8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ROUND((E2712/D2712)*100,2)</f>
        <v>153.9</v>
      </c>
      <c r="P2712">
        <f t="shared" si="210"/>
        <v>84.871516544117654</v>
      </c>
      <c r="Q2712" t="str">
        <f t="shared" si="211"/>
        <v>theater</v>
      </c>
      <c r="R2712" t="str">
        <f t="shared" si="212"/>
        <v>spaces</v>
      </c>
      <c r="S2712" s="6">
        <f t="shared" si="213"/>
        <v>41828.021157407406</v>
      </c>
      <c r="T2712" s="7">
        <f t="shared" si="214"/>
        <v>41859.875</v>
      </c>
    </row>
    <row r="2713" spans="1:20" ht="43.2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ROUND((E2713/D2713)*100,2)</f>
        <v>100.72</v>
      </c>
      <c r="P2713">
        <f t="shared" si="210"/>
        <v>53.945205479452056</v>
      </c>
      <c r="Q2713" t="str">
        <f t="shared" si="211"/>
        <v>theater</v>
      </c>
      <c r="R2713" t="str">
        <f t="shared" si="212"/>
        <v>spaces</v>
      </c>
      <c r="S2713" s="6">
        <f t="shared" si="213"/>
        <v>41780.536921296291</v>
      </c>
      <c r="T2713" s="7">
        <f t="shared" si="214"/>
        <v>41810.709027777775</v>
      </c>
    </row>
    <row r="2714" spans="1:20" ht="43.2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ROUND((E2714/D2714)*100,2)</f>
        <v>131.38</v>
      </c>
      <c r="P2714">
        <f t="shared" si="210"/>
        <v>50.531468531468533</v>
      </c>
      <c r="Q2714" t="str">
        <f t="shared" si="211"/>
        <v>theater</v>
      </c>
      <c r="R2714" t="str">
        <f t="shared" si="212"/>
        <v>spaces</v>
      </c>
      <c r="S2714" s="6">
        <f t="shared" si="213"/>
        <v>41431.853703703702</v>
      </c>
      <c r="T2714" s="7">
        <f t="shared" si="214"/>
        <v>41468.541666666664</v>
      </c>
    </row>
    <row r="2715" spans="1:20" ht="43.2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ROUND((E2715/D2715)*100,2)</f>
        <v>102.24</v>
      </c>
      <c r="P2715">
        <f t="shared" si="210"/>
        <v>108.00140845070422</v>
      </c>
      <c r="Q2715" t="str">
        <f t="shared" si="211"/>
        <v>theater</v>
      </c>
      <c r="R2715" t="str">
        <f t="shared" si="212"/>
        <v>spaces</v>
      </c>
      <c r="S2715" s="6">
        <f t="shared" si="213"/>
        <v>42322.445416666662</v>
      </c>
      <c r="T2715" s="7">
        <f t="shared" si="214"/>
        <v>42362.445416666662</v>
      </c>
    </row>
    <row r="2716" spans="1:20" ht="28.8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ROUND((E2716/D2716)*100,2)</f>
        <v>116.36</v>
      </c>
      <c r="P2716">
        <f t="shared" si="210"/>
        <v>95.373770491803285</v>
      </c>
      <c r="Q2716" t="str">
        <f t="shared" si="211"/>
        <v>theater</v>
      </c>
      <c r="R2716" t="str">
        <f t="shared" si="212"/>
        <v>spaces</v>
      </c>
      <c r="S2716" s="6">
        <f t="shared" si="213"/>
        <v>42629.446712962956</v>
      </c>
      <c r="T2716" s="7">
        <f t="shared" si="214"/>
        <v>42657.749999999993</v>
      </c>
    </row>
    <row r="2717" spans="1:20" ht="43.2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ROUND((E2717/D2717)*100,2)</f>
        <v>264.62</v>
      </c>
      <c r="P2717">
        <f t="shared" si="210"/>
        <v>57.631016333938291</v>
      </c>
      <c r="Q2717" t="str">
        <f t="shared" si="211"/>
        <v>theater</v>
      </c>
      <c r="R2717" t="str">
        <f t="shared" si="212"/>
        <v>spaces</v>
      </c>
      <c r="S2717" s="6">
        <f t="shared" si="213"/>
        <v>42387.190138888887</v>
      </c>
      <c r="T2717" s="7">
        <f t="shared" si="214"/>
        <v>42421.190138888887</v>
      </c>
    </row>
    <row r="2718" spans="1:20" ht="72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ROUND((E2718/D2718)*100,2)</f>
        <v>119.98</v>
      </c>
      <c r="P2718">
        <f t="shared" si="210"/>
        <v>64.160481283422456</v>
      </c>
      <c r="Q2718" t="str">
        <f t="shared" si="211"/>
        <v>theater</v>
      </c>
      <c r="R2718" t="str">
        <f t="shared" si="212"/>
        <v>spaces</v>
      </c>
      <c r="S2718" s="6">
        <f t="shared" si="213"/>
        <v>42255.124918981477</v>
      </c>
      <c r="T2718" s="7">
        <f t="shared" si="214"/>
        <v>42285.124918981477</v>
      </c>
    </row>
    <row r="2719" spans="1:20" ht="43.2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ROUND((E2719/D2719)*100,2)</f>
        <v>120.1</v>
      </c>
      <c r="P2719">
        <f t="shared" si="210"/>
        <v>92.387692307692305</v>
      </c>
      <c r="Q2719" t="str">
        <f t="shared" si="211"/>
        <v>theater</v>
      </c>
      <c r="R2719" t="str">
        <f t="shared" si="212"/>
        <v>spaces</v>
      </c>
      <c r="S2719" s="6">
        <f t="shared" si="213"/>
        <v>41934.706585648142</v>
      </c>
      <c r="T2719" s="7">
        <f t="shared" si="214"/>
        <v>41979.748252314814</v>
      </c>
    </row>
    <row r="2720" spans="1:20" ht="43.2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ROUND((E2720/D2720)*100,2)</f>
        <v>103.58</v>
      </c>
      <c r="P2720">
        <f t="shared" si="210"/>
        <v>125.97972972972973</v>
      </c>
      <c r="Q2720" t="str">
        <f t="shared" si="211"/>
        <v>theater</v>
      </c>
      <c r="R2720" t="str">
        <f t="shared" si="212"/>
        <v>spaces</v>
      </c>
      <c r="S2720" s="6">
        <f t="shared" si="213"/>
        <v>42465.388252314813</v>
      </c>
      <c r="T2720" s="7">
        <f t="shared" si="214"/>
        <v>42493.749999999993</v>
      </c>
    </row>
    <row r="2721" spans="1:20" ht="43.2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ROUND((E2721/D2721)*100,2)</f>
        <v>108.83</v>
      </c>
      <c r="P2721">
        <f t="shared" si="210"/>
        <v>94.637681159420296</v>
      </c>
      <c r="Q2721" t="str">
        <f t="shared" si="211"/>
        <v>theater</v>
      </c>
      <c r="R2721" t="str">
        <f t="shared" si="212"/>
        <v>spaces</v>
      </c>
      <c r="S2721" s="6">
        <f t="shared" si="213"/>
        <v>42417.822847222218</v>
      </c>
      <c r="T2721" s="7">
        <f t="shared" si="214"/>
        <v>42477.781180555554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ROUND((E2722/D2722)*100,2)</f>
        <v>118.12</v>
      </c>
      <c r="P2722">
        <f t="shared" si="210"/>
        <v>170.69942196531792</v>
      </c>
      <c r="Q2722" t="str">
        <f t="shared" si="211"/>
        <v>theater</v>
      </c>
      <c r="R2722" t="str">
        <f t="shared" si="212"/>
        <v>spaces</v>
      </c>
      <c r="S2722" s="6">
        <f t="shared" si="213"/>
        <v>42655.257557870369</v>
      </c>
      <c r="T2722" s="7">
        <f t="shared" si="214"/>
        <v>42685.299224537033</v>
      </c>
    </row>
    <row r="2723" spans="1:20" ht="43.2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ROUND((E2723/D2723)*100,2)</f>
        <v>1462</v>
      </c>
      <c r="P2723">
        <f t="shared" si="210"/>
        <v>40.762081784386616</v>
      </c>
      <c r="Q2723" t="str">
        <f t="shared" si="211"/>
        <v>technology</v>
      </c>
      <c r="R2723" t="str">
        <f t="shared" si="212"/>
        <v>hardware</v>
      </c>
      <c r="S2723" s="6">
        <f t="shared" si="213"/>
        <v>41493.335625</v>
      </c>
      <c r="T2723" s="7">
        <f t="shared" si="214"/>
        <v>41523.583333333328</v>
      </c>
    </row>
    <row r="2724" spans="1:20" ht="43.2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ROUND((E2724/D2724)*100,2)</f>
        <v>252.54</v>
      </c>
      <c r="P2724">
        <f t="shared" si="210"/>
        <v>68.254054054054052</v>
      </c>
      <c r="Q2724" t="str">
        <f t="shared" si="211"/>
        <v>technology</v>
      </c>
      <c r="R2724" t="str">
        <f t="shared" si="212"/>
        <v>hardware</v>
      </c>
      <c r="S2724" s="6">
        <f t="shared" si="213"/>
        <v>42704.64876157407</v>
      </c>
      <c r="T2724" s="7">
        <f t="shared" si="214"/>
        <v>42764.64876157407</v>
      </c>
    </row>
    <row r="2725" spans="1:20" ht="43.2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ROUND((E2725/D2725)*100,2)</f>
        <v>140.05000000000001</v>
      </c>
      <c r="P2725">
        <f t="shared" si="210"/>
        <v>95.48863636363636</v>
      </c>
      <c r="Q2725" t="str">
        <f t="shared" si="211"/>
        <v>technology</v>
      </c>
      <c r="R2725" t="str">
        <f t="shared" si="212"/>
        <v>hardware</v>
      </c>
      <c r="S2725" s="6">
        <f t="shared" si="213"/>
        <v>41944.630648148144</v>
      </c>
      <c r="T2725" s="7">
        <f t="shared" si="214"/>
        <v>42004.672314814808</v>
      </c>
    </row>
    <row r="2726" spans="1:20" ht="43.2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ROUND((E2726/D2726)*100,2)</f>
        <v>296.88</v>
      </c>
      <c r="P2726">
        <f t="shared" si="210"/>
        <v>7.1902649656526005</v>
      </c>
      <c r="Q2726" t="str">
        <f t="shared" si="211"/>
        <v>technology</v>
      </c>
      <c r="R2726" t="str">
        <f t="shared" si="212"/>
        <v>hardware</v>
      </c>
      <c r="S2726" s="6">
        <f t="shared" si="213"/>
        <v>42199.118738425925</v>
      </c>
      <c r="T2726" s="7">
        <f t="shared" si="214"/>
        <v>42231.118738425925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ROUND((E2727/D2727)*100,2)</f>
        <v>144.54</v>
      </c>
      <c r="P2727">
        <f t="shared" si="210"/>
        <v>511.65486725663715</v>
      </c>
      <c r="Q2727" t="str">
        <f t="shared" si="211"/>
        <v>technology</v>
      </c>
      <c r="R2727" t="str">
        <f t="shared" si="212"/>
        <v>hardware</v>
      </c>
      <c r="S2727" s="6">
        <f t="shared" si="213"/>
        <v>42745.53628472222</v>
      </c>
      <c r="T2727" s="7">
        <f t="shared" si="214"/>
        <v>42795.53628472222</v>
      </c>
    </row>
    <row r="2728" spans="1:20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ROUND((E2728/D2728)*100,2)</f>
        <v>105.75</v>
      </c>
      <c r="P2728">
        <f t="shared" si="210"/>
        <v>261.74504950495049</v>
      </c>
      <c r="Q2728" t="str">
        <f t="shared" si="211"/>
        <v>technology</v>
      </c>
      <c r="R2728" t="str">
        <f t="shared" si="212"/>
        <v>hardware</v>
      </c>
      <c r="S2728" s="6">
        <f t="shared" si="213"/>
        <v>42452.371655092589</v>
      </c>
      <c r="T2728" s="7">
        <f t="shared" si="214"/>
        <v>42482.371655092589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ROUND((E2729/D2729)*100,2)</f>
        <v>493.21</v>
      </c>
      <c r="P2729">
        <f t="shared" si="210"/>
        <v>69.760961810466767</v>
      </c>
      <c r="Q2729" t="str">
        <f t="shared" si="211"/>
        <v>technology</v>
      </c>
      <c r="R2729" t="str">
        <f t="shared" si="212"/>
        <v>hardware</v>
      </c>
      <c r="S2729" s="6">
        <f t="shared" si="213"/>
        <v>42198.468321759261</v>
      </c>
      <c r="T2729" s="7">
        <f t="shared" si="214"/>
        <v>42223.468321759261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ROUND((E2730/D2730)*100,2)</f>
        <v>201.83</v>
      </c>
      <c r="P2730">
        <f t="shared" si="210"/>
        <v>77.229591836734699</v>
      </c>
      <c r="Q2730" t="str">
        <f t="shared" si="211"/>
        <v>technology</v>
      </c>
      <c r="R2730" t="str">
        <f t="shared" si="212"/>
        <v>hardware</v>
      </c>
      <c r="S2730" s="6">
        <f t="shared" si="213"/>
        <v>42333.391597222224</v>
      </c>
      <c r="T2730" s="7">
        <f t="shared" si="214"/>
        <v>42368.391597222224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ROUND((E2731/D2731)*100,2)</f>
        <v>104.44</v>
      </c>
      <c r="P2731">
        <f t="shared" si="210"/>
        <v>340.56521739130437</v>
      </c>
      <c r="Q2731" t="str">
        <f t="shared" si="211"/>
        <v>technology</v>
      </c>
      <c r="R2731" t="str">
        <f t="shared" si="212"/>
        <v>hardware</v>
      </c>
      <c r="S2731" s="6">
        <f t="shared" si="213"/>
        <v>42095.032372685186</v>
      </c>
      <c r="T2731" s="7">
        <f t="shared" si="214"/>
        <v>42125.032372685186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ROUND((E2732/D2732)*100,2)</f>
        <v>170.29</v>
      </c>
      <c r="P2732">
        <f t="shared" si="210"/>
        <v>67.417903225806455</v>
      </c>
      <c r="Q2732" t="str">
        <f t="shared" si="211"/>
        <v>technology</v>
      </c>
      <c r="R2732" t="str">
        <f t="shared" si="212"/>
        <v>hardware</v>
      </c>
      <c r="S2732" s="6">
        <f t="shared" si="213"/>
        <v>41351.333043981482</v>
      </c>
      <c r="T2732" s="7">
        <f t="shared" si="214"/>
        <v>41386.333043981482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ROUND((E2733/D2733)*100,2)</f>
        <v>104.3</v>
      </c>
      <c r="P2733">
        <f t="shared" si="210"/>
        <v>845.70270270270271</v>
      </c>
      <c r="Q2733" t="str">
        <f t="shared" si="211"/>
        <v>technology</v>
      </c>
      <c r="R2733" t="str">
        <f t="shared" si="212"/>
        <v>hardware</v>
      </c>
      <c r="S2733" s="6">
        <f t="shared" si="213"/>
        <v>41872.317384259259</v>
      </c>
      <c r="T2733" s="7">
        <f t="shared" si="214"/>
        <v>41929.958333333328</v>
      </c>
    </row>
    <row r="2734" spans="1:20" ht="43.2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ROUND((E2734/D2734)*100,2)</f>
        <v>118.25</v>
      </c>
      <c r="P2734">
        <f t="shared" si="210"/>
        <v>97.191780821917803</v>
      </c>
      <c r="Q2734" t="str">
        <f t="shared" si="211"/>
        <v>technology</v>
      </c>
      <c r="R2734" t="str">
        <f t="shared" si="212"/>
        <v>hardware</v>
      </c>
      <c r="S2734" s="6">
        <f t="shared" si="213"/>
        <v>41389.599861111106</v>
      </c>
      <c r="T2734" s="7">
        <f t="shared" si="214"/>
        <v>41421.791666666664</v>
      </c>
    </row>
    <row r="2735" spans="1:20" ht="43.2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ROUND((E2735/D2735)*100,2)</f>
        <v>107.54</v>
      </c>
      <c r="P2735">
        <f t="shared" si="210"/>
        <v>451.84033613445376</v>
      </c>
      <c r="Q2735" t="str">
        <f t="shared" si="211"/>
        <v>technology</v>
      </c>
      <c r="R2735" t="str">
        <f t="shared" si="212"/>
        <v>hardware</v>
      </c>
      <c r="S2735" s="6">
        <f t="shared" si="213"/>
        <v>42044.064513888887</v>
      </c>
      <c r="T2735" s="7">
        <f t="shared" si="214"/>
        <v>42104.022847222215</v>
      </c>
    </row>
    <row r="2736" spans="1:20" ht="43.2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ROUND((E2736/D2736)*100,2)</f>
        <v>2260300</v>
      </c>
      <c r="P2736">
        <f t="shared" si="210"/>
        <v>138.66871165644173</v>
      </c>
      <c r="Q2736" t="str">
        <f t="shared" si="211"/>
        <v>technology</v>
      </c>
      <c r="R2736" t="str">
        <f t="shared" si="212"/>
        <v>hardware</v>
      </c>
      <c r="S2736" s="6">
        <f t="shared" si="213"/>
        <v>42626.460555555554</v>
      </c>
      <c r="T2736" s="7">
        <f t="shared" si="214"/>
        <v>42656.707638888889</v>
      </c>
    </row>
    <row r="2737" spans="1:20" ht="43.2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ROUND((E2737/D2737)*100,2)</f>
        <v>978.13</v>
      </c>
      <c r="P2737">
        <f t="shared" si="210"/>
        <v>21.640147492625371</v>
      </c>
      <c r="Q2737" t="str">
        <f t="shared" si="211"/>
        <v>technology</v>
      </c>
      <c r="R2737" t="str">
        <f t="shared" si="212"/>
        <v>hardware</v>
      </c>
      <c r="S2737" s="6">
        <f t="shared" si="213"/>
        <v>41315.912615740737</v>
      </c>
      <c r="T2737" s="7">
        <f t="shared" si="214"/>
        <v>41346.625</v>
      </c>
    </row>
    <row r="2738" spans="1:20" ht="57.6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ROUND((E2738/D2738)*100,2)</f>
        <v>122.9</v>
      </c>
      <c r="P2738">
        <f t="shared" si="210"/>
        <v>169.51724137931035</v>
      </c>
      <c r="Q2738" t="str">
        <f t="shared" si="211"/>
        <v>technology</v>
      </c>
      <c r="R2738" t="str">
        <f t="shared" si="212"/>
        <v>hardware</v>
      </c>
      <c r="S2738" s="6">
        <f t="shared" si="213"/>
        <v>41722.458020833328</v>
      </c>
      <c r="T2738" s="7">
        <f t="shared" si="214"/>
        <v>41752.458020833328</v>
      </c>
    </row>
    <row r="2739" spans="1:20" ht="43.2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ROUND((E2739/D2739)*100,2)</f>
        <v>246.06</v>
      </c>
      <c r="P2739">
        <f t="shared" si="210"/>
        <v>161.88210526315791</v>
      </c>
      <c r="Q2739" t="str">
        <f t="shared" si="211"/>
        <v>technology</v>
      </c>
      <c r="R2739" t="str">
        <f t="shared" si="212"/>
        <v>hardware</v>
      </c>
      <c r="S2739" s="6">
        <f t="shared" si="213"/>
        <v>41611.709340277775</v>
      </c>
      <c r="T2739" s="7">
        <f t="shared" si="214"/>
        <v>41654.583333333328</v>
      </c>
    </row>
    <row r="2740" spans="1:20" ht="43.2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ROUND((E2740/D2740)*100,2)</f>
        <v>147.94</v>
      </c>
      <c r="P2740">
        <f t="shared" si="210"/>
        <v>493.13333333333333</v>
      </c>
      <c r="Q2740" t="str">
        <f t="shared" si="211"/>
        <v>technology</v>
      </c>
      <c r="R2740" t="str">
        <f t="shared" si="212"/>
        <v>hardware</v>
      </c>
      <c r="S2740" s="6">
        <f t="shared" si="213"/>
        <v>42619.935231481482</v>
      </c>
      <c r="T2740" s="7">
        <f t="shared" si="214"/>
        <v>42679.935231481482</v>
      </c>
    </row>
    <row r="2741" spans="1:20" ht="43.2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ROUND((E2741/D2741)*100,2)</f>
        <v>384.09</v>
      </c>
      <c r="P2741">
        <f t="shared" si="210"/>
        <v>22.120418848167539</v>
      </c>
      <c r="Q2741" t="str">
        <f t="shared" si="211"/>
        <v>technology</v>
      </c>
      <c r="R2741" t="str">
        <f t="shared" si="212"/>
        <v>hardware</v>
      </c>
      <c r="S2741" s="6">
        <f t="shared" si="213"/>
        <v>41719.679594907408</v>
      </c>
      <c r="T2741" s="7">
        <f t="shared" si="214"/>
        <v>41764.679594907408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ROUND((E2742/D2742)*100,2)</f>
        <v>103.33</v>
      </c>
      <c r="P2742">
        <f t="shared" si="210"/>
        <v>18.235294117647058</v>
      </c>
      <c r="Q2742" t="str">
        <f t="shared" si="211"/>
        <v>technology</v>
      </c>
      <c r="R2742" t="str">
        <f t="shared" si="212"/>
        <v>hardware</v>
      </c>
      <c r="S2742" s="6">
        <f t="shared" si="213"/>
        <v>42044.823518518511</v>
      </c>
      <c r="T2742" s="7">
        <f t="shared" si="214"/>
        <v>42074.781851851854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ROUND((E2743/D2743)*100,2)</f>
        <v>0.44</v>
      </c>
      <c r="P2743">
        <f t="shared" si="210"/>
        <v>8.75</v>
      </c>
      <c r="Q2743" t="str">
        <f t="shared" si="211"/>
        <v>publishing</v>
      </c>
      <c r="R2743" t="str">
        <f t="shared" si="212"/>
        <v>children's books</v>
      </c>
      <c r="S2743" s="6">
        <f t="shared" si="213"/>
        <v>41911.449097222219</v>
      </c>
      <c r="T2743" s="7">
        <f t="shared" si="214"/>
        <v>41931.879861111105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ROUND((E2744/D2744)*100,2)</f>
        <v>29.24</v>
      </c>
      <c r="P2744">
        <f t="shared" si="210"/>
        <v>40.611111111111114</v>
      </c>
      <c r="Q2744" t="str">
        <f t="shared" si="211"/>
        <v>publishing</v>
      </c>
      <c r="R2744" t="str">
        <f t="shared" si="212"/>
        <v>children's books</v>
      </c>
      <c r="S2744" s="6">
        <f t="shared" si="213"/>
        <v>41030.511423611111</v>
      </c>
      <c r="T2744" s="7">
        <f t="shared" si="214"/>
        <v>41044.511423611111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ROUND((E2745/D2745)*100,2)</f>
        <v>0</v>
      </c>
      <c r="P2745">
        <f t="shared" si="210"/>
        <v>0</v>
      </c>
      <c r="Q2745" t="str">
        <f t="shared" si="211"/>
        <v>publishing</v>
      </c>
      <c r="R2745" t="str">
        <f t="shared" si="212"/>
        <v>children's books</v>
      </c>
      <c r="S2745" s="6">
        <f t="shared" si="213"/>
        <v>42632.120451388888</v>
      </c>
      <c r="T2745" s="7">
        <f t="shared" si="214"/>
        <v>42662.120451388888</v>
      </c>
    </row>
    <row r="2746" spans="1:20" ht="43.2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ROUND((E2746/D2746)*100,2)</f>
        <v>5.22</v>
      </c>
      <c r="P2746">
        <f t="shared" si="210"/>
        <v>37.954545454545453</v>
      </c>
      <c r="Q2746" t="str">
        <f t="shared" si="211"/>
        <v>publishing</v>
      </c>
      <c r="R2746" t="str">
        <f t="shared" si="212"/>
        <v>children's books</v>
      </c>
      <c r="S2746" s="6">
        <f t="shared" si="213"/>
        <v>40937.854143518518</v>
      </c>
      <c r="T2746" s="7">
        <f t="shared" si="214"/>
        <v>40967.854143518518</v>
      </c>
    </row>
    <row r="2747" spans="1:20" ht="43.2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ROUND((E2747/D2747)*100,2)</f>
        <v>21.89</v>
      </c>
      <c r="P2747">
        <f t="shared" si="210"/>
        <v>35.734693877551024</v>
      </c>
      <c r="Q2747" t="str">
        <f t="shared" si="211"/>
        <v>publishing</v>
      </c>
      <c r="R2747" t="str">
        <f t="shared" si="212"/>
        <v>children's books</v>
      </c>
      <c r="S2747" s="6">
        <f t="shared" si="213"/>
        <v>41044.779722222222</v>
      </c>
      <c r="T2747" s="7">
        <f t="shared" si="214"/>
        <v>41104.779722222222</v>
      </c>
    </row>
    <row r="2748" spans="1:20" ht="43.2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ROUND((E2748/D2748)*100,2)</f>
        <v>26.7</v>
      </c>
      <c r="P2748">
        <f t="shared" si="210"/>
        <v>42.157894736842103</v>
      </c>
      <c r="Q2748" t="str">
        <f t="shared" si="211"/>
        <v>publishing</v>
      </c>
      <c r="R2748" t="str">
        <f t="shared" si="212"/>
        <v>children's books</v>
      </c>
      <c r="S2748" s="6">
        <f t="shared" si="213"/>
        <v>41850.57304398148</v>
      </c>
      <c r="T2748" s="7">
        <f t="shared" si="214"/>
        <v>41880.57304398148</v>
      </c>
    </row>
    <row r="2749" spans="1:20" ht="43.2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ROUND((E2749/D2749)*100,2)</f>
        <v>28</v>
      </c>
      <c r="P2749">
        <f t="shared" si="210"/>
        <v>35</v>
      </c>
      <c r="Q2749" t="str">
        <f t="shared" si="211"/>
        <v>publishing</v>
      </c>
      <c r="R2749" t="str">
        <f t="shared" si="212"/>
        <v>children's books</v>
      </c>
      <c r="S2749" s="6">
        <f t="shared" si="213"/>
        <v>41044.439780092587</v>
      </c>
      <c r="T2749" s="7">
        <f t="shared" si="214"/>
        <v>41075.923611111109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ROUND((E2750/D2750)*100,2)</f>
        <v>1.06</v>
      </c>
      <c r="P2750">
        <f t="shared" si="210"/>
        <v>13.25</v>
      </c>
      <c r="Q2750" t="str">
        <f t="shared" si="211"/>
        <v>publishing</v>
      </c>
      <c r="R2750" t="str">
        <f t="shared" si="212"/>
        <v>children's books</v>
      </c>
      <c r="S2750" s="6">
        <f t="shared" si="213"/>
        <v>42585.502337962964</v>
      </c>
      <c r="T2750" s="7">
        <f t="shared" si="214"/>
        <v>42615.502337962964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ROUND((E2751/D2751)*100,2)</f>
        <v>1.1000000000000001</v>
      </c>
      <c r="P2751">
        <f t="shared" si="210"/>
        <v>55</v>
      </c>
      <c r="Q2751" t="str">
        <f t="shared" si="211"/>
        <v>publishing</v>
      </c>
      <c r="R2751" t="str">
        <f t="shared" si="212"/>
        <v>children's books</v>
      </c>
      <c r="S2751" s="6">
        <f t="shared" si="213"/>
        <v>42068.59070601852</v>
      </c>
      <c r="T2751" s="7">
        <f t="shared" si="214"/>
        <v>42098.549039351848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ROUND((E2752/D2752)*100,2)</f>
        <v>0</v>
      </c>
      <c r="P2752">
        <f t="shared" si="210"/>
        <v>0</v>
      </c>
      <c r="Q2752" t="str">
        <f t="shared" si="211"/>
        <v>publishing</v>
      </c>
      <c r="R2752" t="str">
        <f t="shared" si="212"/>
        <v>children's books</v>
      </c>
      <c r="S2752" s="6">
        <f t="shared" si="213"/>
        <v>41078.691493055558</v>
      </c>
      <c r="T2752" s="7">
        <f t="shared" si="214"/>
        <v>41090.625</v>
      </c>
    </row>
    <row r="2753" spans="1:20" ht="43.2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ROUND((E2753/D2753)*100,2)</f>
        <v>0</v>
      </c>
      <c r="P2753">
        <f t="shared" si="210"/>
        <v>0</v>
      </c>
      <c r="Q2753" t="str">
        <f t="shared" si="211"/>
        <v>publishing</v>
      </c>
      <c r="R2753" t="str">
        <f t="shared" si="212"/>
        <v>children's books</v>
      </c>
      <c r="S2753" s="6">
        <f t="shared" si="213"/>
        <v>41747.678726851846</v>
      </c>
      <c r="T2753" s="7">
        <f t="shared" si="214"/>
        <v>41807.678726851846</v>
      </c>
    </row>
    <row r="2754" spans="1:20" ht="43.2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ROUND((E2754/D2754)*100,2)</f>
        <v>11.46</v>
      </c>
      <c r="P2754">
        <f t="shared" si="210"/>
        <v>39.285714285714285</v>
      </c>
      <c r="Q2754" t="str">
        <f t="shared" si="211"/>
        <v>publishing</v>
      </c>
      <c r="R2754" t="str">
        <f t="shared" si="212"/>
        <v>children's books</v>
      </c>
      <c r="S2754" s="6">
        <f t="shared" si="213"/>
        <v>40855.556759259256</v>
      </c>
      <c r="T2754" s="7">
        <f t="shared" si="214"/>
        <v>40895.556759259256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ROUND((E2755/D2755)*100,2)</f>
        <v>19</v>
      </c>
      <c r="P2755">
        <f t="shared" ref="P2755:P2818" si="215">IF(L2755=0,0,+E2755/L2755)</f>
        <v>47.5</v>
      </c>
      <c r="Q2755" t="str">
        <f t="shared" ref="Q2755:Q2818" si="216">LEFT(N2755, SEARCH("/",N2755)-1)</f>
        <v>publishing</v>
      </c>
      <c r="R2755" t="str">
        <f t="shared" ref="R2755:R2818" si="217">RIGHT(N2755,LEN(N2755)-SEARCH("/",N2755))</f>
        <v>children's books</v>
      </c>
      <c r="S2755" s="6">
        <f t="shared" ref="S2755:S2818" si="218">(J2755/86400)+25569+(-5/24)</f>
        <v>41117.692395833328</v>
      </c>
      <c r="T2755" s="7">
        <f t="shared" ref="T2755:T2818" si="219">(I2755/86400)+25569+(-5/24)</f>
        <v>41147.692395833328</v>
      </c>
    </row>
    <row r="2756" spans="1:20" ht="43.2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ROUND((E2756/D2756)*100,2)</f>
        <v>0</v>
      </c>
      <c r="P2756">
        <f t="shared" si="215"/>
        <v>0</v>
      </c>
      <c r="Q2756" t="str">
        <f t="shared" si="216"/>
        <v>publishing</v>
      </c>
      <c r="R2756" t="str">
        <f t="shared" si="217"/>
        <v>children's books</v>
      </c>
      <c r="S2756" s="6">
        <f t="shared" si="218"/>
        <v>41863.427673611106</v>
      </c>
      <c r="T2756" s="7">
        <f t="shared" si="219"/>
        <v>41893.427673611106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ROUND((E2757/D2757)*100,2)</f>
        <v>52</v>
      </c>
      <c r="P2757">
        <f t="shared" si="215"/>
        <v>17.333333333333332</v>
      </c>
      <c r="Q2757" t="str">
        <f t="shared" si="216"/>
        <v>publishing</v>
      </c>
      <c r="R2757" t="str">
        <f t="shared" si="217"/>
        <v>children's books</v>
      </c>
      <c r="S2757" s="6">
        <f t="shared" si="218"/>
        <v>42072.582488425927</v>
      </c>
      <c r="T2757" s="7">
        <f t="shared" si="219"/>
        <v>42102.582488425927</v>
      </c>
    </row>
    <row r="2758" spans="1:20" ht="43.2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ROUND((E2758/D2758)*100,2)</f>
        <v>10.48</v>
      </c>
      <c r="P2758">
        <f t="shared" si="215"/>
        <v>31.757575757575758</v>
      </c>
      <c r="Q2758" t="str">
        <f t="shared" si="216"/>
        <v>publishing</v>
      </c>
      <c r="R2758" t="str">
        <f t="shared" si="217"/>
        <v>children's books</v>
      </c>
      <c r="S2758" s="6">
        <f t="shared" si="218"/>
        <v>41620.692141203697</v>
      </c>
      <c r="T2758" s="7">
        <f t="shared" si="219"/>
        <v>41650.692141203697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ROUND((E2759/D2759)*100,2)</f>
        <v>0.67</v>
      </c>
      <c r="P2759">
        <f t="shared" si="215"/>
        <v>5</v>
      </c>
      <c r="Q2759" t="str">
        <f t="shared" si="216"/>
        <v>publishing</v>
      </c>
      <c r="R2759" t="str">
        <f t="shared" si="217"/>
        <v>children's books</v>
      </c>
      <c r="S2759" s="6">
        <f t="shared" si="218"/>
        <v>42573.448287037034</v>
      </c>
      <c r="T2759" s="7">
        <f t="shared" si="219"/>
        <v>42588.448287037034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ROUND((E2760/D2760)*100,2)</f>
        <v>11.7</v>
      </c>
      <c r="P2760">
        <f t="shared" si="215"/>
        <v>39</v>
      </c>
      <c r="Q2760" t="str">
        <f t="shared" si="216"/>
        <v>publishing</v>
      </c>
      <c r="R2760" t="str">
        <f t="shared" si="217"/>
        <v>children's books</v>
      </c>
      <c r="S2760" s="6">
        <f t="shared" si="218"/>
        <v>42639.23359953703</v>
      </c>
      <c r="T2760" s="7">
        <f t="shared" si="219"/>
        <v>42653.23359953703</v>
      </c>
    </row>
    <row r="2761" spans="1:20" ht="43.2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ROUND((E2761/D2761)*100,2)</f>
        <v>10.5</v>
      </c>
      <c r="P2761">
        <f t="shared" si="215"/>
        <v>52.5</v>
      </c>
      <c r="Q2761" t="str">
        <f t="shared" si="216"/>
        <v>publishing</v>
      </c>
      <c r="R2761" t="str">
        <f t="shared" si="217"/>
        <v>children's books</v>
      </c>
      <c r="S2761" s="6">
        <f t="shared" si="218"/>
        <v>42524.158171296294</v>
      </c>
      <c r="T2761" s="7">
        <f t="shared" si="219"/>
        <v>42567.158171296294</v>
      </c>
    </row>
    <row r="2762" spans="1:20" ht="43.2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ROUND((E2762/D2762)*100,2)</f>
        <v>0</v>
      </c>
      <c r="P2762">
        <f t="shared" si="215"/>
        <v>0</v>
      </c>
      <c r="Q2762" t="str">
        <f t="shared" si="216"/>
        <v>publishing</v>
      </c>
      <c r="R2762" t="str">
        <f t="shared" si="217"/>
        <v>children's books</v>
      </c>
      <c r="S2762" s="6">
        <f t="shared" si="218"/>
        <v>41415.252986111111</v>
      </c>
      <c r="T2762" s="7">
        <f t="shared" si="219"/>
        <v>41445.252986111111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ROUND((E2763/D2763)*100,2)</f>
        <v>0.72</v>
      </c>
      <c r="P2763">
        <f t="shared" si="215"/>
        <v>9</v>
      </c>
      <c r="Q2763" t="str">
        <f t="shared" si="216"/>
        <v>publishing</v>
      </c>
      <c r="R2763" t="str">
        <f t="shared" si="217"/>
        <v>children's books</v>
      </c>
      <c r="S2763" s="6">
        <f t="shared" si="218"/>
        <v>41246.85524305555</v>
      </c>
      <c r="T2763" s="7">
        <f t="shared" si="219"/>
        <v>41276.85524305555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ROUND((E2764/D2764)*100,2)</f>
        <v>0.77</v>
      </c>
      <c r="P2764">
        <f t="shared" si="215"/>
        <v>25</v>
      </c>
      <c r="Q2764" t="str">
        <f t="shared" si="216"/>
        <v>publishing</v>
      </c>
      <c r="R2764" t="str">
        <f t="shared" si="217"/>
        <v>children's books</v>
      </c>
      <c r="S2764" s="6">
        <f t="shared" si="218"/>
        <v>40926.828645833331</v>
      </c>
      <c r="T2764" s="7">
        <f t="shared" si="219"/>
        <v>40986.786979166667</v>
      </c>
    </row>
    <row r="2765" spans="1:20" ht="28.8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ROUND((E2765/D2765)*100,2)</f>
        <v>0.23</v>
      </c>
      <c r="P2765">
        <f t="shared" si="215"/>
        <v>30</v>
      </c>
      <c r="Q2765" t="str">
        <f t="shared" si="216"/>
        <v>publishing</v>
      </c>
      <c r="R2765" t="str">
        <f t="shared" si="217"/>
        <v>children's books</v>
      </c>
      <c r="S2765" s="6">
        <f t="shared" si="218"/>
        <v>41373.371342592589</v>
      </c>
      <c r="T2765" s="7">
        <f t="shared" si="219"/>
        <v>41418.371342592589</v>
      </c>
    </row>
    <row r="2766" spans="1:20" ht="43.2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ROUND((E2766/D2766)*100,2)</f>
        <v>1.1299999999999999</v>
      </c>
      <c r="P2766">
        <f t="shared" si="215"/>
        <v>11.25</v>
      </c>
      <c r="Q2766" t="str">
        <f t="shared" si="216"/>
        <v>publishing</v>
      </c>
      <c r="R2766" t="str">
        <f t="shared" si="217"/>
        <v>children's books</v>
      </c>
      <c r="S2766" s="6">
        <f t="shared" si="218"/>
        <v>41030.083692129629</v>
      </c>
      <c r="T2766" s="7">
        <f t="shared" si="219"/>
        <v>41059.583333333328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ROUND((E2767/D2767)*100,2)</f>
        <v>0</v>
      </c>
      <c r="P2767">
        <f t="shared" si="215"/>
        <v>0</v>
      </c>
      <c r="Q2767" t="str">
        <f t="shared" si="216"/>
        <v>publishing</v>
      </c>
      <c r="R2767" t="str">
        <f t="shared" si="217"/>
        <v>children's books</v>
      </c>
      <c r="S2767" s="6">
        <f t="shared" si="218"/>
        <v>41194.370694444442</v>
      </c>
      <c r="T2767" s="7">
        <f t="shared" si="219"/>
        <v>41210.370694444442</v>
      </c>
    </row>
    <row r="2768" spans="1:20" ht="43.2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ROUND((E2768/D2768)*100,2)</f>
        <v>2</v>
      </c>
      <c r="P2768">
        <f t="shared" si="215"/>
        <v>25</v>
      </c>
      <c r="Q2768" t="str">
        <f t="shared" si="216"/>
        <v>publishing</v>
      </c>
      <c r="R2768" t="str">
        <f t="shared" si="217"/>
        <v>children's books</v>
      </c>
      <c r="S2768" s="6">
        <f t="shared" si="218"/>
        <v>40736.459699074076</v>
      </c>
      <c r="T2768" s="7">
        <f t="shared" si="219"/>
        <v>40766.459699074076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ROUND((E2769/D2769)*100,2)</f>
        <v>0.85</v>
      </c>
      <c r="P2769">
        <f t="shared" si="215"/>
        <v>11.333333333333334</v>
      </c>
      <c r="Q2769" t="str">
        <f t="shared" si="216"/>
        <v>publishing</v>
      </c>
      <c r="R2769" t="str">
        <f t="shared" si="217"/>
        <v>children's books</v>
      </c>
      <c r="S2769" s="6">
        <f t="shared" si="218"/>
        <v>42172.750578703701</v>
      </c>
      <c r="T2769" s="7">
        <f t="shared" si="219"/>
        <v>42232.750578703701</v>
      </c>
    </row>
    <row r="2770" spans="1:20" ht="43.2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ROUND((E2770/D2770)*100,2)</f>
        <v>14.31</v>
      </c>
      <c r="P2770">
        <f t="shared" si="215"/>
        <v>29.470588235294116</v>
      </c>
      <c r="Q2770" t="str">
        <f t="shared" si="216"/>
        <v>publishing</v>
      </c>
      <c r="R2770" t="str">
        <f t="shared" si="217"/>
        <v>children's books</v>
      </c>
      <c r="S2770" s="6">
        <f t="shared" si="218"/>
        <v>40967.4065162037</v>
      </c>
      <c r="T2770" s="7">
        <f t="shared" si="219"/>
        <v>40997.364849537036</v>
      </c>
    </row>
    <row r="2771" spans="1:20" ht="43.2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ROUND((E2771/D2771)*100,2)</f>
        <v>0.25</v>
      </c>
      <c r="P2771">
        <f t="shared" si="215"/>
        <v>1</v>
      </c>
      <c r="Q2771" t="str">
        <f t="shared" si="216"/>
        <v>publishing</v>
      </c>
      <c r="R2771" t="str">
        <f t="shared" si="217"/>
        <v>children's books</v>
      </c>
      <c r="S2771" s="6">
        <f t="shared" si="218"/>
        <v>41745.617939814816</v>
      </c>
      <c r="T2771" s="7">
        <f t="shared" si="219"/>
        <v>41795.617939814816</v>
      </c>
    </row>
    <row r="2772" spans="1:20" ht="43.2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ROUND((E2772/D2772)*100,2)</f>
        <v>10.41</v>
      </c>
      <c r="P2772">
        <f t="shared" si="215"/>
        <v>63.098484848484851</v>
      </c>
      <c r="Q2772" t="str">
        <f t="shared" si="216"/>
        <v>publishing</v>
      </c>
      <c r="R2772" t="str">
        <f t="shared" si="217"/>
        <v>children's books</v>
      </c>
      <c r="S2772" s="6">
        <f t="shared" si="218"/>
        <v>41686.496874999997</v>
      </c>
      <c r="T2772" s="7">
        <f t="shared" si="219"/>
        <v>41716.455208333333</v>
      </c>
    </row>
    <row r="2773" spans="1:20" ht="43.2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ROUND((E2773/D2773)*100,2)</f>
        <v>0</v>
      </c>
      <c r="P2773">
        <f t="shared" si="215"/>
        <v>0</v>
      </c>
      <c r="Q2773" t="str">
        <f t="shared" si="216"/>
        <v>publishing</v>
      </c>
      <c r="R2773" t="str">
        <f t="shared" si="217"/>
        <v>children's books</v>
      </c>
      <c r="S2773" s="6">
        <f t="shared" si="218"/>
        <v>41257.323379629626</v>
      </c>
      <c r="T2773" s="7">
        <f t="shared" si="219"/>
        <v>41306.5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ROUND((E2774/D2774)*100,2)</f>
        <v>0</v>
      </c>
      <c r="P2774">
        <f t="shared" si="215"/>
        <v>0</v>
      </c>
      <c r="Q2774" t="str">
        <f t="shared" si="216"/>
        <v>publishing</v>
      </c>
      <c r="R2774" t="str">
        <f t="shared" si="217"/>
        <v>children's books</v>
      </c>
      <c r="S2774" s="6">
        <f t="shared" si="218"/>
        <v>41537.660810185182</v>
      </c>
      <c r="T2774" s="7">
        <f t="shared" si="219"/>
        <v>41552.660810185182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ROUND((E2775/D2775)*100,2)</f>
        <v>0.19</v>
      </c>
      <c r="P2775">
        <f t="shared" si="215"/>
        <v>1</v>
      </c>
      <c r="Q2775" t="str">
        <f t="shared" si="216"/>
        <v>publishing</v>
      </c>
      <c r="R2775" t="str">
        <f t="shared" si="217"/>
        <v>children's books</v>
      </c>
      <c r="S2775" s="6">
        <f t="shared" si="218"/>
        <v>42474.656493055554</v>
      </c>
      <c r="T2775" s="7">
        <f t="shared" si="219"/>
        <v>42484.656493055554</v>
      </c>
    </row>
    <row r="2776" spans="1:20" ht="43.2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ROUND((E2776/D2776)*100,2)</f>
        <v>14.25</v>
      </c>
      <c r="P2776">
        <f t="shared" si="215"/>
        <v>43.846153846153847</v>
      </c>
      <c r="Q2776" t="str">
        <f t="shared" si="216"/>
        <v>publishing</v>
      </c>
      <c r="R2776" t="str">
        <f t="shared" si="217"/>
        <v>children's books</v>
      </c>
      <c r="S2776" s="6">
        <f t="shared" si="218"/>
        <v>41310.918148148143</v>
      </c>
      <c r="T2776" s="7">
        <f t="shared" si="219"/>
        <v>41340.918148148143</v>
      </c>
    </row>
    <row r="2777" spans="1:20" ht="43.2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ROUND((E2777/D2777)*100,2)</f>
        <v>3</v>
      </c>
      <c r="P2777">
        <f t="shared" si="215"/>
        <v>75</v>
      </c>
      <c r="Q2777" t="str">
        <f t="shared" si="216"/>
        <v>publishing</v>
      </c>
      <c r="R2777" t="str">
        <f t="shared" si="217"/>
        <v>children's books</v>
      </c>
      <c r="S2777" s="6">
        <f t="shared" si="218"/>
        <v>40862.805023148147</v>
      </c>
      <c r="T2777" s="7">
        <f t="shared" si="219"/>
        <v>40892.805023148147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ROUND((E2778/D2778)*100,2)</f>
        <v>7.88</v>
      </c>
      <c r="P2778">
        <f t="shared" si="215"/>
        <v>45.972222222222221</v>
      </c>
      <c r="Q2778" t="str">
        <f t="shared" si="216"/>
        <v>publishing</v>
      </c>
      <c r="R2778" t="str">
        <f t="shared" si="217"/>
        <v>children's books</v>
      </c>
      <c r="S2778" s="6">
        <f t="shared" si="218"/>
        <v>42136.088842592588</v>
      </c>
      <c r="T2778" s="7">
        <f t="shared" si="219"/>
        <v>42167.088842592588</v>
      </c>
    </row>
    <row r="2779" spans="1:20" ht="43.2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ROUND((E2779/D2779)*100,2)</f>
        <v>0.33</v>
      </c>
      <c r="P2779">
        <f t="shared" si="215"/>
        <v>10</v>
      </c>
      <c r="Q2779" t="str">
        <f t="shared" si="216"/>
        <v>publishing</v>
      </c>
      <c r="R2779" t="str">
        <f t="shared" si="217"/>
        <v>children's books</v>
      </c>
      <c r="S2779" s="6">
        <f t="shared" si="218"/>
        <v>42172.460694444446</v>
      </c>
      <c r="T2779" s="7">
        <f t="shared" si="219"/>
        <v>42202.460694444446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ROUND((E2780/D2780)*100,2)</f>
        <v>25.55</v>
      </c>
      <c r="P2780">
        <f t="shared" si="215"/>
        <v>93.666666666666671</v>
      </c>
      <c r="Q2780" t="str">
        <f t="shared" si="216"/>
        <v>publishing</v>
      </c>
      <c r="R2780" t="str">
        <f t="shared" si="217"/>
        <v>children's books</v>
      </c>
      <c r="S2780" s="6">
        <f t="shared" si="218"/>
        <v>41846.769745370366</v>
      </c>
      <c r="T2780" s="7">
        <f t="shared" si="219"/>
        <v>41876.769745370366</v>
      </c>
    </row>
    <row r="2781" spans="1:20" ht="43.2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ROUND((E2781/D2781)*100,2)</f>
        <v>2.12</v>
      </c>
      <c r="P2781">
        <f t="shared" si="215"/>
        <v>53</v>
      </c>
      <c r="Q2781" t="str">
        <f t="shared" si="216"/>
        <v>publishing</v>
      </c>
      <c r="R2781" t="str">
        <f t="shared" si="217"/>
        <v>children's books</v>
      </c>
      <c r="S2781" s="6">
        <f t="shared" si="218"/>
        <v>42300.377557870372</v>
      </c>
      <c r="T2781" s="7">
        <f t="shared" si="219"/>
        <v>42330.419224537036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ROUND((E2782/D2782)*100,2)</f>
        <v>0</v>
      </c>
      <c r="P2782">
        <f t="shared" si="215"/>
        <v>0</v>
      </c>
      <c r="Q2782" t="str">
        <f t="shared" si="216"/>
        <v>publishing</v>
      </c>
      <c r="R2782" t="str">
        <f t="shared" si="217"/>
        <v>children's books</v>
      </c>
      <c r="S2782" s="6">
        <f t="shared" si="218"/>
        <v>42774.239444444444</v>
      </c>
      <c r="T2782" s="7">
        <f t="shared" si="219"/>
        <v>42804.239444444444</v>
      </c>
    </row>
    <row r="2783" spans="1:20" ht="43.2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ROUND((E2783/D2783)*100,2)</f>
        <v>105.28</v>
      </c>
      <c r="P2783">
        <f t="shared" si="215"/>
        <v>47</v>
      </c>
      <c r="Q2783" t="str">
        <f t="shared" si="216"/>
        <v>theater</v>
      </c>
      <c r="R2783" t="str">
        <f t="shared" si="217"/>
        <v>plays</v>
      </c>
      <c r="S2783" s="6">
        <f t="shared" si="218"/>
        <v>42018.733263888884</v>
      </c>
      <c r="T2783" s="7">
        <f t="shared" si="219"/>
        <v>42047.083333333336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ROUND((E2784/D2784)*100,2)</f>
        <v>120</v>
      </c>
      <c r="P2784">
        <f t="shared" si="215"/>
        <v>66.666666666666671</v>
      </c>
      <c r="Q2784" t="str">
        <f t="shared" si="216"/>
        <v>theater</v>
      </c>
      <c r="R2784" t="str">
        <f t="shared" si="217"/>
        <v>plays</v>
      </c>
      <c r="S2784" s="6">
        <f t="shared" si="218"/>
        <v>42026.716643518514</v>
      </c>
      <c r="T2784" s="7">
        <f t="shared" si="219"/>
        <v>42051.999305555553</v>
      </c>
    </row>
    <row r="2785" spans="1:20" ht="43.2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ROUND((E2785/D2785)*100,2)</f>
        <v>114.5</v>
      </c>
      <c r="P2785">
        <f t="shared" si="215"/>
        <v>18.770491803278688</v>
      </c>
      <c r="Q2785" t="str">
        <f t="shared" si="216"/>
        <v>theater</v>
      </c>
      <c r="R2785" t="str">
        <f t="shared" si="217"/>
        <v>plays</v>
      </c>
      <c r="S2785" s="6">
        <f t="shared" si="218"/>
        <v>42103.326921296299</v>
      </c>
      <c r="T2785" s="7">
        <f t="shared" si="219"/>
        <v>42117.326921296299</v>
      </c>
    </row>
    <row r="2786" spans="1:20" ht="43.2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ROUND((E2786/D2786)*100,2)</f>
        <v>119</v>
      </c>
      <c r="P2786">
        <f t="shared" si="215"/>
        <v>66.111111111111114</v>
      </c>
      <c r="Q2786" t="str">
        <f t="shared" si="216"/>
        <v>theater</v>
      </c>
      <c r="R2786" t="str">
        <f t="shared" si="217"/>
        <v>plays</v>
      </c>
      <c r="S2786" s="6">
        <f t="shared" si="218"/>
        <v>41920.579201388886</v>
      </c>
      <c r="T2786" s="7">
        <f t="shared" si="219"/>
        <v>41941.579201388886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ROUND((E2787/D2787)*100,2)</f>
        <v>104.68</v>
      </c>
      <c r="P2787">
        <f t="shared" si="215"/>
        <v>36.859154929577464</v>
      </c>
      <c r="Q2787" t="str">
        <f t="shared" si="216"/>
        <v>theater</v>
      </c>
      <c r="R2787" t="str">
        <f t="shared" si="217"/>
        <v>plays</v>
      </c>
      <c r="S2787" s="6">
        <f t="shared" si="218"/>
        <v>42557.981099537035</v>
      </c>
      <c r="T2787" s="7">
        <f t="shared" si="219"/>
        <v>42587.666666666664</v>
      </c>
    </row>
    <row r="2788" spans="1:20" ht="28.8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ROUND((E2788/D2788)*100,2)</f>
        <v>117.84</v>
      </c>
      <c r="P2788">
        <f t="shared" si="215"/>
        <v>39.810810810810814</v>
      </c>
      <c r="Q2788" t="str">
        <f t="shared" si="216"/>
        <v>theater</v>
      </c>
      <c r="R2788" t="str">
        <f t="shared" si="217"/>
        <v>plays</v>
      </c>
      <c r="S2788" s="6">
        <f t="shared" si="218"/>
        <v>41815.360879629625</v>
      </c>
      <c r="T2788" s="7">
        <f t="shared" si="219"/>
        <v>41829.360879629625</v>
      </c>
    </row>
    <row r="2789" spans="1:20" ht="43.2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ROUND((E2789/D2789)*100,2)</f>
        <v>119.7</v>
      </c>
      <c r="P2789">
        <f t="shared" si="215"/>
        <v>31.5</v>
      </c>
      <c r="Q2789" t="str">
        <f t="shared" si="216"/>
        <v>theater</v>
      </c>
      <c r="R2789" t="str">
        <f t="shared" si="217"/>
        <v>plays</v>
      </c>
      <c r="S2789" s="6">
        <f t="shared" si="218"/>
        <v>41807.990185185183</v>
      </c>
      <c r="T2789" s="7">
        <f t="shared" si="219"/>
        <v>41837.990185185183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ROUND((E2790/D2790)*100,2)</f>
        <v>102.5</v>
      </c>
      <c r="P2790">
        <f t="shared" si="215"/>
        <v>102.5</v>
      </c>
      <c r="Q2790" t="str">
        <f t="shared" si="216"/>
        <v>theater</v>
      </c>
      <c r="R2790" t="str">
        <f t="shared" si="217"/>
        <v>plays</v>
      </c>
      <c r="S2790" s="6">
        <f t="shared" si="218"/>
        <v>42550.49355324074</v>
      </c>
      <c r="T2790" s="7">
        <f t="shared" si="219"/>
        <v>42580.49355324074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ROUND((E2791/D2791)*100,2)</f>
        <v>101.17</v>
      </c>
      <c r="P2791">
        <f t="shared" si="215"/>
        <v>126.45833333333333</v>
      </c>
      <c r="Q2791" t="str">
        <f t="shared" si="216"/>
        <v>theater</v>
      </c>
      <c r="R2791" t="str">
        <f t="shared" si="217"/>
        <v>plays</v>
      </c>
      <c r="S2791" s="6">
        <f t="shared" si="218"/>
        <v>42055.804791666662</v>
      </c>
      <c r="T2791" s="7">
        <f t="shared" si="219"/>
        <v>42074.958333333336</v>
      </c>
    </row>
    <row r="2792" spans="1:20" ht="43.2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ROUND((E2792/D2792)*100,2)</f>
        <v>105.33</v>
      </c>
      <c r="P2792">
        <f t="shared" si="215"/>
        <v>47.878787878787875</v>
      </c>
      <c r="Q2792" t="str">
        <f t="shared" si="216"/>
        <v>theater</v>
      </c>
      <c r="R2792" t="str">
        <f t="shared" si="217"/>
        <v>plays</v>
      </c>
      <c r="S2792" s="6">
        <f t="shared" si="218"/>
        <v>42016.730358796289</v>
      </c>
      <c r="T2792" s="7">
        <f t="shared" si="219"/>
        <v>42046.730358796289</v>
      </c>
    </row>
    <row r="2793" spans="1:20" ht="43.2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ROUND((E2793/D2793)*100,2)</f>
        <v>102.5</v>
      </c>
      <c r="P2793">
        <f t="shared" si="215"/>
        <v>73.214285714285708</v>
      </c>
      <c r="Q2793" t="str">
        <f t="shared" si="216"/>
        <v>theater</v>
      </c>
      <c r="R2793" t="str">
        <f t="shared" si="217"/>
        <v>plays</v>
      </c>
      <c r="S2793" s="6">
        <f t="shared" si="218"/>
        <v>42591.691655092589</v>
      </c>
      <c r="T2793" s="7">
        <f t="shared" si="219"/>
        <v>42621.958333333336</v>
      </c>
    </row>
    <row r="2794" spans="1:20" ht="43.2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ROUND((E2794/D2794)*100,2)</f>
        <v>107.6</v>
      </c>
      <c r="P2794">
        <f t="shared" si="215"/>
        <v>89.666666666666671</v>
      </c>
      <c r="Q2794" t="str">
        <f t="shared" si="216"/>
        <v>theater</v>
      </c>
      <c r="R2794" t="str">
        <f t="shared" si="217"/>
        <v>plays</v>
      </c>
      <c r="S2794" s="6">
        <f t="shared" si="218"/>
        <v>42183.022673611107</v>
      </c>
      <c r="T2794" s="7">
        <f t="shared" si="219"/>
        <v>42228.022673611107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ROUND((E2795/D2795)*100,2)</f>
        <v>110.57</v>
      </c>
      <c r="P2795">
        <f t="shared" si="215"/>
        <v>151.4623287671233</v>
      </c>
      <c r="Q2795" t="str">
        <f t="shared" si="216"/>
        <v>theater</v>
      </c>
      <c r="R2795" t="str">
        <f t="shared" si="217"/>
        <v>plays</v>
      </c>
      <c r="S2795" s="6">
        <f t="shared" si="218"/>
        <v>42176.210706018515</v>
      </c>
      <c r="T2795" s="7">
        <f t="shared" si="219"/>
        <v>42206.210706018515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ROUND((E2796/D2796)*100,2)</f>
        <v>150</v>
      </c>
      <c r="P2796">
        <f t="shared" si="215"/>
        <v>25</v>
      </c>
      <c r="Q2796" t="str">
        <f t="shared" si="216"/>
        <v>theater</v>
      </c>
      <c r="R2796" t="str">
        <f t="shared" si="217"/>
        <v>plays</v>
      </c>
      <c r="S2796" s="6">
        <f t="shared" si="218"/>
        <v>42416.48332175926</v>
      </c>
      <c r="T2796" s="7">
        <f t="shared" si="219"/>
        <v>42432.583333333336</v>
      </c>
    </row>
    <row r="2797" spans="1:20" ht="43.2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ROUND((E2797/D2797)*100,2)</f>
        <v>104.29</v>
      </c>
      <c r="P2797">
        <f t="shared" si="215"/>
        <v>36.5</v>
      </c>
      <c r="Q2797" t="str">
        <f t="shared" si="216"/>
        <v>theater</v>
      </c>
      <c r="R2797" t="str">
        <f t="shared" si="217"/>
        <v>plays</v>
      </c>
      <c r="S2797" s="6">
        <f t="shared" si="218"/>
        <v>41780.317604166667</v>
      </c>
      <c r="T2797" s="7">
        <f t="shared" si="219"/>
        <v>41796.75</v>
      </c>
    </row>
    <row r="2798" spans="1:20" ht="43.2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ROUND((E2798/D2798)*100,2)</f>
        <v>115.5</v>
      </c>
      <c r="P2798">
        <f t="shared" si="215"/>
        <v>44</v>
      </c>
      <c r="Q2798" t="str">
        <f t="shared" si="216"/>
        <v>theater</v>
      </c>
      <c r="R2798" t="str">
        <f t="shared" si="217"/>
        <v>plays</v>
      </c>
      <c r="S2798" s="6">
        <f t="shared" si="218"/>
        <v>41795.319768518515</v>
      </c>
      <c r="T2798" s="7">
        <f t="shared" si="219"/>
        <v>41825.319768518515</v>
      </c>
    </row>
    <row r="2799" spans="1:20" ht="43.2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ROUND((E2799/D2799)*100,2)</f>
        <v>102.65</v>
      </c>
      <c r="P2799">
        <f t="shared" si="215"/>
        <v>87.357553191489373</v>
      </c>
      <c r="Q2799" t="str">
        <f t="shared" si="216"/>
        <v>theater</v>
      </c>
      <c r="R2799" t="str">
        <f t="shared" si="217"/>
        <v>plays</v>
      </c>
      <c r="S2799" s="6">
        <f t="shared" si="218"/>
        <v>41798.731944444444</v>
      </c>
      <c r="T2799" s="7">
        <f t="shared" si="219"/>
        <v>41828.731944444444</v>
      </c>
    </row>
    <row r="2800" spans="1:20" ht="43.2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ROUND((E2800/D2800)*100,2)</f>
        <v>101.4</v>
      </c>
      <c r="P2800">
        <f t="shared" si="215"/>
        <v>36.474820143884891</v>
      </c>
      <c r="Q2800" t="str">
        <f t="shared" si="216"/>
        <v>theater</v>
      </c>
      <c r="R2800" t="str">
        <f t="shared" si="217"/>
        <v>plays</v>
      </c>
      <c r="S2800" s="6">
        <f t="shared" si="218"/>
        <v>42201.466678240737</v>
      </c>
      <c r="T2800" s="7">
        <f t="shared" si="219"/>
        <v>42216.458333333336</v>
      </c>
    </row>
    <row r="2801" spans="1:20" ht="43.2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ROUND((E2801/D2801)*100,2)</f>
        <v>116.63</v>
      </c>
      <c r="P2801">
        <f t="shared" si="215"/>
        <v>44.859538461538463</v>
      </c>
      <c r="Q2801" t="str">
        <f t="shared" si="216"/>
        <v>theater</v>
      </c>
      <c r="R2801" t="str">
        <f t="shared" si="217"/>
        <v>plays</v>
      </c>
      <c r="S2801" s="6">
        <f t="shared" si="218"/>
        <v>42507.05636574074</v>
      </c>
      <c r="T2801" s="7">
        <f t="shared" si="219"/>
        <v>42538.458333333336</v>
      </c>
    </row>
    <row r="2802" spans="1:20" ht="43.2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ROUND((E2802/D2802)*100,2)</f>
        <v>133</v>
      </c>
      <c r="P2802">
        <f t="shared" si="215"/>
        <v>42.903225806451616</v>
      </c>
      <c r="Q2802" t="str">
        <f t="shared" si="216"/>
        <v>theater</v>
      </c>
      <c r="R2802" t="str">
        <f t="shared" si="217"/>
        <v>plays</v>
      </c>
      <c r="S2802" s="6">
        <f t="shared" si="218"/>
        <v>41948.344513888886</v>
      </c>
      <c r="T2802" s="7">
        <f t="shared" si="219"/>
        <v>42008.344513888886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ROUND((E2803/D2803)*100,2)</f>
        <v>133.19999999999999</v>
      </c>
      <c r="P2803">
        <f t="shared" si="215"/>
        <v>51.230769230769234</v>
      </c>
      <c r="Q2803" t="str">
        <f t="shared" si="216"/>
        <v>theater</v>
      </c>
      <c r="R2803" t="str">
        <f t="shared" si="217"/>
        <v>plays</v>
      </c>
      <c r="S2803" s="6">
        <f t="shared" si="218"/>
        <v>41900.034826388888</v>
      </c>
      <c r="T2803" s="7">
        <f t="shared" si="219"/>
        <v>41922.25</v>
      </c>
    </row>
    <row r="2804" spans="1:20" ht="43.2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ROUND((E2804/D2804)*100,2)</f>
        <v>101.83</v>
      </c>
      <c r="P2804">
        <f t="shared" si="215"/>
        <v>33.944444444444443</v>
      </c>
      <c r="Q2804" t="str">
        <f t="shared" si="216"/>
        <v>theater</v>
      </c>
      <c r="R2804" t="str">
        <f t="shared" si="217"/>
        <v>plays</v>
      </c>
      <c r="S2804" s="6">
        <f t="shared" si="218"/>
        <v>42192.438738425924</v>
      </c>
      <c r="T2804" s="7">
        <f t="shared" si="219"/>
        <v>42222.438738425924</v>
      </c>
    </row>
    <row r="2805" spans="1:20" ht="43.2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ROUND((E2805/D2805)*100,2)</f>
        <v>127.95</v>
      </c>
      <c r="P2805">
        <f t="shared" si="215"/>
        <v>90.744680851063833</v>
      </c>
      <c r="Q2805" t="str">
        <f t="shared" si="216"/>
        <v>theater</v>
      </c>
      <c r="R2805" t="str">
        <f t="shared" si="217"/>
        <v>plays</v>
      </c>
      <c r="S2805" s="6">
        <f t="shared" si="218"/>
        <v>42157.857361111113</v>
      </c>
      <c r="T2805" s="7">
        <f t="shared" si="219"/>
        <v>42200.791666666664</v>
      </c>
    </row>
    <row r="2806" spans="1:20" ht="43.2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ROUND((E2806/D2806)*100,2)</f>
        <v>115</v>
      </c>
      <c r="P2806">
        <f t="shared" si="215"/>
        <v>50</v>
      </c>
      <c r="Q2806" t="str">
        <f t="shared" si="216"/>
        <v>theater</v>
      </c>
      <c r="R2806" t="str">
        <f t="shared" si="217"/>
        <v>plays</v>
      </c>
      <c r="S2806" s="6">
        <f t="shared" si="218"/>
        <v>41881.245254629626</v>
      </c>
      <c r="T2806" s="7">
        <f t="shared" si="219"/>
        <v>41911.245254629626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ROUND((E2807/D2807)*100,2)</f>
        <v>110</v>
      </c>
      <c r="P2807">
        <f t="shared" si="215"/>
        <v>24.444444444444443</v>
      </c>
      <c r="Q2807" t="str">
        <f t="shared" si="216"/>
        <v>theater</v>
      </c>
      <c r="R2807" t="str">
        <f t="shared" si="217"/>
        <v>plays</v>
      </c>
      <c r="S2807" s="6">
        <f t="shared" si="218"/>
        <v>42213.2971412037</v>
      </c>
      <c r="T2807" s="7">
        <f t="shared" si="219"/>
        <v>42238.2971412037</v>
      </c>
    </row>
    <row r="2808" spans="1:20" ht="43.2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ROUND((E2808/D2808)*100,2)</f>
        <v>112.1</v>
      </c>
      <c r="P2808">
        <f t="shared" si="215"/>
        <v>44.25</v>
      </c>
      <c r="Q2808" t="str">
        <f t="shared" si="216"/>
        <v>theater</v>
      </c>
      <c r="R2808" t="str">
        <f t="shared" si="217"/>
        <v>plays</v>
      </c>
      <c r="S2808" s="6">
        <f t="shared" si="218"/>
        <v>42185.058912037035</v>
      </c>
      <c r="T2808" s="7">
        <f t="shared" si="219"/>
        <v>42221.249999999993</v>
      </c>
    </row>
    <row r="2809" spans="1:20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ROUND((E2809/D2809)*100,2)</f>
        <v>126</v>
      </c>
      <c r="P2809">
        <f t="shared" si="215"/>
        <v>67.741935483870961</v>
      </c>
      <c r="Q2809" t="str">
        <f t="shared" si="216"/>
        <v>theater</v>
      </c>
      <c r="R2809" t="str">
        <f t="shared" si="217"/>
        <v>plays</v>
      </c>
      <c r="S2809" s="6">
        <f t="shared" si="218"/>
        <v>42154.664791666662</v>
      </c>
      <c r="T2809" s="7">
        <f t="shared" si="219"/>
        <v>42184.664791666662</v>
      </c>
    </row>
    <row r="2810" spans="1:20" ht="43.2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ROUND((E2810/D2810)*100,2)</f>
        <v>100.24</v>
      </c>
      <c r="P2810">
        <f t="shared" si="215"/>
        <v>65.376811594202906</v>
      </c>
      <c r="Q2810" t="str">
        <f t="shared" si="216"/>
        <v>theater</v>
      </c>
      <c r="R2810" t="str">
        <f t="shared" si="217"/>
        <v>plays</v>
      </c>
      <c r="S2810" s="6">
        <f t="shared" si="218"/>
        <v>42208.638136574074</v>
      </c>
      <c r="T2810" s="7">
        <f t="shared" si="219"/>
        <v>42238.638136574074</v>
      </c>
    </row>
    <row r="2811" spans="1:20" ht="43.2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ROUND((E2811/D2811)*100,2)</f>
        <v>102.4</v>
      </c>
      <c r="P2811">
        <f t="shared" si="215"/>
        <v>121.9047619047619</v>
      </c>
      <c r="Q2811" t="str">
        <f t="shared" si="216"/>
        <v>theater</v>
      </c>
      <c r="R2811" t="str">
        <f t="shared" si="217"/>
        <v>plays</v>
      </c>
      <c r="S2811" s="6">
        <f t="shared" si="218"/>
        <v>42451.288483796299</v>
      </c>
      <c r="T2811" s="7">
        <f t="shared" si="219"/>
        <v>42459.402083333327</v>
      </c>
    </row>
    <row r="2812" spans="1:20" ht="43.2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ROUND((E2812/D2812)*100,2)</f>
        <v>108.2</v>
      </c>
      <c r="P2812">
        <f t="shared" si="215"/>
        <v>47.456140350877192</v>
      </c>
      <c r="Q2812" t="str">
        <f t="shared" si="216"/>
        <v>theater</v>
      </c>
      <c r="R2812" t="str">
        <f t="shared" si="217"/>
        <v>plays</v>
      </c>
      <c r="S2812" s="6">
        <f t="shared" si="218"/>
        <v>41758.931296296294</v>
      </c>
      <c r="T2812" s="7">
        <f t="shared" si="219"/>
        <v>41790.957638888889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ROUND((E2813/D2813)*100,2)</f>
        <v>100.27</v>
      </c>
      <c r="P2813">
        <f t="shared" si="215"/>
        <v>92.842592592592595</v>
      </c>
      <c r="Q2813" t="str">
        <f t="shared" si="216"/>
        <v>theater</v>
      </c>
      <c r="R2813" t="str">
        <f t="shared" si="217"/>
        <v>plays</v>
      </c>
      <c r="S2813" s="6">
        <f t="shared" si="218"/>
        <v>42028.288229166668</v>
      </c>
      <c r="T2813" s="7">
        <f t="shared" si="219"/>
        <v>42058.288229166668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ROUND((E2814/D2814)*100,2)</f>
        <v>113.3</v>
      </c>
      <c r="P2814">
        <f t="shared" si="215"/>
        <v>68.253012048192772</v>
      </c>
      <c r="Q2814" t="str">
        <f t="shared" si="216"/>
        <v>theater</v>
      </c>
      <c r="R2814" t="str">
        <f t="shared" si="217"/>
        <v>plays</v>
      </c>
      <c r="S2814" s="6">
        <f t="shared" si="218"/>
        <v>42054.535856481474</v>
      </c>
      <c r="T2814" s="7">
        <f t="shared" si="219"/>
        <v>42099.958333333336</v>
      </c>
    </row>
    <row r="2815" spans="1:20" ht="43.2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ROUND((E2815/D2815)*100,2)</f>
        <v>127.58</v>
      </c>
      <c r="P2815">
        <f t="shared" si="215"/>
        <v>37.209583333333335</v>
      </c>
      <c r="Q2815" t="str">
        <f t="shared" si="216"/>
        <v>theater</v>
      </c>
      <c r="R2815" t="str">
        <f t="shared" si="217"/>
        <v>plays</v>
      </c>
      <c r="S2815" s="6">
        <f t="shared" si="218"/>
        <v>42693.534270833326</v>
      </c>
      <c r="T2815" s="7">
        <f t="shared" si="219"/>
        <v>42718.534270833326</v>
      </c>
    </row>
    <row r="2816" spans="1:20" ht="43.2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ROUND((E2816/D2816)*100,2)</f>
        <v>107.73</v>
      </c>
      <c r="P2816">
        <f t="shared" si="215"/>
        <v>25.25</v>
      </c>
      <c r="Q2816" t="str">
        <f t="shared" si="216"/>
        <v>theater</v>
      </c>
      <c r="R2816" t="str">
        <f t="shared" si="217"/>
        <v>plays</v>
      </c>
      <c r="S2816" s="6">
        <f t="shared" si="218"/>
        <v>42103.191145833327</v>
      </c>
      <c r="T2816" s="7">
        <f t="shared" si="219"/>
        <v>42133.191145833327</v>
      </c>
    </row>
    <row r="2817" spans="1:20" ht="43.2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ROUND((E2817/D2817)*100,2)</f>
        <v>242</v>
      </c>
      <c r="P2817">
        <f t="shared" si="215"/>
        <v>43.214285714285715</v>
      </c>
      <c r="Q2817" t="str">
        <f t="shared" si="216"/>
        <v>theater</v>
      </c>
      <c r="R2817" t="str">
        <f t="shared" si="217"/>
        <v>plays</v>
      </c>
      <c r="S2817" s="6">
        <f t="shared" si="218"/>
        <v>42559.568391203698</v>
      </c>
      <c r="T2817" s="7">
        <f t="shared" si="219"/>
        <v>42589.568391203698</v>
      </c>
    </row>
    <row r="2818" spans="1:20" ht="43.2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ROUND((E2818/D2818)*100,2)</f>
        <v>141.57</v>
      </c>
      <c r="P2818">
        <f t="shared" si="215"/>
        <v>25.130177514792898</v>
      </c>
      <c r="Q2818" t="str">
        <f t="shared" si="216"/>
        <v>theater</v>
      </c>
      <c r="R2818" t="str">
        <f t="shared" si="217"/>
        <v>plays</v>
      </c>
      <c r="S2818" s="6">
        <f t="shared" si="218"/>
        <v>42188.259166666663</v>
      </c>
      <c r="T2818" s="7">
        <f t="shared" si="219"/>
        <v>42218.458333333336</v>
      </c>
    </row>
    <row r="2819" spans="1:20" ht="43.2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ROUND((E2819/D2819)*100,2)</f>
        <v>130</v>
      </c>
      <c r="P2819">
        <f t="shared" ref="P2819:P2882" si="220">IF(L2819=0,0,+E2819/L2819)</f>
        <v>23.636363636363637</v>
      </c>
      <c r="Q2819" t="str">
        <f t="shared" ref="Q2819:Q2882" si="221">LEFT(N2819, SEARCH("/",N2819)-1)</f>
        <v>theater</v>
      </c>
      <c r="R2819" t="str">
        <f t="shared" ref="R2819:R2882" si="222">RIGHT(N2819,LEN(N2819)-SEARCH("/",N2819))</f>
        <v>plays</v>
      </c>
      <c r="S2819" s="6">
        <f t="shared" ref="S2819:S2882" si="223">(J2819/86400)+25569+(-5/24)</f>
        <v>42023.42664351852</v>
      </c>
      <c r="T2819" s="7">
        <f t="shared" ref="T2819:T2882" si="224">(I2819/86400)+25569+(-5/24)</f>
        <v>42063.42664351852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ROUND((E2820/D2820)*100,2)</f>
        <v>106.03</v>
      </c>
      <c r="P2820">
        <f t="shared" si="220"/>
        <v>103.95098039215686</v>
      </c>
      <c r="Q2820" t="str">
        <f t="shared" si="221"/>
        <v>theater</v>
      </c>
      <c r="R2820" t="str">
        <f t="shared" si="222"/>
        <v>plays</v>
      </c>
      <c r="S2820" s="6">
        <f t="shared" si="223"/>
        <v>42250.389884259253</v>
      </c>
      <c r="T2820" s="7">
        <f t="shared" si="224"/>
        <v>42270.389884259253</v>
      </c>
    </row>
    <row r="2821" spans="1:20" ht="43.2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ROUND((E2821/D2821)*100,2)</f>
        <v>104.8</v>
      </c>
      <c r="P2821">
        <f t="shared" si="220"/>
        <v>50.384615384615387</v>
      </c>
      <c r="Q2821" t="str">
        <f t="shared" si="221"/>
        <v>theater</v>
      </c>
      <c r="R2821" t="str">
        <f t="shared" si="222"/>
        <v>plays</v>
      </c>
      <c r="S2821" s="6">
        <f t="shared" si="223"/>
        <v>42139.317233796297</v>
      </c>
      <c r="T2821" s="7">
        <f t="shared" si="224"/>
        <v>42169.317233796297</v>
      </c>
    </row>
    <row r="2822" spans="1:20" ht="43.2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ROUND((E2822/D2822)*100,2)</f>
        <v>136</v>
      </c>
      <c r="P2822">
        <f t="shared" si="220"/>
        <v>13.6</v>
      </c>
      <c r="Q2822" t="str">
        <f t="shared" si="221"/>
        <v>theater</v>
      </c>
      <c r="R2822" t="str">
        <f t="shared" si="222"/>
        <v>plays</v>
      </c>
      <c r="S2822" s="6">
        <f t="shared" si="223"/>
        <v>42401.402650462966</v>
      </c>
      <c r="T2822" s="7">
        <f t="shared" si="224"/>
        <v>42425.791666666664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ROUND((E2823/D2823)*100,2)</f>
        <v>100</v>
      </c>
      <c r="P2823">
        <f t="shared" si="220"/>
        <v>28.571428571428573</v>
      </c>
      <c r="Q2823" t="str">
        <f t="shared" si="221"/>
        <v>theater</v>
      </c>
      <c r="R2823" t="str">
        <f t="shared" si="222"/>
        <v>plays</v>
      </c>
      <c r="S2823" s="6">
        <f t="shared" si="223"/>
        <v>41875.714525462965</v>
      </c>
      <c r="T2823" s="7">
        <f t="shared" si="224"/>
        <v>41905.714525462965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ROUND((E2824/D2824)*100,2)</f>
        <v>100</v>
      </c>
      <c r="P2824">
        <f t="shared" si="220"/>
        <v>63.829787234042556</v>
      </c>
      <c r="Q2824" t="str">
        <f t="shared" si="221"/>
        <v>theater</v>
      </c>
      <c r="R2824" t="str">
        <f t="shared" si="222"/>
        <v>plays</v>
      </c>
      <c r="S2824" s="6">
        <f t="shared" si="223"/>
        <v>42060.475601851846</v>
      </c>
      <c r="T2824" s="7">
        <f t="shared" si="224"/>
        <v>42090.433935185181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ROUND((E2825/D2825)*100,2)</f>
        <v>124</v>
      </c>
      <c r="P2825">
        <f t="shared" si="220"/>
        <v>8.8571428571428577</v>
      </c>
      <c r="Q2825" t="str">
        <f t="shared" si="221"/>
        <v>theater</v>
      </c>
      <c r="R2825" t="str">
        <f t="shared" si="222"/>
        <v>plays</v>
      </c>
      <c r="S2825" s="6">
        <f t="shared" si="223"/>
        <v>42066.803310185183</v>
      </c>
      <c r="T2825" s="7">
        <f t="shared" si="224"/>
        <v>42094.749305555553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ROUND((E2826/D2826)*100,2)</f>
        <v>116.92</v>
      </c>
      <c r="P2826">
        <f t="shared" si="220"/>
        <v>50.666666666666664</v>
      </c>
      <c r="Q2826" t="str">
        <f t="shared" si="221"/>
        <v>theater</v>
      </c>
      <c r="R2826" t="str">
        <f t="shared" si="222"/>
        <v>plays</v>
      </c>
      <c r="S2826" s="6">
        <f t="shared" si="223"/>
        <v>42136.0624537037</v>
      </c>
      <c r="T2826" s="7">
        <f t="shared" si="224"/>
        <v>42167.863194444442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ROUND((E2827/D2827)*100,2)</f>
        <v>103.33</v>
      </c>
      <c r="P2827">
        <f t="shared" si="220"/>
        <v>60.784313725490193</v>
      </c>
      <c r="Q2827" t="str">
        <f t="shared" si="221"/>
        <v>theater</v>
      </c>
      <c r="R2827" t="str">
        <f t="shared" si="222"/>
        <v>plays</v>
      </c>
      <c r="S2827" s="6">
        <f t="shared" si="223"/>
        <v>42312.584328703706</v>
      </c>
      <c r="T2827" s="7">
        <f t="shared" si="224"/>
        <v>42342.584328703706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ROUND((E2828/D2828)*100,2)</f>
        <v>107.75</v>
      </c>
      <c r="P2828">
        <f t="shared" si="220"/>
        <v>113.42105263157895</v>
      </c>
      <c r="Q2828" t="str">
        <f t="shared" si="221"/>
        <v>theater</v>
      </c>
      <c r="R2828" t="str">
        <f t="shared" si="222"/>
        <v>plays</v>
      </c>
      <c r="S2828" s="6">
        <f t="shared" si="223"/>
        <v>42170.826527777775</v>
      </c>
      <c r="T2828" s="7">
        <f t="shared" si="224"/>
        <v>42195.083333333336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ROUND((E2829/D2829)*100,2)</f>
        <v>120.25</v>
      </c>
      <c r="P2829">
        <f t="shared" si="220"/>
        <v>104.56521739130434</v>
      </c>
      <c r="Q2829" t="str">
        <f t="shared" si="221"/>
        <v>theater</v>
      </c>
      <c r="R2829" t="str">
        <f t="shared" si="222"/>
        <v>plays</v>
      </c>
      <c r="S2829" s="6">
        <f t="shared" si="223"/>
        <v>42494.475300925922</v>
      </c>
      <c r="T2829" s="7">
        <f t="shared" si="224"/>
        <v>42524.479166666664</v>
      </c>
    </row>
    <row r="2830" spans="1:20" ht="43.2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ROUND((E2830/D2830)*100,2)</f>
        <v>100.38</v>
      </c>
      <c r="P2830">
        <f t="shared" si="220"/>
        <v>98.30927835051547</v>
      </c>
      <c r="Q2830" t="str">
        <f t="shared" si="221"/>
        <v>theater</v>
      </c>
      <c r="R2830" t="str">
        <f t="shared" si="222"/>
        <v>plays</v>
      </c>
      <c r="S2830" s="6">
        <f t="shared" si="223"/>
        <v>42254.056354166663</v>
      </c>
      <c r="T2830" s="7">
        <f t="shared" si="224"/>
        <v>42279.749999999993</v>
      </c>
    </row>
    <row r="2831" spans="1:20" ht="43.2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ROUND((E2831/D2831)*100,2)</f>
        <v>106.52</v>
      </c>
      <c r="P2831">
        <f t="shared" si="220"/>
        <v>35.039473684210527</v>
      </c>
      <c r="Q2831" t="str">
        <f t="shared" si="221"/>
        <v>theater</v>
      </c>
      <c r="R2831" t="str">
        <f t="shared" si="222"/>
        <v>plays</v>
      </c>
      <c r="S2831" s="6">
        <f t="shared" si="223"/>
        <v>42495.225902777776</v>
      </c>
      <c r="T2831" s="7">
        <f t="shared" si="224"/>
        <v>42523.225902777776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ROUND((E2832/D2832)*100,2)</f>
        <v>100</v>
      </c>
      <c r="P2832">
        <f t="shared" si="220"/>
        <v>272.72727272727275</v>
      </c>
      <c r="Q2832" t="str">
        <f t="shared" si="221"/>
        <v>theater</v>
      </c>
      <c r="R2832" t="str">
        <f t="shared" si="222"/>
        <v>plays</v>
      </c>
      <c r="S2832" s="6">
        <f t="shared" si="223"/>
        <v>41758.631342592591</v>
      </c>
      <c r="T2832" s="7">
        <f t="shared" si="224"/>
        <v>41770.957638888889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ROUND((E2833/D2833)*100,2)</f>
        <v>110.67</v>
      </c>
      <c r="P2833">
        <f t="shared" si="220"/>
        <v>63.846153846153847</v>
      </c>
      <c r="Q2833" t="str">
        <f t="shared" si="221"/>
        <v>theater</v>
      </c>
      <c r="R2833" t="str">
        <f t="shared" si="222"/>
        <v>plays</v>
      </c>
      <c r="S2833" s="6">
        <f t="shared" si="223"/>
        <v>42171.616550925923</v>
      </c>
      <c r="T2833" s="7">
        <f t="shared" si="224"/>
        <v>42201.616550925923</v>
      </c>
    </row>
    <row r="2834" spans="1:20" ht="43.2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ROUND((E2834/D2834)*100,2)</f>
        <v>114.72</v>
      </c>
      <c r="P2834">
        <f t="shared" si="220"/>
        <v>30.189368421052631</v>
      </c>
      <c r="Q2834" t="str">
        <f t="shared" si="221"/>
        <v>theater</v>
      </c>
      <c r="R2834" t="str">
        <f t="shared" si="222"/>
        <v>plays</v>
      </c>
      <c r="S2834" s="6">
        <f t="shared" si="223"/>
        <v>41938.501087962963</v>
      </c>
      <c r="T2834" s="7">
        <f t="shared" si="224"/>
        <v>41966.708333333336</v>
      </c>
    </row>
    <row r="2835" spans="1:20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ROUND((E2835/D2835)*100,2)</f>
        <v>108.26</v>
      </c>
      <c r="P2835">
        <f t="shared" si="220"/>
        <v>83.51428571428572</v>
      </c>
      <c r="Q2835" t="str">
        <f t="shared" si="221"/>
        <v>theater</v>
      </c>
      <c r="R2835" t="str">
        <f t="shared" si="222"/>
        <v>plays</v>
      </c>
      <c r="S2835" s="6">
        <f t="shared" si="223"/>
        <v>42267.919363425921</v>
      </c>
      <c r="T2835" s="7">
        <f t="shared" si="224"/>
        <v>42287.874999999993</v>
      </c>
    </row>
    <row r="2836" spans="1:20" ht="43.2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ROUND((E2836/D2836)*100,2)</f>
        <v>170</v>
      </c>
      <c r="P2836">
        <f t="shared" si="220"/>
        <v>64.761904761904759</v>
      </c>
      <c r="Q2836" t="str">
        <f t="shared" si="221"/>
        <v>theater</v>
      </c>
      <c r="R2836" t="str">
        <f t="shared" si="222"/>
        <v>plays</v>
      </c>
      <c r="S2836" s="6">
        <f t="shared" si="223"/>
        <v>42019.751504629625</v>
      </c>
      <c r="T2836" s="7">
        <f t="shared" si="224"/>
        <v>42034.751504629625</v>
      </c>
    </row>
    <row r="2837" spans="1:20" ht="43.2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ROUND((E2837/D2837)*100,2)</f>
        <v>187.1</v>
      </c>
      <c r="P2837">
        <f t="shared" si="220"/>
        <v>20.118172043010752</v>
      </c>
      <c r="Q2837" t="str">
        <f t="shared" si="221"/>
        <v>theater</v>
      </c>
      <c r="R2837" t="str">
        <f t="shared" si="222"/>
        <v>plays</v>
      </c>
      <c r="S2837" s="6">
        <f t="shared" si="223"/>
        <v>42313.495567129627</v>
      </c>
      <c r="T2837" s="7">
        <f t="shared" si="224"/>
        <v>42342.791666666664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ROUND((E2838/D2838)*100,2)</f>
        <v>107.78</v>
      </c>
      <c r="P2838">
        <f t="shared" si="220"/>
        <v>44.090909090909093</v>
      </c>
      <c r="Q2838" t="str">
        <f t="shared" si="221"/>
        <v>theater</v>
      </c>
      <c r="R2838" t="str">
        <f t="shared" si="222"/>
        <v>plays</v>
      </c>
      <c r="S2838" s="6">
        <f t="shared" si="223"/>
        <v>42746.053449074076</v>
      </c>
      <c r="T2838" s="7">
        <f t="shared" si="224"/>
        <v>42783.999305555553</v>
      </c>
    </row>
    <row r="2839" spans="1:20" ht="57.6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ROUND((E2839/D2839)*100,2)</f>
        <v>100</v>
      </c>
      <c r="P2839">
        <f t="shared" si="220"/>
        <v>40.476190476190474</v>
      </c>
      <c r="Q2839" t="str">
        <f t="shared" si="221"/>
        <v>theater</v>
      </c>
      <c r="R2839" t="str">
        <f t="shared" si="222"/>
        <v>plays</v>
      </c>
      <c r="S2839" s="6">
        <f t="shared" si="223"/>
        <v>42307.700046296297</v>
      </c>
      <c r="T2839" s="7">
        <f t="shared" si="224"/>
        <v>42347.741712962961</v>
      </c>
    </row>
    <row r="2840" spans="1:20" ht="43.2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ROUND((E2840/D2840)*100,2)</f>
        <v>120.25</v>
      </c>
      <c r="P2840">
        <f t="shared" si="220"/>
        <v>44.537037037037038</v>
      </c>
      <c r="Q2840" t="str">
        <f t="shared" si="221"/>
        <v>theater</v>
      </c>
      <c r="R2840" t="str">
        <f t="shared" si="222"/>
        <v>plays</v>
      </c>
      <c r="S2840" s="6">
        <f t="shared" si="223"/>
        <v>41842.399259259255</v>
      </c>
      <c r="T2840" s="7">
        <f t="shared" si="224"/>
        <v>41864.708333333328</v>
      </c>
    </row>
    <row r="2841" spans="1:20" ht="43.2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ROUND((E2841/D2841)*100,2)</f>
        <v>111.43</v>
      </c>
      <c r="P2841">
        <f t="shared" si="220"/>
        <v>125.80645161290323</v>
      </c>
      <c r="Q2841" t="str">
        <f t="shared" si="221"/>
        <v>theater</v>
      </c>
      <c r="R2841" t="str">
        <f t="shared" si="222"/>
        <v>plays</v>
      </c>
      <c r="S2841" s="6">
        <f t="shared" si="223"/>
        <v>41853.031874999993</v>
      </c>
      <c r="T2841" s="7">
        <f t="shared" si="224"/>
        <v>41875.999305555553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ROUND((E2842/D2842)*100,2)</f>
        <v>104</v>
      </c>
      <c r="P2842">
        <f t="shared" si="220"/>
        <v>19.696969696969695</v>
      </c>
      <c r="Q2842" t="str">
        <f t="shared" si="221"/>
        <v>theater</v>
      </c>
      <c r="R2842" t="str">
        <f t="shared" si="222"/>
        <v>plays</v>
      </c>
      <c r="S2842" s="6">
        <f t="shared" si="223"/>
        <v>42059.827303240738</v>
      </c>
      <c r="T2842" s="7">
        <f t="shared" si="224"/>
        <v>42081.499999999993</v>
      </c>
    </row>
    <row r="2843" spans="1:20" ht="43.2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ROUND((E2843/D2843)*100,2)</f>
        <v>1</v>
      </c>
      <c r="P2843">
        <f t="shared" si="220"/>
        <v>10</v>
      </c>
      <c r="Q2843" t="str">
        <f t="shared" si="221"/>
        <v>theater</v>
      </c>
      <c r="R2843" t="str">
        <f t="shared" si="222"/>
        <v>plays</v>
      </c>
      <c r="S2843" s="6">
        <f t="shared" si="223"/>
        <v>42291.531215277777</v>
      </c>
      <c r="T2843" s="7">
        <f t="shared" si="224"/>
        <v>42351.572881944441</v>
      </c>
    </row>
    <row r="2844" spans="1:20" ht="43.2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ROUND((E2844/D2844)*100,2)</f>
        <v>0</v>
      </c>
      <c r="P2844">
        <f t="shared" si="220"/>
        <v>0</v>
      </c>
      <c r="Q2844" t="str">
        <f t="shared" si="221"/>
        <v>theater</v>
      </c>
      <c r="R2844" t="str">
        <f t="shared" si="222"/>
        <v>plays</v>
      </c>
      <c r="S2844" s="6">
        <f t="shared" si="223"/>
        <v>41784.744155092594</v>
      </c>
      <c r="T2844" s="7">
        <f t="shared" si="224"/>
        <v>41811.25</v>
      </c>
    </row>
    <row r="2845" spans="1:20" ht="43.2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ROUND((E2845/D2845)*100,2)</f>
        <v>0</v>
      </c>
      <c r="P2845">
        <f t="shared" si="220"/>
        <v>0</v>
      </c>
      <c r="Q2845" t="str">
        <f t="shared" si="221"/>
        <v>theater</v>
      </c>
      <c r="R2845" t="str">
        <f t="shared" si="222"/>
        <v>plays</v>
      </c>
      <c r="S2845" s="6">
        <f t="shared" si="223"/>
        <v>42492.529513888883</v>
      </c>
      <c r="T2845" s="7">
        <f t="shared" si="224"/>
        <v>42533.958333333336</v>
      </c>
    </row>
    <row r="2846" spans="1:20" ht="43.2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ROUND((E2846/D2846)*100,2)</f>
        <v>5.45</v>
      </c>
      <c r="P2846">
        <f t="shared" si="220"/>
        <v>30</v>
      </c>
      <c r="Q2846" t="str">
        <f t="shared" si="221"/>
        <v>theater</v>
      </c>
      <c r="R2846" t="str">
        <f t="shared" si="222"/>
        <v>plays</v>
      </c>
      <c r="S2846" s="6">
        <f t="shared" si="223"/>
        <v>42709.337731481479</v>
      </c>
      <c r="T2846" s="7">
        <f t="shared" si="224"/>
        <v>42739.337731481479</v>
      </c>
    </row>
    <row r="2847" spans="1:20" ht="43.2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ROUND((E2847/D2847)*100,2)</f>
        <v>31.55</v>
      </c>
      <c r="P2847">
        <f t="shared" si="220"/>
        <v>60.666666666666664</v>
      </c>
      <c r="Q2847" t="str">
        <f t="shared" si="221"/>
        <v>theater</v>
      </c>
      <c r="R2847" t="str">
        <f t="shared" si="222"/>
        <v>plays</v>
      </c>
      <c r="S2847" s="6">
        <f t="shared" si="223"/>
        <v>42102.808252314811</v>
      </c>
      <c r="T2847" s="7">
        <f t="shared" si="224"/>
        <v>42162.808252314811</v>
      </c>
    </row>
    <row r="2848" spans="1:20" ht="57.6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ROUND((E2848/D2848)*100,2)</f>
        <v>0</v>
      </c>
      <c r="P2848">
        <f t="shared" si="220"/>
        <v>0</v>
      </c>
      <c r="Q2848" t="str">
        <f t="shared" si="221"/>
        <v>theater</v>
      </c>
      <c r="R2848" t="str">
        <f t="shared" si="222"/>
        <v>plays</v>
      </c>
      <c r="S2848" s="6">
        <f t="shared" si="223"/>
        <v>42108.483726851853</v>
      </c>
      <c r="T2848" s="7">
        <f t="shared" si="224"/>
        <v>42153.483726851853</v>
      </c>
    </row>
    <row r="2849" spans="1:20" ht="43.2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ROUND((E2849/D2849)*100,2)</f>
        <v>0</v>
      </c>
      <c r="P2849">
        <f t="shared" si="220"/>
        <v>0</v>
      </c>
      <c r="Q2849" t="str">
        <f t="shared" si="221"/>
        <v>theater</v>
      </c>
      <c r="R2849" t="str">
        <f t="shared" si="222"/>
        <v>plays</v>
      </c>
      <c r="S2849" s="6">
        <f t="shared" si="223"/>
        <v>42453.597974537035</v>
      </c>
      <c r="T2849" s="7">
        <f t="shared" si="224"/>
        <v>42513.597974537035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ROUND((E2850/D2850)*100,2)</f>
        <v>0.2</v>
      </c>
      <c r="P2850">
        <f t="shared" si="220"/>
        <v>23.333333333333332</v>
      </c>
      <c r="Q2850" t="str">
        <f t="shared" si="221"/>
        <v>theater</v>
      </c>
      <c r="R2850" t="str">
        <f t="shared" si="222"/>
        <v>plays</v>
      </c>
      <c r="S2850" s="6">
        <f t="shared" si="223"/>
        <v>42123.440497685187</v>
      </c>
      <c r="T2850" s="7">
        <f t="shared" si="224"/>
        <v>42153.440497685187</v>
      </c>
    </row>
    <row r="2851" spans="1:20" ht="43.2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ROUND((E2851/D2851)*100,2)</f>
        <v>1</v>
      </c>
      <c r="P2851">
        <f t="shared" si="220"/>
        <v>5</v>
      </c>
      <c r="Q2851" t="str">
        <f t="shared" si="221"/>
        <v>theater</v>
      </c>
      <c r="R2851" t="str">
        <f t="shared" si="222"/>
        <v>plays</v>
      </c>
      <c r="S2851" s="6">
        <f t="shared" si="223"/>
        <v>42453.219907407409</v>
      </c>
      <c r="T2851" s="7">
        <f t="shared" si="224"/>
        <v>42483.219907407409</v>
      </c>
    </row>
    <row r="2852" spans="1:20" ht="43.2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ROUND((E2852/D2852)*100,2)</f>
        <v>3.89</v>
      </c>
      <c r="P2852">
        <f t="shared" si="220"/>
        <v>23.923076923076923</v>
      </c>
      <c r="Q2852" t="str">
        <f t="shared" si="221"/>
        <v>theater</v>
      </c>
      <c r="R2852" t="str">
        <f t="shared" si="222"/>
        <v>plays</v>
      </c>
      <c r="S2852" s="6">
        <f t="shared" si="223"/>
        <v>41857.798738425925</v>
      </c>
      <c r="T2852" s="7">
        <f t="shared" si="224"/>
        <v>41887.798738425925</v>
      </c>
    </row>
    <row r="2853" spans="1:20" ht="43.2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ROUND((E2853/D2853)*100,2)</f>
        <v>0</v>
      </c>
      <c r="P2853">
        <f t="shared" si="220"/>
        <v>0</v>
      </c>
      <c r="Q2853" t="str">
        <f t="shared" si="221"/>
        <v>theater</v>
      </c>
      <c r="R2853" t="str">
        <f t="shared" si="222"/>
        <v>plays</v>
      </c>
      <c r="S2853" s="6">
        <f t="shared" si="223"/>
        <v>42389.794317129628</v>
      </c>
      <c r="T2853" s="7">
        <f t="shared" si="224"/>
        <v>42398.761805555558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ROUND((E2854/D2854)*100,2)</f>
        <v>1.9</v>
      </c>
      <c r="P2854">
        <f t="shared" si="220"/>
        <v>15.833333333333334</v>
      </c>
      <c r="Q2854" t="str">
        <f t="shared" si="221"/>
        <v>theater</v>
      </c>
      <c r="R2854" t="str">
        <f t="shared" si="222"/>
        <v>plays</v>
      </c>
      <c r="S2854" s="6">
        <f t="shared" si="223"/>
        <v>41780.836840277778</v>
      </c>
      <c r="T2854" s="7">
        <f t="shared" si="224"/>
        <v>41810.836840277778</v>
      </c>
    </row>
    <row r="2855" spans="1:20" ht="43.2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ROUND((E2855/D2855)*100,2)</f>
        <v>0</v>
      </c>
      <c r="P2855">
        <f t="shared" si="220"/>
        <v>0</v>
      </c>
      <c r="Q2855" t="str">
        <f t="shared" si="221"/>
        <v>theater</v>
      </c>
      <c r="R2855" t="str">
        <f t="shared" si="222"/>
        <v>plays</v>
      </c>
      <c r="S2855" s="6">
        <f t="shared" si="223"/>
        <v>41835.98260416666</v>
      </c>
      <c r="T2855" s="7">
        <f t="shared" si="224"/>
        <v>41895.98260416666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ROUND((E2856/D2856)*100,2)</f>
        <v>41.7</v>
      </c>
      <c r="P2856">
        <f t="shared" si="220"/>
        <v>29.785714285714285</v>
      </c>
      <c r="Q2856" t="str">
        <f t="shared" si="221"/>
        <v>theater</v>
      </c>
      <c r="R2856" t="str">
        <f t="shared" si="222"/>
        <v>plays</v>
      </c>
      <c r="S2856" s="6">
        <f t="shared" si="223"/>
        <v>42111.508321759255</v>
      </c>
      <c r="T2856" s="7">
        <f t="shared" si="224"/>
        <v>42131.508321759255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ROUND((E2857/D2857)*100,2)</f>
        <v>50</v>
      </c>
      <c r="P2857">
        <f t="shared" si="220"/>
        <v>60</v>
      </c>
      <c r="Q2857" t="str">
        <f t="shared" si="221"/>
        <v>theater</v>
      </c>
      <c r="R2857" t="str">
        <f t="shared" si="222"/>
        <v>plays</v>
      </c>
      <c r="S2857" s="6">
        <f t="shared" si="223"/>
        <v>42369.799432870372</v>
      </c>
      <c r="T2857" s="7">
        <f t="shared" si="224"/>
        <v>42398.773611111108</v>
      </c>
    </row>
    <row r="2858" spans="1:20" ht="43.2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ROUND((E2858/D2858)*100,2)</f>
        <v>4.87</v>
      </c>
      <c r="P2858">
        <f t="shared" si="220"/>
        <v>24.333333333333332</v>
      </c>
      <c r="Q2858" t="str">
        <f t="shared" si="221"/>
        <v>theater</v>
      </c>
      <c r="R2858" t="str">
        <f t="shared" si="222"/>
        <v>plays</v>
      </c>
      <c r="S2858" s="6">
        <f t="shared" si="223"/>
        <v>42164.829247685186</v>
      </c>
      <c r="T2858" s="7">
        <f t="shared" si="224"/>
        <v>42224.69027777778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ROUND((E2859/D2859)*100,2)</f>
        <v>19.739999999999998</v>
      </c>
      <c r="P2859">
        <f t="shared" si="220"/>
        <v>500</v>
      </c>
      <c r="Q2859" t="str">
        <f t="shared" si="221"/>
        <v>theater</v>
      </c>
      <c r="R2859" t="str">
        <f t="shared" si="222"/>
        <v>plays</v>
      </c>
      <c r="S2859" s="6">
        <f t="shared" si="223"/>
        <v>42726.711747685178</v>
      </c>
      <c r="T2859" s="7">
        <f t="shared" si="224"/>
        <v>42786.541666666664</v>
      </c>
    </row>
    <row r="2860" spans="1:20" ht="43.2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ROUND((E2860/D2860)*100,2)</f>
        <v>0</v>
      </c>
      <c r="P2860">
        <f t="shared" si="220"/>
        <v>0</v>
      </c>
      <c r="Q2860" t="str">
        <f t="shared" si="221"/>
        <v>theater</v>
      </c>
      <c r="R2860" t="str">
        <f t="shared" si="222"/>
        <v>plays</v>
      </c>
      <c r="S2860" s="6">
        <f t="shared" si="223"/>
        <v>41954.336747685178</v>
      </c>
      <c r="T2860" s="7">
        <f t="shared" si="224"/>
        <v>41978.269444444442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ROUND((E2861/D2861)*100,2)</f>
        <v>1.75</v>
      </c>
      <c r="P2861">
        <f t="shared" si="220"/>
        <v>35</v>
      </c>
      <c r="Q2861" t="str">
        <f t="shared" si="221"/>
        <v>theater</v>
      </c>
      <c r="R2861" t="str">
        <f t="shared" si="222"/>
        <v>plays</v>
      </c>
      <c r="S2861" s="6">
        <f t="shared" si="223"/>
        <v>42233.153981481482</v>
      </c>
      <c r="T2861" s="7">
        <f t="shared" si="224"/>
        <v>42293.153981481482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ROUND((E2862/D2862)*100,2)</f>
        <v>6.65</v>
      </c>
      <c r="P2862">
        <f t="shared" si="220"/>
        <v>29.555555555555557</v>
      </c>
      <c r="Q2862" t="str">
        <f t="shared" si="221"/>
        <v>theater</v>
      </c>
      <c r="R2862" t="str">
        <f t="shared" si="222"/>
        <v>plays</v>
      </c>
      <c r="S2862" s="6">
        <f t="shared" si="223"/>
        <v>42480.592314814814</v>
      </c>
      <c r="T2862" s="7">
        <f t="shared" si="224"/>
        <v>42540.592314814814</v>
      </c>
    </row>
    <row r="2863" spans="1:20" ht="43.2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ROUND((E2863/D2863)*100,2)</f>
        <v>32</v>
      </c>
      <c r="P2863">
        <f t="shared" si="220"/>
        <v>26.666666666666668</v>
      </c>
      <c r="Q2863" t="str">
        <f t="shared" si="221"/>
        <v>theater</v>
      </c>
      <c r="R2863" t="str">
        <f t="shared" si="222"/>
        <v>plays</v>
      </c>
      <c r="S2863" s="6">
        <f t="shared" si="223"/>
        <v>42257.3825</v>
      </c>
      <c r="T2863" s="7">
        <f t="shared" si="224"/>
        <v>42271.3825</v>
      </c>
    </row>
    <row r="2864" spans="1:20" ht="43.2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ROUND((E2864/D2864)*100,2)</f>
        <v>0.43</v>
      </c>
      <c r="P2864">
        <f t="shared" si="220"/>
        <v>18.333333333333332</v>
      </c>
      <c r="Q2864" t="str">
        <f t="shared" si="221"/>
        <v>theater</v>
      </c>
      <c r="R2864" t="str">
        <f t="shared" si="222"/>
        <v>plays</v>
      </c>
      <c r="S2864" s="6">
        <f t="shared" si="223"/>
        <v>41784.581354166665</v>
      </c>
      <c r="T2864" s="7">
        <f t="shared" si="224"/>
        <v>41814.581354166665</v>
      </c>
    </row>
    <row r="2865" spans="1:20" ht="43.2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ROUND((E2865/D2865)*100,2)</f>
        <v>0.04</v>
      </c>
      <c r="P2865">
        <f t="shared" si="220"/>
        <v>20</v>
      </c>
      <c r="Q2865" t="str">
        <f t="shared" si="221"/>
        <v>theater</v>
      </c>
      <c r="R2865" t="str">
        <f t="shared" si="222"/>
        <v>plays</v>
      </c>
      <c r="S2865" s="6">
        <f t="shared" si="223"/>
        <v>41831.46670138889</v>
      </c>
      <c r="T2865" s="7">
        <f t="shared" si="224"/>
        <v>41891.46670138889</v>
      </c>
    </row>
    <row r="2866" spans="1:20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ROUND((E2866/D2866)*100,2)</f>
        <v>1.6</v>
      </c>
      <c r="P2866">
        <f t="shared" si="220"/>
        <v>13.333333333333334</v>
      </c>
      <c r="Q2866" t="str">
        <f t="shared" si="221"/>
        <v>theater</v>
      </c>
      <c r="R2866" t="str">
        <f t="shared" si="222"/>
        <v>plays</v>
      </c>
      <c r="S2866" s="6">
        <f t="shared" si="223"/>
        <v>42172.405173611107</v>
      </c>
      <c r="T2866" s="7">
        <f t="shared" si="224"/>
        <v>42202.345833333333</v>
      </c>
    </row>
    <row r="2867" spans="1:20" ht="43.2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ROUND((E2867/D2867)*100,2)</f>
        <v>0</v>
      </c>
      <c r="P2867">
        <f t="shared" si="220"/>
        <v>0</v>
      </c>
      <c r="Q2867" t="str">
        <f t="shared" si="221"/>
        <v>theater</v>
      </c>
      <c r="R2867" t="str">
        <f t="shared" si="222"/>
        <v>plays</v>
      </c>
      <c r="S2867" s="6">
        <f t="shared" si="223"/>
        <v>41949.905775462961</v>
      </c>
      <c r="T2867" s="7">
        <f t="shared" si="224"/>
        <v>42009.905775462961</v>
      </c>
    </row>
    <row r="2868" spans="1:20" ht="43.2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ROUND((E2868/D2868)*100,2)</f>
        <v>0.9</v>
      </c>
      <c r="P2868">
        <f t="shared" si="220"/>
        <v>22.5</v>
      </c>
      <c r="Q2868" t="str">
        <f t="shared" si="221"/>
        <v>theater</v>
      </c>
      <c r="R2868" t="str">
        <f t="shared" si="222"/>
        <v>plays</v>
      </c>
      <c r="S2868" s="6">
        <f t="shared" si="223"/>
        <v>42627.746770833335</v>
      </c>
      <c r="T2868" s="7">
        <f t="shared" si="224"/>
        <v>42657.708333333336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ROUND((E2869/D2869)*100,2)</f>
        <v>20.16</v>
      </c>
      <c r="P2869">
        <f t="shared" si="220"/>
        <v>50.4</v>
      </c>
      <c r="Q2869" t="str">
        <f t="shared" si="221"/>
        <v>theater</v>
      </c>
      <c r="R2869" t="str">
        <f t="shared" si="222"/>
        <v>plays</v>
      </c>
      <c r="S2869" s="6">
        <f t="shared" si="223"/>
        <v>42530.986944444441</v>
      </c>
      <c r="T2869" s="7">
        <f t="shared" si="224"/>
        <v>42554.958333333336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ROUND((E2870/D2870)*100,2)</f>
        <v>42.01</v>
      </c>
      <c r="P2870">
        <f t="shared" si="220"/>
        <v>105.02933333333334</v>
      </c>
      <c r="Q2870" t="str">
        <f t="shared" si="221"/>
        <v>theater</v>
      </c>
      <c r="R2870" t="str">
        <f t="shared" si="222"/>
        <v>plays</v>
      </c>
      <c r="S2870" s="6">
        <f t="shared" si="223"/>
        <v>42618.618680555555</v>
      </c>
      <c r="T2870" s="7">
        <f t="shared" si="224"/>
        <v>42648.618680555555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ROUND((E2871/D2871)*100,2)</f>
        <v>0.89</v>
      </c>
      <c r="P2871">
        <f t="shared" si="220"/>
        <v>35.4</v>
      </c>
      <c r="Q2871" t="str">
        <f t="shared" si="221"/>
        <v>theater</v>
      </c>
      <c r="R2871" t="str">
        <f t="shared" si="222"/>
        <v>plays</v>
      </c>
      <c r="S2871" s="6">
        <f t="shared" si="223"/>
        <v>42540.385196759256</v>
      </c>
      <c r="T2871" s="7">
        <f t="shared" si="224"/>
        <v>42570.385196759256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ROUND((E2872/D2872)*100,2)</f>
        <v>15</v>
      </c>
      <c r="P2872">
        <f t="shared" si="220"/>
        <v>83.333333333333329</v>
      </c>
      <c r="Q2872" t="str">
        <f t="shared" si="221"/>
        <v>theater</v>
      </c>
      <c r="R2872" t="str">
        <f t="shared" si="222"/>
        <v>plays</v>
      </c>
      <c r="S2872" s="6">
        <f t="shared" si="223"/>
        <v>41745.981076388889</v>
      </c>
      <c r="T2872" s="7">
        <f t="shared" si="224"/>
        <v>41775.981076388889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ROUND((E2873/D2873)*100,2)</f>
        <v>4.67</v>
      </c>
      <c r="P2873">
        <f t="shared" si="220"/>
        <v>35.92307692307692</v>
      </c>
      <c r="Q2873" t="str">
        <f t="shared" si="221"/>
        <v>theater</v>
      </c>
      <c r="R2873" t="str">
        <f t="shared" si="222"/>
        <v>plays</v>
      </c>
      <c r="S2873" s="6">
        <f t="shared" si="223"/>
        <v>41974.530243055553</v>
      </c>
      <c r="T2873" s="7">
        <f t="shared" si="224"/>
        <v>41994.530243055553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ROUND((E2874/D2874)*100,2)</f>
        <v>0</v>
      </c>
      <c r="P2874">
        <f t="shared" si="220"/>
        <v>0</v>
      </c>
      <c r="Q2874" t="str">
        <f t="shared" si="221"/>
        <v>theater</v>
      </c>
      <c r="R2874" t="str">
        <f t="shared" si="222"/>
        <v>plays</v>
      </c>
      <c r="S2874" s="6">
        <f t="shared" si="223"/>
        <v>42114.907847222225</v>
      </c>
      <c r="T2874" s="7">
        <f t="shared" si="224"/>
        <v>42174.907847222225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ROUND((E2875/D2875)*100,2)</f>
        <v>38.119999999999997</v>
      </c>
      <c r="P2875">
        <f t="shared" si="220"/>
        <v>119.125</v>
      </c>
      <c r="Q2875" t="str">
        <f t="shared" si="221"/>
        <v>theater</v>
      </c>
      <c r="R2875" t="str">
        <f t="shared" si="222"/>
        <v>plays</v>
      </c>
      <c r="S2875" s="6">
        <f t="shared" si="223"/>
        <v>42002.609155092585</v>
      </c>
      <c r="T2875" s="7">
        <f t="shared" si="224"/>
        <v>42032.609155092585</v>
      </c>
    </row>
    <row r="2876" spans="1:20" ht="43.2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ROUND((E2876/D2876)*100,2)</f>
        <v>5.42</v>
      </c>
      <c r="P2876">
        <f t="shared" si="220"/>
        <v>90.333333333333329</v>
      </c>
      <c r="Q2876" t="str">
        <f t="shared" si="221"/>
        <v>theater</v>
      </c>
      <c r="R2876" t="str">
        <f t="shared" si="222"/>
        <v>plays</v>
      </c>
      <c r="S2876" s="6">
        <f t="shared" si="223"/>
        <v>42722.636412037034</v>
      </c>
      <c r="T2876" s="7">
        <f t="shared" si="224"/>
        <v>42752.636412037034</v>
      </c>
    </row>
    <row r="2877" spans="1:20" ht="43.2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ROUND((E2877/D2877)*100,2)</f>
        <v>0.04</v>
      </c>
      <c r="P2877">
        <f t="shared" si="220"/>
        <v>2.3333333333333335</v>
      </c>
      <c r="Q2877" t="str">
        <f t="shared" si="221"/>
        <v>theater</v>
      </c>
      <c r="R2877" t="str">
        <f t="shared" si="222"/>
        <v>plays</v>
      </c>
      <c r="S2877" s="6">
        <f t="shared" si="223"/>
        <v>42464.920057870368</v>
      </c>
      <c r="T2877" s="7">
        <f t="shared" si="224"/>
        <v>42494.920057870368</v>
      </c>
    </row>
    <row r="2878" spans="1:20" ht="43.2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ROUND((E2878/D2878)*100,2)</f>
        <v>0</v>
      </c>
      <c r="P2878">
        <f t="shared" si="220"/>
        <v>0</v>
      </c>
      <c r="Q2878" t="str">
        <f t="shared" si="221"/>
        <v>theater</v>
      </c>
      <c r="R2878" t="str">
        <f t="shared" si="222"/>
        <v>plays</v>
      </c>
      <c r="S2878" s="6">
        <f t="shared" si="223"/>
        <v>42171.535636574066</v>
      </c>
      <c r="T2878" s="7">
        <f t="shared" si="224"/>
        <v>42201.535636574066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ROUND((E2879/D2879)*100,2)</f>
        <v>10.83</v>
      </c>
      <c r="P2879">
        <f t="shared" si="220"/>
        <v>108.33333333333333</v>
      </c>
      <c r="Q2879" t="str">
        <f t="shared" si="221"/>
        <v>theater</v>
      </c>
      <c r="R2879" t="str">
        <f t="shared" si="222"/>
        <v>plays</v>
      </c>
      <c r="S2879" s="6">
        <f t="shared" si="223"/>
        <v>42672.746805555558</v>
      </c>
      <c r="T2879" s="7">
        <f t="shared" si="224"/>
        <v>42704.499999999993</v>
      </c>
    </row>
    <row r="2880" spans="1:20" ht="43.2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ROUND((E2880/D2880)*100,2)</f>
        <v>2.1</v>
      </c>
      <c r="P2880">
        <f t="shared" si="220"/>
        <v>15.75</v>
      </c>
      <c r="Q2880" t="str">
        <f t="shared" si="221"/>
        <v>theater</v>
      </c>
      <c r="R2880" t="str">
        <f t="shared" si="222"/>
        <v>plays</v>
      </c>
      <c r="S2880" s="6">
        <f t="shared" si="223"/>
        <v>42128.407349537032</v>
      </c>
      <c r="T2880" s="7">
        <f t="shared" si="224"/>
        <v>42188.407349537032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ROUND((E2881/D2881)*100,2)</f>
        <v>0.26</v>
      </c>
      <c r="P2881">
        <f t="shared" si="220"/>
        <v>29</v>
      </c>
      <c r="Q2881" t="str">
        <f t="shared" si="221"/>
        <v>theater</v>
      </c>
      <c r="R2881" t="str">
        <f t="shared" si="222"/>
        <v>plays</v>
      </c>
      <c r="S2881" s="6">
        <f t="shared" si="223"/>
        <v>42359.516909722217</v>
      </c>
      <c r="T2881" s="7">
        <f t="shared" si="224"/>
        <v>42389.516909722217</v>
      </c>
    </row>
    <row r="2882" spans="1:20" ht="43.2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ROUND((E2882/D2882)*100,2)</f>
        <v>23.33</v>
      </c>
      <c r="P2882">
        <f t="shared" si="220"/>
        <v>96.551724137931032</v>
      </c>
      <c r="Q2882" t="str">
        <f t="shared" si="221"/>
        <v>theater</v>
      </c>
      <c r="R2882" t="str">
        <f t="shared" si="222"/>
        <v>plays</v>
      </c>
      <c r="S2882" s="6">
        <f t="shared" si="223"/>
        <v>42192.69736111111</v>
      </c>
      <c r="T2882" s="7">
        <f t="shared" si="224"/>
        <v>42236.503472222219</v>
      </c>
    </row>
    <row r="2883" spans="1:20" ht="43.2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ROUND((E2883/D2883)*100,2)</f>
        <v>0</v>
      </c>
      <c r="P2883">
        <f t="shared" ref="P2883:P2946" si="225">IF(L2883=0,0,+E2883/L2883)</f>
        <v>0</v>
      </c>
      <c r="Q2883" t="str">
        <f t="shared" ref="Q2883:Q2946" si="226">LEFT(N2883, SEARCH("/",N2883)-1)</f>
        <v>theater</v>
      </c>
      <c r="R2883" t="str">
        <f t="shared" ref="R2883:R2946" si="227">RIGHT(N2883,LEN(N2883)-SEARCH("/",N2883))</f>
        <v>plays</v>
      </c>
      <c r="S2883" s="6">
        <f t="shared" ref="S2883:S2946" si="228">(J2883/86400)+25569+(-5/24)</f>
        <v>41916.389305555553</v>
      </c>
      <c r="T2883" s="7">
        <f t="shared" ref="T2883:T2946" si="229">(I2883/86400)+25569+(-5/24)</f>
        <v>41976.430972222217</v>
      </c>
    </row>
    <row r="2884" spans="1:20" ht="43.2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ROUND((E2884/D2884)*100,2)</f>
        <v>33.6</v>
      </c>
      <c r="P2884">
        <f t="shared" si="225"/>
        <v>63</v>
      </c>
      <c r="Q2884" t="str">
        <f t="shared" si="226"/>
        <v>theater</v>
      </c>
      <c r="R2884" t="str">
        <f t="shared" si="227"/>
        <v>plays</v>
      </c>
      <c r="S2884" s="6">
        <f t="shared" si="228"/>
        <v>42461.387939814813</v>
      </c>
      <c r="T2884" s="7">
        <f t="shared" si="229"/>
        <v>42491.387939814813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ROUND((E2885/D2885)*100,2)</f>
        <v>19.079999999999998</v>
      </c>
      <c r="P2885">
        <f t="shared" si="225"/>
        <v>381.6</v>
      </c>
      <c r="Q2885" t="str">
        <f t="shared" si="226"/>
        <v>theater</v>
      </c>
      <c r="R2885" t="str">
        <f t="shared" si="227"/>
        <v>plays</v>
      </c>
      <c r="S2885" s="6">
        <f t="shared" si="228"/>
        <v>42370.694872685184</v>
      </c>
      <c r="T2885" s="7">
        <f t="shared" si="229"/>
        <v>42405.999305555553</v>
      </c>
    </row>
    <row r="2886" spans="1:20" ht="28.8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ROUND((E2886/D2886)*100,2)</f>
        <v>0.41</v>
      </c>
      <c r="P2886">
        <f t="shared" si="225"/>
        <v>46.25</v>
      </c>
      <c r="Q2886" t="str">
        <f t="shared" si="226"/>
        <v>theater</v>
      </c>
      <c r="R2886" t="str">
        <f t="shared" si="227"/>
        <v>plays</v>
      </c>
      <c r="S2886" s="6">
        <f t="shared" si="228"/>
        <v>41948.518923611111</v>
      </c>
      <c r="T2886" s="7">
        <f t="shared" si="229"/>
        <v>41978.518923611111</v>
      </c>
    </row>
    <row r="2887" spans="1:20" ht="28.8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ROUND((E2887/D2887)*100,2)</f>
        <v>32.5</v>
      </c>
      <c r="P2887">
        <f t="shared" si="225"/>
        <v>26</v>
      </c>
      <c r="Q2887" t="str">
        <f t="shared" si="226"/>
        <v>theater</v>
      </c>
      <c r="R2887" t="str">
        <f t="shared" si="227"/>
        <v>plays</v>
      </c>
      <c r="S2887" s="6">
        <f t="shared" si="228"/>
        <v>42046.868067129624</v>
      </c>
      <c r="T2887" s="7">
        <f t="shared" si="229"/>
        <v>42076.82640046296</v>
      </c>
    </row>
    <row r="2888" spans="1:20" ht="43.2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ROUND((E2888/D2888)*100,2)</f>
        <v>5</v>
      </c>
      <c r="P2888">
        <f t="shared" si="225"/>
        <v>10</v>
      </c>
      <c r="Q2888" t="str">
        <f t="shared" si="226"/>
        <v>theater</v>
      </c>
      <c r="R2888" t="str">
        <f t="shared" si="227"/>
        <v>plays</v>
      </c>
      <c r="S2888" s="6">
        <f t="shared" si="228"/>
        <v>42261.424583333333</v>
      </c>
      <c r="T2888" s="7">
        <f t="shared" si="229"/>
        <v>42265.957638888889</v>
      </c>
    </row>
    <row r="2889" spans="1:20" ht="43.2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ROUND((E2889/D2889)*100,2)</f>
        <v>0.17</v>
      </c>
      <c r="P2889">
        <f t="shared" si="225"/>
        <v>5</v>
      </c>
      <c r="Q2889" t="str">
        <f t="shared" si="226"/>
        <v>theater</v>
      </c>
      <c r="R2889" t="str">
        <f t="shared" si="227"/>
        <v>plays</v>
      </c>
      <c r="S2889" s="6">
        <f t="shared" si="228"/>
        <v>41985.219027777777</v>
      </c>
      <c r="T2889" s="7">
        <f t="shared" si="229"/>
        <v>42015.219027777777</v>
      </c>
    </row>
    <row r="2890" spans="1:20" ht="43.2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ROUND((E2890/D2890)*100,2)</f>
        <v>0</v>
      </c>
      <c r="P2890">
        <f t="shared" si="225"/>
        <v>0</v>
      </c>
      <c r="Q2890" t="str">
        <f t="shared" si="226"/>
        <v>theater</v>
      </c>
      <c r="R2890" t="str">
        <f t="shared" si="227"/>
        <v>plays</v>
      </c>
      <c r="S2890" s="6">
        <f t="shared" si="228"/>
        <v>41922.326851851853</v>
      </c>
      <c r="T2890" s="7">
        <f t="shared" si="229"/>
        <v>41929.999305555553</v>
      </c>
    </row>
    <row r="2891" spans="1:20" ht="43.2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ROUND((E2891/D2891)*100,2)</f>
        <v>38.07</v>
      </c>
      <c r="P2891">
        <f t="shared" si="225"/>
        <v>81.571428571428569</v>
      </c>
      <c r="Q2891" t="str">
        <f t="shared" si="226"/>
        <v>theater</v>
      </c>
      <c r="R2891" t="str">
        <f t="shared" si="227"/>
        <v>plays</v>
      </c>
      <c r="S2891" s="6">
        <f t="shared" si="228"/>
        <v>41850.654918981476</v>
      </c>
      <c r="T2891" s="7">
        <f t="shared" si="229"/>
        <v>41880.654918981476</v>
      </c>
    </row>
    <row r="2892" spans="1:20" ht="43.2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ROUND((E2892/D2892)*100,2)</f>
        <v>1.05</v>
      </c>
      <c r="P2892">
        <f t="shared" si="225"/>
        <v>7</v>
      </c>
      <c r="Q2892" t="str">
        <f t="shared" si="226"/>
        <v>theater</v>
      </c>
      <c r="R2892" t="str">
        <f t="shared" si="227"/>
        <v>plays</v>
      </c>
      <c r="S2892" s="6">
        <f t="shared" si="228"/>
        <v>41831.534629629627</v>
      </c>
      <c r="T2892" s="7">
        <f t="shared" si="229"/>
        <v>41859.916666666664</v>
      </c>
    </row>
    <row r="2893" spans="1:20" ht="43.2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ROUND((E2893/D2893)*100,2)</f>
        <v>2.73</v>
      </c>
      <c r="P2893">
        <f t="shared" si="225"/>
        <v>27.3</v>
      </c>
      <c r="Q2893" t="str">
        <f t="shared" si="226"/>
        <v>theater</v>
      </c>
      <c r="R2893" t="str">
        <f t="shared" si="227"/>
        <v>plays</v>
      </c>
      <c r="S2893" s="6">
        <f t="shared" si="228"/>
        <v>42415.675092592595</v>
      </c>
      <c r="T2893" s="7">
        <f t="shared" si="229"/>
        <v>42475.633425925924</v>
      </c>
    </row>
    <row r="2894" spans="1:20" ht="43.2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ROUND((E2894/D2894)*100,2)</f>
        <v>9.09</v>
      </c>
      <c r="P2894">
        <f t="shared" si="225"/>
        <v>29.411764705882351</v>
      </c>
      <c r="Q2894" t="str">
        <f t="shared" si="226"/>
        <v>theater</v>
      </c>
      <c r="R2894" t="str">
        <f t="shared" si="227"/>
        <v>plays</v>
      </c>
      <c r="S2894" s="6">
        <f t="shared" si="228"/>
        <v>41869.505833333329</v>
      </c>
      <c r="T2894" s="7">
        <f t="shared" si="229"/>
        <v>41876.666666666664</v>
      </c>
    </row>
    <row r="2895" spans="1:20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ROUND((E2895/D2895)*100,2)</f>
        <v>0.5</v>
      </c>
      <c r="P2895">
        <f t="shared" si="225"/>
        <v>12.5</v>
      </c>
      <c r="Q2895" t="str">
        <f t="shared" si="226"/>
        <v>theater</v>
      </c>
      <c r="R2895" t="str">
        <f t="shared" si="227"/>
        <v>plays</v>
      </c>
      <c r="S2895" s="6">
        <f t="shared" si="228"/>
        <v>41953.564756944441</v>
      </c>
      <c r="T2895" s="7">
        <f t="shared" si="229"/>
        <v>42012.874999999993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ROUND((E2896/D2896)*100,2)</f>
        <v>0</v>
      </c>
      <c r="P2896">
        <f t="shared" si="225"/>
        <v>0</v>
      </c>
      <c r="Q2896" t="str">
        <f t="shared" si="226"/>
        <v>theater</v>
      </c>
      <c r="R2896" t="str">
        <f t="shared" si="227"/>
        <v>plays</v>
      </c>
      <c r="S2896" s="6">
        <f t="shared" si="228"/>
        <v>42037.777951388889</v>
      </c>
      <c r="T2896" s="7">
        <f t="shared" si="229"/>
        <v>42097.736284722218</v>
      </c>
    </row>
    <row r="2897" spans="1:20" ht="43.2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ROUND((E2897/D2897)*100,2)</f>
        <v>4.5999999999999996</v>
      </c>
      <c r="P2897">
        <f t="shared" si="225"/>
        <v>5.75</v>
      </c>
      <c r="Q2897" t="str">
        <f t="shared" si="226"/>
        <v>theater</v>
      </c>
      <c r="R2897" t="str">
        <f t="shared" si="227"/>
        <v>plays</v>
      </c>
      <c r="S2897" s="6">
        <f t="shared" si="228"/>
        <v>41811.347129629627</v>
      </c>
      <c r="T2897" s="7">
        <f t="shared" si="229"/>
        <v>41812.666666666664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ROUND((E2898/D2898)*100,2)</f>
        <v>20.83</v>
      </c>
      <c r="P2898">
        <f t="shared" si="225"/>
        <v>52.083333333333336</v>
      </c>
      <c r="Q2898" t="str">
        <f t="shared" si="226"/>
        <v>theater</v>
      </c>
      <c r="R2898" t="str">
        <f t="shared" si="227"/>
        <v>plays</v>
      </c>
      <c r="S2898" s="6">
        <f t="shared" si="228"/>
        <v>42701.700474537036</v>
      </c>
      <c r="T2898" s="7">
        <f t="shared" si="229"/>
        <v>42716.041666666664</v>
      </c>
    </row>
    <row r="2899" spans="1:20" ht="43.2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ROUND((E2899/D2899)*100,2)</f>
        <v>4.58</v>
      </c>
      <c r="P2899">
        <f t="shared" si="225"/>
        <v>183.33333333333334</v>
      </c>
      <c r="Q2899" t="str">
        <f t="shared" si="226"/>
        <v>theater</v>
      </c>
      <c r="R2899" t="str">
        <f t="shared" si="227"/>
        <v>plays</v>
      </c>
      <c r="S2899" s="6">
        <f t="shared" si="228"/>
        <v>42258.438171296293</v>
      </c>
      <c r="T2899" s="7">
        <f t="shared" si="229"/>
        <v>42288.436863425923</v>
      </c>
    </row>
    <row r="2900" spans="1:20" ht="43.2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ROUND((E2900/D2900)*100,2)</f>
        <v>4.21</v>
      </c>
      <c r="P2900">
        <f t="shared" si="225"/>
        <v>26.333333333333332</v>
      </c>
      <c r="Q2900" t="str">
        <f t="shared" si="226"/>
        <v>theater</v>
      </c>
      <c r="R2900" t="str">
        <f t="shared" si="227"/>
        <v>plays</v>
      </c>
      <c r="S2900" s="6">
        <f t="shared" si="228"/>
        <v>42278.456631944442</v>
      </c>
      <c r="T2900" s="7">
        <f t="shared" si="229"/>
        <v>42308.456631944442</v>
      </c>
    </row>
    <row r="2901" spans="1:20" ht="43.2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ROUND((E2901/D2901)*100,2)</f>
        <v>0</v>
      </c>
      <c r="P2901">
        <f t="shared" si="225"/>
        <v>0</v>
      </c>
      <c r="Q2901" t="str">
        <f t="shared" si="226"/>
        <v>theater</v>
      </c>
      <c r="R2901" t="str">
        <f t="shared" si="227"/>
        <v>plays</v>
      </c>
      <c r="S2901" s="6">
        <f t="shared" si="228"/>
        <v>42514.869884259257</v>
      </c>
      <c r="T2901" s="7">
        <f t="shared" si="229"/>
        <v>42574.869884259257</v>
      </c>
    </row>
    <row r="2902" spans="1:20" ht="57.6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ROUND((E2902/D2902)*100,2)</f>
        <v>61.91</v>
      </c>
      <c r="P2902">
        <f t="shared" si="225"/>
        <v>486.42857142857144</v>
      </c>
      <c r="Q2902" t="str">
        <f t="shared" si="226"/>
        <v>theater</v>
      </c>
      <c r="R2902" t="str">
        <f t="shared" si="227"/>
        <v>plays</v>
      </c>
      <c r="S2902" s="6">
        <f t="shared" si="228"/>
        <v>41830.025833333333</v>
      </c>
      <c r="T2902" s="7">
        <f t="shared" si="229"/>
        <v>41860.025833333333</v>
      </c>
    </row>
    <row r="2903" spans="1:20" ht="43.2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ROUND((E2903/D2903)*100,2)</f>
        <v>0.8</v>
      </c>
      <c r="P2903">
        <f t="shared" si="225"/>
        <v>3</v>
      </c>
      <c r="Q2903" t="str">
        <f t="shared" si="226"/>
        <v>theater</v>
      </c>
      <c r="R2903" t="str">
        <f t="shared" si="227"/>
        <v>plays</v>
      </c>
      <c r="S2903" s="6">
        <f t="shared" si="228"/>
        <v>41982.696053240739</v>
      </c>
      <c r="T2903" s="7">
        <f t="shared" si="229"/>
        <v>42042.696053240739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ROUND((E2904/D2904)*100,2)</f>
        <v>0.02</v>
      </c>
      <c r="P2904">
        <f t="shared" si="225"/>
        <v>25</v>
      </c>
      <c r="Q2904" t="str">
        <f t="shared" si="226"/>
        <v>theater</v>
      </c>
      <c r="R2904" t="str">
        <f t="shared" si="227"/>
        <v>plays</v>
      </c>
      <c r="S2904" s="6">
        <f t="shared" si="228"/>
        <v>42210.231435185182</v>
      </c>
      <c r="T2904" s="7">
        <f t="shared" si="229"/>
        <v>42240.231435185182</v>
      </c>
    </row>
    <row r="2905" spans="1:20" ht="43.2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ROUND((E2905/D2905)*100,2)</f>
        <v>0.78</v>
      </c>
      <c r="P2905">
        <f t="shared" si="225"/>
        <v>9.75</v>
      </c>
      <c r="Q2905" t="str">
        <f t="shared" si="226"/>
        <v>theater</v>
      </c>
      <c r="R2905" t="str">
        <f t="shared" si="227"/>
        <v>plays</v>
      </c>
      <c r="S2905" s="6">
        <f t="shared" si="228"/>
        <v>42195.95854166666</v>
      </c>
      <c r="T2905" s="7">
        <f t="shared" si="229"/>
        <v>42255.95854166666</v>
      </c>
    </row>
    <row r="2906" spans="1:20" ht="43.2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ROUND((E2906/D2906)*100,2)</f>
        <v>5</v>
      </c>
      <c r="P2906">
        <f t="shared" si="225"/>
        <v>18.75</v>
      </c>
      <c r="Q2906" t="str">
        <f t="shared" si="226"/>
        <v>theater</v>
      </c>
      <c r="R2906" t="str">
        <f t="shared" si="227"/>
        <v>plays</v>
      </c>
      <c r="S2906" s="6">
        <f t="shared" si="228"/>
        <v>41940.759618055556</v>
      </c>
      <c r="T2906" s="7">
        <f t="shared" si="229"/>
        <v>41952.291666666664</v>
      </c>
    </row>
    <row r="2907" spans="1:20" ht="43.2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ROUND((E2907/D2907)*100,2)</f>
        <v>17.77</v>
      </c>
      <c r="P2907">
        <f t="shared" si="225"/>
        <v>36.588235294117645</v>
      </c>
      <c r="Q2907" t="str">
        <f t="shared" si="226"/>
        <v>theater</v>
      </c>
      <c r="R2907" t="str">
        <f t="shared" si="227"/>
        <v>plays</v>
      </c>
      <c r="S2907" s="6">
        <f t="shared" si="228"/>
        <v>42605.848530092589</v>
      </c>
      <c r="T2907" s="7">
        <f t="shared" si="229"/>
        <v>42619.848530092589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ROUND((E2908/D2908)*100,2)</f>
        <v>9.42</v>
      </c>
      <c r="P2908">
        <f t="shared" si="225"/>
        <v>80.714285714285708</v>
      </c>
      <c r="Q2908" t="str">
        <f t="shared" si="226"/>
        <v>theater</v>
      </c>
      <c r="R2908" t="str">
        <f t="shared" si="227"/>
        <v>plays</v>
      </c>
      <c r="S2908" s="6">
        <f t="shared" si="228"/>
        <v>42199.440578703703</v>
      </c>
      <c r="T2908" s="7">
        <f t="shared" si="229"/>
        <v>42216.833333333336</v>
      </c>
    </row>
    <row r="2909" spans="1:20" ht="43.2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ROUND((E2909/D2909)*100,2)</f>
        <v>0.08</v>
      </c>
      <c r="P2909">
        <f t="shared" si="225"/>
        <v>1</v>
      </c>
      <c r="Q2909" t="str">
        <f t="shared" si="226"/>
        <v>theater</v>
      </c>
      <c r="R2909" t="str">
        <f t="shared" si="227"/>
        <v>plays</v>
      </c>
      <c r="S2909" s="6">
        <f t="shared" si="228"/>
        <v>42444.669409722221</v>
      </c>
      <c r="T2909" s="7">
        <f t="shared" si="229"/>
        <v>42504.669409722221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ROUND((E2910/D2910)*100,2)</f>
        <v>2.75</v>
      </c>
      <c r="P2910">
        <f t="shared" si="225"/>
        <v>52.8</v>
      </c>
      <c r="Q2910" t="str">
        <f t="shared" si="226"/>
        <v>theater</v>
      </c>
      <c r="R2910" t="str">
        <f t="shared" si="227"/>
        <v>plays</v>
      </c>
      <c r="S2910" s="6">
        <f t="shared" si="228"/>
        <v>42499.523368055554</v>
      </c>
      <c r="T2910" s="7">
        <f t="shared" si="229"/>
        <v>42529.523368055554</v>
      </c>
    </row>
    <row r="2911" spans="1:20" ht="43.2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ROUND((E2911/D2911)*100,2)</f>
        <v>0.01</v>
      </c>
      <c r="P2911">
        <f t="shared" si="225"/>
        <v>20</v>
      </c>
      <c r="Q2911" t="str">
        <f t="shared" si="226"/>
        <v>theater</v>
      </c>
      <c r="R2911" t="str">
        <f t="shared" si="227"/>
        <v>plays</v>
      </c>
      <c r="S2911" s="6">
        <f t="shared" si="228"/>
        <v>41929.057881944442</v>
      </c>
      <c r="T2911" s="7">
        <f t="shared" si="229"/>
        <v>41968.615277777775</v>
      </c>
    </row>
    <row r="2912" spans="1:20" ht="43.2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ROUND((E2912/D2912)*100,2)</f>
        <v>0</v>
      </c>
      <c r="P2912">
        <f t="shared" si="225"/>
        <v>1</v>
      </c>
      <c r="Q2912" t="str">
        <f t="shared" si="226"/>
        <v>theater</v>
      </c>
      <c r="R2912" t="str">
        <f t="shared" si="227"/>
        <v>plays</v>
      </c>
      <c r="S2912" s="6">
        <f t="shared" si="228"/>
        <v>42107.632951388885</v>
      </c>
      <c r="T2912" s="7">
        <f t="shared" si="229"/>
        <v>42167.632951388885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ROUND((E2913/D2913)*100,2)</f>
        <v>36.5</v>
      </c>
      <c r="P2913">
        <f t="shared" si="225"/>
        <v>46.928571428571431</v>
      </c>
      <c r="Q2913" t="str">
        <f t="shared" si="226"/>
        <v>theater</v>
      </c>
      <c r="R2913" t="str">
        <f t="shared" si="227"/>
        <v>plays</v>
      </c>
      <c r="S2913" s="6">
        <f t="shared" si="228"/>
        <v>42142.560486111113</v>
      </c>
      <c r="T2913" s="7">
        <f t="shared" si="229"/>
        <v>42182.560486111113</v>
      </c>
    </row>
    <row r="2914" spans="1:20" ht="43.2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ROUND((E2914/D2914)*100,2)</f>
        <v>14.06</v>
      </c>
      <c r="P2914">
        <f t="shared" si="225"/>
        <v>78.07692307692308</v>
      </c>
      <c r="Q2914" t="str">
        <f t="shared" si="226"/>
        <v>theater</v>
      </c>
      <c r="R2914" t="str">
        <f t="shared" si="227"/>
        <v>plays</v>
      </c>
      <c r="S2914" s="6">
        <f t="shared" si="228"/>
        <v>42353.923310185179</v>
      </c>
      <c r="T2914" s="7">
        <f t="shared" si="229"/>
        <v>42383.923310185179</v>
      </c>
    </row>
    <row r="2915" spans="1:20" ht="43.2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ROUND((E2915/D2915)*100,2)</f>
        <v>0.02</v>
      </c>
      <c r="P2915">
        <f t="shared" si="225"/>
        <v>1</v>
      </c>
      <c r="Q2915" t="str">
        <f t="shared" si="226"/>
        <v>theater</v>
      </c>
      <c r="R2915" t="str">
        <f t="shared" si="227"/>
        <v>plays</v>
      </c>
      <c r="S2915" s="6">
        <f t="shared" si="228"/>
        <v>41828.714571759258</v>
      </c>
      <c r="T2915" s="7">
        <f t="shared" si="229"/>
        <v>41888.714571759258</v>
      </c>
    </row>
    <row r="2916" spans="1:20" ht="28.8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ROUND((E2916/D2916)*100,2)</f>
        <v>0</v>
      </c>
      <c r="P2916">
        <f t="shared" si="225"/>
        <v>1</v>
      </c>
      <c r="Q2916" t="str">
        <f t="shared" si="226"/>
        <v>theater</v>
      </c>
      <c r="R2916" t="str">
        <f t="shared" si="227"/>
        <v>plays</v>
      </c>
      <c r="S2916" s="6">
        <f t="shared" si="228"/>
        <v>42017.699004629627</v>
      </c>
      <c r="T2916" s="7">
        <f t="shared" si="229"/>
        <v>42077.657337962963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ROUND((E2917/D2917)*100,2)</f>
        <v>61.1</v>
      </c>
      <c r="P2917">
        <f t="shared" si="225"/>
        <v>203.66666666666666</v>
      </c>
      <c r="Q2917" t="str">
        <f t="shared" si="226"/>
        <v>theater</v>
      </c>
      <c r="R2917" t="str">
        <f t="shared" si="227"/>
        <v>plays</v>
      </c>
      <c r="S2917" s="6">
        <f t="shared" si="228"/>
        <v>42415.189699074072</v>
      </c>
      <c r="T2917" s="7">
        <f t="shared" si="229"/>
        <v>42445.1480324074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ROUND((E2918/D2918)*100,2)</f>
        <v>7.84</v>
      </c>
      <c r="P2918">
        <f t="shared" si="225"/>
        <v>20.714285714285715</v>
      </c>
      <c r="Q2918" t="str">
        <f t="shared" si="226"/>
        <v>theater</v>
      </c>
      <c r="R2918" t="str">
        <f t="shared" si="227"/>
        <v>plays</v>
      </c>
      <c r="S2918" s="6">
        <f t="shared" si="228"/>
        <v>41755.268391203703</v>
      </c>
      <c r="T2918" s="7">
        <f t="shared" si="229"/>
        <v>41778.268391203703</v>
      </c>
    </row>
    <row r="2919" spans="1:20" ht="43.2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ROUND((E2919/D2919)*100,2)</f>
        <v>21.85</v>
      </c>
      <c r="P2919">
        <f t="shared" si="225"/>
        <v>48.555555555555557</v>
      </c>
      <c r="Q2919" t="str">
        <f t="shared" si="226"/>
        <v>theater</v>
      </c>
      <c r="R2919" t="str">
        <f t="shared" si="227"/>
        <v>plays</v>
      </c>
      <c r="S2919" s="6">
        <f t="shared" si="228"/>
        <v>42245.026006944441</v>
      </c>
      <c r="T2919" s="7">
        <f t="shared" si="229"/>
        <v>42263.026006944441</v>
      </c>
    </row>
    <row r="2920" spans="1:20" ht="43.2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ROUND((E2920/D2920)*100,2)</f>
        <v>27.24</v>
      </c>
      <c r="P2920">
        <f t="shared" si="225"/>
        <v>68.099999999999994</v>
      </c>
      <c r="Q2920" t="str">
        <f t="shared" si="226"/>
        <v>theater</v>
      </c>
      <c r="R2920" t="str">
        <f t="shared" si="227"/>
        <v>plays</v>
      </c>
      <c r="S2920" s="6">
        <f t="shared" si="228"/>
        <v>42278.421377314815</v>
      </c>
      <c r="T2920" s="7">
        <f t="shared" si="229"/>
        <v>42306.421377314815</v>
      </c>
    </row>
    <row r="2921" spans="1:20" ht="43.2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ROUND((E2921/D2921)*100,2)</f>
        <v>8.5</v>
      </c>
      <c r="P2921">
        <f t="shared" si="225"/>
        <v>8.5</v>
      </c>
      <c r="Q2921" t="str">
        <f t="shared" si="226"/>
        <v>theater</v>
      </c>
      <c r="R2921" t="str">
        <f t="shared" si="227"/>
        <v>plays</v>
      </c>
      <c r="S2921" s="6">
        <f t="shared" si="228"/>
        <v>41826.411215277774</v>
      </c>
      <c r="T2921" s="7">
        <f t="shared" si="229"/>
        <v>41856.411215277774</v>
      </c>
    </row>
    <row r="2922" spans="1:20" ht="43.2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ROUND((E2922/D2922)*100,2)</f>
        <v>26.84</v>
      </c>
      <c r="P2922">
        <f t="shared" si="225"/>
        <v>51.615384615384613</v>
      </c>
      <c r="Q2922" t="str">
        <f t="shared" si="226"/>
        <v>theater</v>
      </c>
      <c r="R2922" t="str">
        <f t="shared" si="227"/>
        <v>plays</v>
      </c>
      <c r="S2922" s="6">
        <f t="shared" si="228"/>
        <v>42058.584143518521</v>
      </c>
      <c r="T2922" s="7">
        <f t="shared" si="229"/>
        <v>42088.54247685185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ROUND((E2923/D2923)*100,2)</f>
        <v>129</v>
      </c>
      <c r="P2923">
        <f t="shared" si="225"/>
        <v>43</v>
      </c>
      <c r="Q2923" t="str">
        <f t="shared" si="226"/>
        <v>theater</v>
      </c>
      <c r="R2923" t="str">
        <f t="shared" si="227"/>
        <v>musical</v>
      </c>
      <c r="S2923" s="6">
        <f t="shared" si="228"/>
        <v>41877.678287037037</v>
      </c>
      <c r="T2923" s="7">
        <f t="shared" si="229"/>
        <v>41907.678287037037</v>
      </c>
    </row>
    <row r="2924" spans="1:20" ht="43.2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ROUND((E2924/D2924)*100,2)</f>
        <v>100</v>
      </c>
      <c r="P2924">
        <f t="shared" si="225"/>
        <v>83.333333333333329</v>
      </c>
      <c r="Q2924" t="str">
        <f t="shared" si="226"/>
        <v>theater</v>
      </c>
      <c r="R2924" t="str">
        <f t="shared" si="227"/>
        <v>musical</v>
      </c>
      <c r="S2924" s="6">
        <f t="shared" si="228"/>
        <v>42097.665821759256</v>
      </c>
      <c r="T2924" s="7">
        <f t="shared" si="229"/>
        <v>42142.665821759256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ROUND((E2925/D2925)*100,2)</f>
        <v>100</v>
      </c>
      <c r="P2925">
        <f t="shared" si="225"/>
        <v>30</v>
      </c>
      <c r="Q2925" t="str">
        <f t="shared" si="226"/>
        <v>theater</v>
      </c>
      <c r="R2925" t="str">
        <f t="shared" si="227"/>
        <v>musical</v>
      </c>
      <c r="S2925" s="6">
        <f t="shared" si="228"/>
        <v>42012.944201388884</v>
      </c>
      <c r="T2925" s="7">
        <f t="shared" si="229"/>
        <v>42027.916666666664</v>
      </c>
    </row>
    <row r="2926" spans="1:20" ht="43.2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ROUND((E2926/D2926)*100,2)</f>
        <v>103.2</v>
      </c>
      <c r="P2926">
        <f t="shared" si="225"/>
        <v>175.51020408163265</v>
      </c>
      <c r="Q2926" t="str">
        <f t="shared" si="226"/>
        <v>theater</v>
      </c>
      <c r="R2926" t="str">
        <f t="shared" si="227"/>
        <v>musical</v>
      </c>
      <c r="S2926" s="6">
        <f t="shared" si="228"/>
        <v>42103.348495370366</v>
      </c>
      <c r="T2926" s="7">
        <f t="shared" si="229"/>
        <v>42132.957638888889</v>
      </c>
    </row>
    <row r="2927" spans="1:20" ht="43.2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ROUND((E2927/D2927)*100,2)</f>
        <v>102.45</v>
      </c>
      <c r="P2927">
        <f t="shared" si="225"/>
        <v>231.66175879396985</v>
      </c>
      <c r="Q2927" t="str">
        <f t="shared" si="226"/>
        <v>theater</v>
      </c>
      <c r="R2927" t="str">
        <f t="shared" si="227"/>
        <v>musical</v>
      </c>
      <c r="S2927" s="6">
        <f t="shared" si="228"/>
        <v>41863.375787037039</v>
      </c>
      <c r="T2927" s="7">
        <f t="shared" si="229"/>
        <v>41893.375787037039</v>
      </c>
    </row>
    <row r="2928" spans="1:20" ht="43.2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ROUND((E2928/D2928)*100,2)</f>
        <v>125</v>
      </c>
      <c r="P2928">
        <f t="shared" si="225"/>
        <v>75</v>
      </c>
      <c r="Q2928" t="str">
        <f t="shared" si="226"/>
        <v>theater</v>
      </c>
      <c r="R2928" t="str">
        <f t="shared" si="227"/>
        <v>musical</v>
      </c>
      <c r="S2928" s="6">
        <f t="shared" si="228"/>
        <v>42044.557627314811</v>
      </c>
      <c r="T2928" s="7">
        <f t="shared" si="229"/>
        <v>42058.557627314811</v>
      </c>
    </row>
    <row r="2929" spans="1:20" ht="43.2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ROUND((E2929/D2929)*100,2)</f>
        <v>130.83000000000001</v>
      </c>
      <c r="P2929">
        <f t="shared" si="225"/>
        <v>112.14285714285714</v>
      </c>
      <c r="Q2929" t="str">
        <f t="shared" si="226"/>
        <v>theater</v>
      </c>
      <c r="R2929" t="str">
        <f t="shared" si="227"/>
        <v>musical</v>
      </c>
      <c r="S2929" s="6">
        <f t="shared" si="228"/>
        <v>41806.460983796293</v>
      </c>
      <c r="T2929" s="7">
        <f t="shared" si="229"/>
        <v>41835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ROUND((E2930/D2930)*100,2)</f>
        <v>100</v>
      </c>
      <c r="P2930">
        <f t="shared" si="225"/>
        <v>41.666666666666664</v>
      </c>
      <c r="Q2930" t="str">
        <f t="shared" si="226"/>
        <v>theater</v>
      </c>
      <c r="R2930" t="str">
        <f t="shared" si="227"/>
        <v>musical</v>
      </c>
      <c r="S2930" s="6">
        <f t="shared" si="228"/>
        <v>42403.789884259262</v>
      </c>
      <c r="T2930" s="7">
        <f t="shared" si="229"/>
        <v>42433.789884259262</v>
      </c>
    </row>
    <row r="2931" spans="1:20" ht="43.2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ROUND((E2931/D2931)*100,2)</f>
        <v>102.07</v>
      </c>
      <c r="P2931">
        <f t="shared" si="225"/>
        <v>255.17343750000001</v>
      </c>
      <c r="Q2931" t="str">
        <f t="shared" si="226"/>
        <v>theater</v>
      </c>
      <c r="R2931" t="str">
        <f t="shared" si="227"/>
        <v>musical</v>
      </c>
      <c r="S2931" s="6">
        <f t="shared" si="228"/>
        <v>41754.355995370366</v>
      </c>
      <c r="T2931" s="7">
        <f t="shared" si="229"/>
        <v>41784.355995370366</v>
      </c>
    </row>
    <row r="2932" spans="1:20" ht="43.2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ROUND((E2932/D2932)*100,2)</f>
        <v>100.92</v>
      </c>
      <c r="P2932">
        <f t="shared" si="225"/>
        <v>162.7741935483871</v>
      </c>
      <c r="Q2932" t="str">
        <f t="shared" si="226"/>
        <v>theater</v>
      </c>
      <c r="R2932" t="str">
        <f t="shared" si="227"/>
        <v>musical</v>
      </c>
      <c r="S2932" s="6">
        <f t="shared" si="228"/>
        <v>42101.375740740739</v>
      </c>
      <c r="T2932" s="7">
        <f t="shared" si="229"/>
        <v>42131.375740740739</v>
      </c>
    </row>
    <row r="2933" spans="1:20" ht="43.2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ROUND((E2933/D2933)*100,2)</f>
        <v>106</v>
      </c>
      <c r="P2933">
        <f t="shared" si="225"/>
        <v>88.333333333333329</v>
      </c>
      <c r="Q2933" t="str">
        <f t="shared" si="226"/>
        <v>theater</v>
      </c>
      <c r="R2933" t="str">
        <f t="shared" si="227"/>
        <v>musical</v>
      </c>
      <c r="S2933" s="6">
        <f t="shared" si="228"/>
        <v>41872.082905092589</v>
      </c>
      <c r="T2933" s="7">
        <f t="shared" si="229"/>
        <v>41897.047222222223</v>
      </c>
    </row>
    <row r="2934" spans="1:20" ht="43.2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ROUND((E2934/D2934)*100,2)</f>
        <v>105.1</v>
      </c>
      <c r="P2934">
        <f t="shared" si="225"/>
        <v>85.736842105263165</v>
      </c>
      <c r="Q2934" t="str">
        <f t="shared" si="226"/>
        <v>theater</v>
      </c>
      <c r="R2934" t="str">
        <f t="shared" si="227"/>
        <v>musical</v>
      </c>
      <c r="S2934" s="6">
        <f t="shared" si="228"/>
        <v>42024.956446759257</v>
      </c>
      <c r="T2934" s="7">
        <f t="shared" si="229"/>
        <v>42056.249999999993</v>
      </c>
    </row>
    <row r="2935" spans="1:20" ht="43.2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ROUND((E2935/D2935)*100,2)</f>
        <v>102.76</v>
      </c>
      <c r="P2935">
        <f t="shared" si="225"/>
        <v>47.574074074074076</v>
      </c>
      <c r="Q2935" t="str">
        <f t="shared" si="226"/>
        <v>theater</v>
      </c>
      <c r="R2935" t="str">
        <f t="shared" si="227"/>
        <v>musical</v>
      </c>
      <c r="S2935" s="6">
        <f t="shared" si="228"/>
        <v>42495.748298611106</v>
      </c>
      <c r="T2935" s="7">
        <f t="shared" si="229"/>
        <v>42525.748298611106</v>
      </c>
    </row>
    <row r="2936" spans="1:20" ht="43.2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ROUND((E2936/D2936)*100,2)</f>
        <v>108</v>
      </c>
      <c r="P2936">
        <f t="shared" si="225"/>
        <v>72.972972972972968</v>
      </c>
      <c r="Q2936" t="str">
        <f t="shared" si="226"/>
        <v>theater</v>
      </c>
      <c r="R2936" t="str">
        <f t="shared" si="227"/>
        <v>musical</v>
      </c>
      <c r="S2936" s="6">
        <f t="shared" si="228"/>
        <v>41775.427824074075</v>
      </c>
      <c r="T2936" s="7">
        <f t="shared" si="229"/>
        <v>41805.427824074075</v>
      </c>
    </row>
    <row r="2937" spans="1:20" ht="43.2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ROUND((E2937/D2937)*100,2)</f>
        <v>100.89</v>
      </c>
      <c r="P2937">
        <f t="shared" si="225"/>
        <v>90.538461538461533</v>
      </c>
      <c r="Q2937" t="str">
        <f t="shared" si="226"/>
        <v>theater</v>
      </c>
      <c r="R2937" t="str">
        <f t="shared" si="227"/>
        <v>musical</v>
      </c>
      <c r="S2937" s="6">
        <f t="shared" si="228"/>
        <v>42553.375092592592</v>
      </c>
      <c r="T2937" s="7">
        <f t="shared" si="229"/>
        <v>42611.499999999993</v>
      </c>
    </row>
    <row r="2938" spans="1:20" ht="43.2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ROUND((E2938/D2938)*100,2)</f>
        <v>128</v>
      </c>
      <c r="P2938">
        <f t="shared" si="225"/>
        <v>37.647058823529413</v>
      </c>
      <c r="Q2938" t="str">
        <f t="shared" si="226"/>
        <v>theater</v>
      </c>
      <c r="R2938" t="str">
        <f t="shared" si="227"/>
        <v>musical</v>
      </c>
      <c r="S2938" s="6">
        <f t="shared" si="228"/>
        <v>41912.442395833328</v>
      </c>
      <c r="T2938" s="7">
        <f t="shared" si="229"/>
        <v>41924.999305555553</v>
      </c>
    </row>
    <row r="2939" spans="1:20" ht="28.8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ROUND((E2939/D2939)*100,2)</f>
        <v>133.33000000000001</v>
      </c>
      <c r="P2939">
        <f t="shared" si="225"/>
        <v>36.363636363636367</v>
      </c>
      <c r="Q2939" t="str">
        <f t="shared" si="226"/>
        <v>theater</v>
      </c>
      <c r="R2939" t="str">
        <f t="shared" si="227"/>
        <v>musical</v>
      </c>
      <c r="S2939" s="6">
        <f t="shared" si="228"/>
        <v>41803.248993055553</v>
      </c>
      <c r="T2939" s="7">
        <f t="shared" si="229"/>
        <v>41833.248993055553</v>
      </c>
    </row>
    <row r="2940" spans="1:20" ht="43.2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ROUND((E2940/D2940)*100,2)</f>
        <v>101.38</v>
      </c>
      <c r="P2940">
        <f t="shared" si="225"/>
        <v>126.71875</v>
      </c>
      <c r="Q2940" t="str">
        <f t="shared" si="226"/>
        <v>theater</v>
      </c>
      <c r="R2940" t="str">
        <f t="shared" si="227"/>
        <v>musical</v>
      </c>
      <c r="S2940" s="6">
        <f t="shared" si="228"/>
        <v>42004.495532407404</v>
      </c>
      <c r="T2940" s="7">
        <f t="shared" si="229"/>
        <v>42034.495532407404</v>
      </c>
    </row>
    <row r="2941" spans="1:20" ht="43.2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ROUND((E2941/D2941)*100,2)</f>
        <v>102.88</v>
      </c>
      <c r="P2941">
        <f t="shared" si="225"/>
        <v>329.2</v>
      </c>
      <c r="Q2941" t="str">
        <f t="shared" si="226"/>
        <v>theater</v>
      </c>
      <c r="R2941" t="str">
        <f t="shared" si="227"/>
        <v>musical</v>
      </c>
      <c r="S2941" s="6">
        <f t="shared" si="228"/>
        <v>41845.60083333333</v>
      </c>
      <c r="T2941" s="7">
        <f t="shared" si="229"/>
        <v>41878.833333333328</v>
      </c>
    </row>
    <row r="2942" spans="1:20" ht="43.2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ROUND((E2942/D2942)*100,2)</f>
        <v>107.24</v>
      </c>
      <c r="P2942">
        <f t="shared" si="225"/>
        <v>81.242424242424249</v>
      </c>
      <c r="Q2942" t="str">
        <f t="shared" si="226"/>
        <v>theater</v>
      </c>
      <c r="R2942" t="str">
        <f t="shared" si="227"/>
        <v>musical</v>
      </c>
      <c r="S2942" s="6">
        <f t="shared" si="228"/>
        <v>41982.565023148149</v>
      </c>
      <c r="T2942" s="7">
        <f t="shared" si="229"/>
        <v>42022.565023148149</v>
      </c>
    </row>
    <row r="2943" spans="1:20" ht="43.2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ROUND((E2943/D2943)*100,2)</f>
        <v>0</v>
      </c>
      <c r="P2943">
        <f t="shared" si="225"/>
        <v>1</v>
      </c>
      <c r="Q2943" t="str">
        <f t="shared" si="226"/>
        <v>theater</v>
      </c>
      <c r="R2943" t="str">
        <f t="shared" si="227"/>
        <v>spaces</v>
      </c>
      <c r="S2943" s="6">
        <f t="shared" si="228"/>
        <v>42034.751793981479</v>
      </c>
      <c r="T2943" s="7">
        <f t="shared" si="229"/>
        <v>42064.751793981479</v>
      </c>
    </row>
    <row r="2944" spans="1:20" ht="43.2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ROUND((E2944/D2944)*100,2)</f>
        <v>20.43</v>
      </c>
      <c r="P2944">
        <f t="shared" si="225"/>
        <v>202.22772277227722</v>
      </c>
      <c r="Q2944" t="str">
        <f t="shared" si="226"/>
        <v>theater</v>
      </c>
      <c r="R2944" t="str">
        <f t="shared" si="227"/>
        <v>spaces</v>
      </c>
      <c r="S2944" s="6">
        <f t="shared" si="228"/>
        <v>42334.595590277771</v>
      </c>
      <c r="T2944" s="7">
        <f t="shared" si="229"/>
        <v>42354.637499999997</v>
      </c>
    </row>
    <row r="2945" spans="1:20" ht="43.2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ROUND((E2945/D2945)*100,2)</f>
        <v>0</v>
      </c>
      <c r="P2945">
        <f t="shared" si="225"/>
        <v>0</v>
      </c>
      <c r="Q2945" t="str">
        <f t="shared" si="226"/>
        <v>theater</v>
      </c>
      <c r="R2945" t="str">
        <f t="shared" si="227"/>
        <v>spaces</v>
      </c>
      <c r="S2945" s="6">
        <f t="shared" si="228"/>
        <v>42076.921064814807</v>
      </c>
      <c r="T2945" s="7">
        <f t="shared" si="229"/>
        <v>42106.921064814807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ROUND((E2946/D2946)*100,2)</f>
        <v>1</v>
      </c>
      <c r="P2946">
        <f t="shared" si="225"/>
        <v>100</v>
      </c>
      <c r="Q2946" t="str">
        <f t="shared" si="226"/>
        <v>theater</v>
      </c>
      <c r="R2946" t="str">
        <f t="shared" si="227"/>
        <v>spaces</v>
      </c>
      <c r="S2946" s="6">
        <f t="shared" si="228"/>
        <v>42132.705995370365</v>
      </c>
      <c r="T2946" s="7">
        <f t="shared" si="229"/>
        <v>42162.705995370365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ROUND((E2947/D2947)*100,2)</f>
        <v>0</v>
      </c>
      <c r="P2947">
        <f t="shared" ref="P2947:P3010" si="230">IF(L2947=0,0,+E2947/L2947)</f>
        <v>0</v>
      </c>
      <c r="Q2947" t="str">
        <f t="shared" ref="Q2947:Q3010" si="231">LEFT(N2947, SEARCH("/",N2947)-1)</f>
        <v>theater</v>
      </c>
      <c r="R2947" t="str">
        <f t="shared" ref="R2947:R3010" si="232">RIGHT(N2947,LEN(N2947)-SEARCH("/",N2947))</f>
        <v>spaces</v>
      </c>
      <c r="S2947" s="6">
        <f t="shared" ref="S2947:S3010" si="233">(J2947/86400)+25569+(-5/24)</f>
        <v>42117.931250000001</v>
      </c>
      <c r="T2947" s="7">
        <f t="shared" ref="T2947:T3010" si="234">(I2947/86400)+25569+(-5/24)</f>
        <v>42147.931250000001</v>
      </c>
    </row>
    <row r="2948" spans="1:20" ht="43.2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ROUND((E2948/D2948)*100,2)</f>
        <v>0.1</v>
      </c>
      <c r="P2948">
        <f t="shared" si="230"/>
        <v>1</v>
      </c>
      <c r="Q2948" t="str">
        <f t="shared" si="231"/>
        <v>theater</v>
      </c>
      <c r="R2948" t="str">
        <f t="shared" si="232"/>
        <v>spaces</v>
      </c>
      <c r="S2948" s="6">
        <f t="shared" si="233"/>
        <v>42567.322824074072</v>
      </c>
      <c r="T2948" s="7">
        <f t="shared" si="234"/>
        <v>42597.322824074072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ROUND((E2949/D2949)*100,2)</f>
        <v>4.29</v>
      </c>
      <c r="P2949">
        <f t="shared" si="230"/>
        <v>82.461538461538467</v>
      </c>
      <c r="Q2949" t="str">
        <f t="shared" si="231"/>
        <v>theater</v>
      </c>
      <c r="R2949" t="str">
        <f t="shared" si="232"/>
        <v>spaces</v>
      </c>
      <c r="S2949" s="6">
        <f t="shared" si="233"/>
        <v>42649.353784722225</v>
      </c>
      <c r="T2949" s="7">
        <f t="shared" si="234"/>
        <v>42698.507638888885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ROUND((E2950/D2950)*100,2)</f>
        <v>0</v>
      </c>
      <c r="P2950">
        <f t="shared" si="230"/>
        <v>2.6666666666666665</v>
      </c>
      <c r="Q2950" t="str">
        <f t="shared" si="231"/>
        <v>theater</v>
      </c>
      <c r="R2950" t="str">
        <f t="shared" si="232"/>
        <v>spaces</v>
      </c>
      <c r="S2950" s="6">
        <f t="shared" si="233"/>
        <v>42097.440891203696</v>
      </c>
      <c r="T2950" s="7">
        <f t="shared" si="234"/>
        <v>42157.440891203696</v>
      </c>
    </row>
    <row r="2951" spans="1:20" ht="43.2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ROUND((E2951/D2951)*100,2)</f>
        <v>2.5</v>
      </c>
      <c r="P2951">
        <f t="shared" si="230"/>
        <v>12.5</v>
      </c>
      <c r="Q2951" t="str">
        <f t="shared" si="231"/>
        <v>theater</v>
      </c>
      <c r="R2951" t="str">
        <f t="shared" si="232"/>
        <v>spaces</v>
      </c>
      <c r="S2951" s="6">
        <f t="shared" si="233"/>
        <v>42297.61478009259</v>
      </c>
      <c r="T2951" s="7">
        <f t="shared" si="234"/>
        <v>42327.656446759262</v>
      </c>
    </row>
    <row r="2952" spans="1:20" ht="43.2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ROUND((E2952/D2952)*100,2)</f>
        <v>0</v>
      </c>
      <c r="P2952">
        <f t="shared" si="230"/>
        <v>0</v>
      </c>
      <c r="Q2952" t="str">
        <f t="shared" si="231"/>
        <v>theater</v>
      </c>
      <c r="R2952" t="str">
        <f t="shared" si="232"/>
        <v>spaces</v>
      </c>
      <c r="S2952" s="6">
        <f t="shared" si="233"/>
        <v>42362.156851851854</v>
      </c>
      <c r="T2952" s="7">
        <f t="shared" si="234"/>
        <v>42392.156851851854</v>
      </c>
    </row>
    <row r="2953" spans="1:20" ht="57.6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ROUND((E2953/D2953)*100,2)</f>
        <v>2.19</v>
      </c>
      <c r="P2953">
        <f t="shared" si="230"/>
        <v>18.896551724137932</v>
      </c>
      <c r="Q2953" t="str">
        <f t="shared" si="231"/>
        <v>theater</v>
      </c>
      <c r="R2953" t="str">
        <f t="shared" si="232"/>
        <v>spaces</v>
      </c>
      <c r="S2953" s="6">
        <f t="shared" si="233"/>
        <v>41872.594594907401</v>
      </c>
      <c r="T2953" s="7">
        <f t="shared" si="234"/>
        <v>41917.594594907401</v>
      </c>
    </row>
    <row r="2954" spans="1:20" ht="43.2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ROUND((E2954/D2954)*100,2)</f>
        <v>8.0299999999999994</v>
      </c>
      <c r="P2954">
        <f t="shared" si="230"/>
        <v>200.625</v>
      </c>
      <c r="Q2954" t="str">
        <f t="shared" si="231"/>
        <v>theater</v>
      </c>
      <c r="R2954" t="str">
        <f t="shared" si="232"/>
        <v>spaces</v>
      </c>
      <c r="S2954" s="6">
        <f t="shared" si="233"/>
        <v>42628.481932870367</v>
      </c>
      <c r="T2954" s="7">
        <f t="shared" si="234"/>
        <v>42659.958333333336</v>
      </c>
    </row>
    <row r="2955" spans="1:20" ht="43.2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ROUND((E2955/D2955)*100,2)</f>
        <v>0.15</v>
      </c>
      <c r="P2955">
        <f t="shared" si="230"/>
        <v>201.66666666666666</v>
      </c>
      <c r="Q2955" t="str">
        <f t="shared" si="231"/>
        <v>theater</v>
      </c>
      <c r="R2955" t="str">
        <f t="shared" si="232"/>
        <v>spaces</v>
      </c>
      <c r="S2955" s="6">
        <f t="shared" si="233"/>
        <v>42255.583576388883</v>
      </c>
      <c r="T2955" s="7">
        <f t="shared" si="234"/>
        <v>42285.583576388883</v>
      </c>
    </row>
    <row r="2956" spans="1:20" ht="43.2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ROUND((E2956/D2956)*100,2)</f>
        <v>0</v>
      </c>
      <c r="P2956">
        <f t="shared" si="230"/>
        <v>0</v>
      </c>
      <c r="Q2956" t="str">
        <f t="shared" si="231"/>
        <v>theater</v>
      </c>
      <c r="R2956" t="str">
        <f t="shared" si="232"/>
        <v>spaces</v>
      </c>
      <c r="S2956" s="6">
        <f t="shared" si="233"/>
        <v>42790.375034722216</v>
      </c>
      <c r="T2956" s="7">
        <f t="shared" si="234"/>
        <v>42810.333368055552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ROUND((E2957/D2957)*100,2)</f>
        <v>59.58</v>
      </c>
      <c r="P2957">
        <f t="shared" si="230"/>
        <v>65</v>
      </c>
      <c r="Q2957" t="str">
        <f t="shared" si="231"/>
        <v>theater</v>
      </c>
      <c r="R2957" t="str">
        <f t="shared" si="232"/>
        <v>spaces</v>
      </c>
      <c r="S2957" s="6">
        <f t="shared" si="233"/>
        <v>42141.532974537033</v>
      </c>
      <c r="T2957" s="7">
        <f t="shared" si="234"/>
        <v>42171.532974537033</v>
      </c>
    </row>
    <row r="2958" spans="1:20" ht="43.2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ROUND((E2958/D2958)*100,2)</f>
        <v>16.73</v>
      </c>
      <c r="P2958">
        <f t="shared" si="230"/>
        <v>66.099999999999994</v>
      </c>
      <c r="Q2958" t="str">
        <f t="shared" si="231"/>
        <v>theater</v>
      </c>
      <c r="R2958" t="str">
        <f t="shared" si="232"/>
        <v>spaces</v>
      </c>
      <c r="S2958" s="6">
        <f t="shared" si="233"/>
        <v>42464.750578703701</v>
      </c>
      <c r="T2958" s="7">
        <f t="shared" si="234"/>
        <v>42494.750578703701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ROUND((E2959/D2959)*100,2)</f>
        <v>1.87</v>
      </c>
      <c r="P2959">
        <f t="shared" si="230"/>
        <v>93.333333333333329</v>
      </c>
      <c r="Q2959" t="str">
        <f t="shared" si="231"/>
        <v>theater</v>
      </c>
      <c r="R2959" t="str">
        <f t="shared" si="232"/>
        <v>spaces</v>
      </c>
      <c r="S2959" s="6">
        <f t="shared" si="233"/>
        <v>42030.80291666666</v>
      </c>
      <c r="T2959" s="7">
        <f t="shared" si="234"/>
        <v>42090.761249999996</v>
      </c>
    </row>
    <row r="2960" spans="1:20" ht="43.2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ROUND((E2960/D2960)*100,2)</f>
        <v>0</v>
      </c>
      <c r="P2960">
        <f t="shared" si="230"/>
        <v>0</v>
      </c>
      <c r="Q2960" t="str">
        <f t="shared" si="231"/>
        <v>theater</v>
      </c>
      <c r="R2960" t="str">
        <f t="shared" si="232"/>
        <v>spaces</v>
      </c>
      <c r="S2960" s="6">
        <f t="shared" si="233"/>
        <v>42438.570798611108</v>
      </c>
      <c r="T2960" s="7">
        <f t="shared" si="234"/>
        <v>42498.529131944444</v>
      </c>
    </row>
    <row r="2961" spans="1:20" ht="43.2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ROUND((E2961/D2961)*100,2)</f>
        <v>0</v>
      </c>
      <c r="P2961">
        <f t="shared" si="230"/>
        <v>0</v>
      </c>
      <c r="Q2961" t="str">
        <f t="shared" si="231"/>
        <v>theater</v>
      </c>
      <c r="R2961" t="str">
        <f t="shared" si="232"/>
        <v>spaces</v>
      </c>
      <c r="S2961" s="6">
        <f t="shared" si="233"/>
        <v>42497.800057870372</v>
      </c>
      <c r="T2961" s="7">
        <f t="shared" si="234"/>
        <v>42527.800057870372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ROUND((E2962/D2962)*100,2)</f>
        <v>0</v>
      </c>
      <c r="P2962">
        <f t="shared" si="230"/>
        <v>0</v>
      </c>
      <c r="Q2962" t="str">
        <f t="shared" si="231"/>
        <v>theater</v>
      </c>
      <c r="R2962" t="str">
        <f t="shared" si="232"/>
        <v>spaces</v>
      </c>
      <c r="S2962" s="6">
        <f t="shared" si="233"/>
        <v>41863.54887731481</v>
      </c>
      <c r="T2962" s="7">
        <f t="shared" si="234"/>
        <v>41893.54887731481</v>
      </c>
    </row>
    <row r="2963" spans="1:20" ht="43.2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ROUND((E2963/D2963)*100,2)</f>
        <v>109.62</v>
      </c>
      <c r="P2963">
        <f t="shared" si="230"/>
        <v>50.75</v>
      </c>
      <c r="Q2963" t="str">
        <f t="shared" si="231"/>
        <v>theater</v>
      </c>
      <c r="R2963" t="str">
        <f t="shared" si="232"/>
        <v>plays</v>
      </c>
      <c r="S2963" s="6">
        <f t="shared" si="233"/>
        <v>42061.004155092589</v>
      </c>
      <c r="T2963" s="7">
        <f t="shared" si="234"/>
        <v>42088.958333333336</v>
      </c>
    </row>
    <row r="2964" spans="1:20" ht="43.2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ROUND((E2964/D2964)*100,2)</f>
        <v>121.8</v>
      </c>
      <c r="P2964">
        <f t="shared" si="230"/>
        <v>60.9</v>
      </c>
      <c r="Q2964" t="str">
        <f t="shared" si="231"/>
        <v>theater</v>
      </c>
      <c r="R2964" t="str">
        <f t="shared" si="232"/>
        <v>plays</v>
      </c>
      <c r="S2964" s="6">
        <f t="shared" si="233"/>
        <v>42036.035949074074</v>
      </c>
      <c r="T2964" s="7">
        <f t="shared" si="234"/>
        <v>42064.082638888889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ROUND((E2965/D2965)*100,2)</f>
        <v>106.85</v>
      </c>
      <c r="P2965">
        <f t="shared" si="230"/>
        <v>109.03061224489795</v>
      </c>
      <c r="Q2965" t="str">
        <f t="shared" si="231"/>
        <v>theater</v>
      </c>
      <c r="R2965" t="str">
        <f t="shared" si="232"/>
        <v>plays</v>
      </c>
      <c r="S2965" s="6">
        <f t="shared" si="233"/>
        <v>42157.26185185185</v>
      </c>
      <c r="T2965" s="7">
        <f t="shared" si="234"/>
        <v>42187.26185185185</v>
      </c>
    </row>
    <row r="2966" spans="1:20" ht="43.2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ROUND((E2966/D2966)*100,2)</f>
        <v>100.71</v>
      </c>
      <c r="P2966">
        <f t="shared" si="230"/>
        <v>25.692295918367346</v>
      </c>
      <c r="Q2966" t="str">
        <f t="shared" si="231"/>
        <v>theater</v>
      </c>
      <c r="R2966" t="str">
        <f t="shared" si="232"/>
        <v>plays</v>
      </c>
      <c r="S2966" s="6">
        <f t="shared" si="233"/>
        <v>41827.701608796291</v>
      </c>
      <c r="T2966" s="7">
        <f t="shared" si="234"/>
        <v>41857.688888888886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ROUND((E2967/D2967)*100,2)</f>
        <v>109</v>
      </c>
      <c r="P2967">
        <f t="shared" si="230"/>
        <v>41.92307692307692</v>
      </c>
      <c r="Q2967" t="str">
        <f t="shared" si="231"/>
        <v>theater</v>
      </c>
      <c r="R2967" t="str">
        <f t="shared" si="232"/>
        <v>plays</v>
      </c>
      <c r="S2967" s="6">
        <f t="shared" si="233"/>
        <v>42162.521215277775</v>
      </c>
      <c r="T2967" s="7">
        <f t="shared" si="234"/>
        <v>42192.521215277775</v>
      </c>
    </row>
    <row r="2968" spans="1:20" ht="43.2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ROUND((E2968/D2968)*100,2)</f>
        <v>113.63</v>
      </c>
      <c r="P2968">
        <f t="shared" si="230"/>
        <v>88.7734375</v>
      </c>
      <c r="Q2968" t="str">
        <f t="shared" si="231"/>
        <v>theater</v>
      </c>
      <c r="R2968" t="str">
        <f t="shared" si="232"/>
        <v>plays</v>
      </c>
      <c r="S2968" s="6">
        <f t="shared" si="233"/>
        <v>42233.530231481483</v>
      </c>
      <c r="T2968" s="7">
        <f t="shared" si="234"/>
        <v>42263.530231481483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ROUND((E2969/D2969)*100,2)</f>
        <v>113.92</v>
      </c>
      <c r="P2969">
        <f t="shared" si="230"/>
        <v>80.225352112676063</v>
      </c>
      <c r="Q2969" t="str">
        <f t="shared" si="231"/>
        <v>theater</v>
      </c>
      <c r="R2969" t="str">
        <f t="shared" si="232"/>
        <v>plays</v>
      </c>
      <c r="S2969" s="6">
        <f t="shared" si="233"/>
        <v>42041.989490740736</v>
      </c>
      <c r="T2969" s="7">
        <f t="shared" si="234"/>
        <v>42071.947824074072</v>
      </c>
    </row>
    <row r="2970" spans="1:20" ht="28.8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ROUND((E2970/D2970)*100,2)</f>
        <v>106</v>
      </c>
      <c r="P2970">
        <f t="shared" si="230"/>
        <v>78.936170212765958</v>
      </c>
      <c r="Q2970" t="str">
        <f t="shared" si="231"/>
        <v>theater</v>
      </c>
      <c r="R2970" t="str">
        <f t="shared" si="232"/>
        <v>plays</v>
      </c>
      <c r="S2970" s="6">
        <f t="shared" si="233"/>
        <v>42585.315509259257</v>
      </c>
      <c r="T2970" s="7">
        <f t="shared" si="234"/>
        <v>42598.957638888889</v>
      </c>
    </row>
    <row r="2971" spans="1:20" ht="43.2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ROUND((E2971/D2971)*100,2)</f>
        <v>162.5</v>
      </c>
      <c r="P2971">
        <f t="shared" si="230"/>
        <v>95.588235294117652</v>
      </c>
      <c r="Q2971" t="str">
        <f t="shared" si="231"/>
        <v>theater</v>
      </c>
      <c r="R2971" t="str">
        <f t="shared" si="232"/>
        <v>plays</v>
      </c>
      <c r="S2971" s="6">
        <f t="shared" si="233"/>
        <v>42097.578159722216</v>
      </c>
      <c r="T2971" s="7">
        <f t="shared" si="234"/>
        <v>42127.743750000001</v>
      </c>
    </row>
    <row r="2972" spans="1:20" ht="43.2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ROUND((E2972/D2972)*100,2)</f>
        <v>106</v>
      </c>
      <c r="P2972">
        <f t="shared" si="230"/>
        <v>69.890109890109883</v>
      </c>
      <c r="Q2972" t="str">
        <f t="shared" si="231"/>
        <v>theater</v>
      </c>
      <c r="R2972" t="str">
        <f t="shared" si="232"/>
        <v>plays</v>
      </c>
      <c r="S2972" s="6">
        <f t="shared" si="233"/>
        <v>41808.461238425924</v>
      </c>
      <c r="T2972" s="7">
        <f t="shared" si="234"/>
        <v>41838.461238425924</v>
      </c>
    </row>
    <row r="2973" spans="1:20" ht="43.2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ROUND((E2973/D2973)*100,2)</f>
        <v>100.16</v>
      </c>
      <c r="P2973">
        <f t="shared" si="230"/>
        <v>74.534883720930239</v>
      </c>
      <c r="Q2973" t="str">
        <f t="shared" si="231"/>
        <v>theater</v>
      </c>
      <c r="R2973" t="str">
        <f t="shared" si="232"/>
        <v>plays</v>
      </c>
      <c r="S2973" s="6">
        <f t="shared" si="233"/>
        <v>41852.449976851851</v>
      </c>
      <c r="T2973" s="7">
        <f t="shared" si="234"/>
        <v>41882.449976851851</v>
      </c>
    </row>
    <row r="2974" spans="1:20" ht="28.8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ROUND((E2974/D2974)*100,2)</f>
        <v>105.35</v>
      </c>
      <c r="P2974">
        <f t="shared" si="230"/>
        <v>123.94117647058823</v>
      </c>
      <c r="Q2974" t="str">
        <f t="shared" si="231"/>
        <v>theater</v>
      </c>
      <c r="R2974" t="str">
        <f t="shared" si="232"/>
        <v>plays</v>
      </c>
      <c r="S2974" s="6">
        <f t="shared" si="233"/>
        <v>42693.90185185185</v>
      </c>
      <c r="T2974" s="7">
        <f t="shared" si="234"/>
        <v>42708.833333333336</v>
      </c>
    </row>
    <row r="2975" spans="1:20" ht="43.2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ROUND((E2975/D2975)*100,2)</f>
        <v>174.8</v>
      </c>
      <c r="P2975">
        <f t="shared" si="230"/>
        <v>264.84848484848487</v>
      </c>
      <c r="Q2975" t="str">
        <f t="shared" si="231"/>
        <v>theater</v>
      </c>
      <c r="R2975" t="str">
        <f t="shared" si="232"/>
        <v>plays</v>
      </c>
      <c r="S2975" s="6">
        <f t="shared" si="233"/>
        <v>42341.610046296293</v>
      </c>
      <c r="T2975" s="7">
        <f t="shared" si="234"/>
        <v>42369.958333333336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ROUND((E2976/D2976)*100,2)</f>
        <v>102</v>
      </c>
      <c r="P2976">
        <f t="shared" si="230"/>
        <v>58.620689655172413</v>
      </c>
      <c r="Q2976" t="str">
        <f t="shared" si="231"/>
        <v>theater</v>
      </c>
      <c r="R2976" t="str">
        <f t="shared" si="232"/>
        <v>plays</v>
      </c>
      <c r="S2976" s="6">
        <f t="shared" si="233"/>
        <v>41879.852673611109</v>
      </c>
      <c r="T2976" s="7">
        <f t="shared" si="234"/>
        <v>41907.857638888883</v>
      </c>
    </row>
    <row r="2977" spans="1:20" ht="43.2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ROUND((E2977/D2977)*100,2)</f>
        <v>100.13</v>
      </c>
      <c r="P2977">
        <f t="shared" si="230"/>
        <v>70.884955752212392</v>
      </c>
      <c r="Q2977" t="str">
        <f t="shared" si="231"/>
        <v>theater</v>
      </c>
      <c r="R2977" t="str">
        <f t="shared" si="232"/>
        <v>plays</v>
      </c>
      <c r="S2977" s="6">
        <f t="shared" si="233"/>
        <v>41941.475532407407</v>
      </c>
      <c r="T2977" s="7">
        <f t="shared" si="234"/>
        <v>41969.916666666664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ROUND((E2978/D2978)*100,2)</f>
        <v>171.43</v>
      </c>
      <c r="P2978">
        <f t="shared" si="230"/>
        <v>8.5714285714285712</v>
      </c>
      <c r="Q2978" t="str">
        <f t="shared" si="231"/>
        <v>theater</v>
      </c>
      <c r="R2978" t="str">
        <f t="shared" si="232"/>
        <v>plays</v>
      </c>
      <c r="S2978" s="6">
        <f t="shared" si="233"/>
        <v>42425.522337962961</v>
      </c>
      <c r="T2978" s="7">
        <f t="shared" si="234"/>
        <v>42442.291666666664</v>
      </c>
    </row>
    <row r="2979" spans="1:20" ht="57.6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ROUND((E2979/D2979)*100,2)</f>
        <v>113.57</v>
      </c>
      <c r="P2979">
        <f t="shared" si="230"/>
        <v>113.56666666666666</v>
      </c>
      <c r="Q2979" t="str">
        <f t="shared" si="231"/>
        <v>theater</v>
      </c>
      <c r="R2979" t="str">
        <f t="shared" si="232"/>
        <v>plays</v>
      </c>
      <c r="S2979" s="6">
        <f t="shared" si="233"/>
        <v>42026.672847222224</v>
      </c>
      <c r="T2979" s="7">
        <f t="shared" si="234"/>
        <v>42085.884722222218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ROUND((E2980/D2980)*100,2)</f>
        <v>129.47</v>
      </c>
      <c r="P2980">
        <f t="shared" si="230"/>
        <v>60.6875</v>
      </c>
      <c r="Q2980" t="str">
        <f t="shared" si="231"/>
        <v>theater</v>
      </c>
      <c r="R2980" t="str">
        <f t="shared" si="232"/>
        <v>plays</v>
      </c>
      <c r="S2980" s="6">
        <f t="shared" si="233"/>
        <v>41922.432256944441</v>
      </c>
      <c r="T2980" s="7">
        <f t="shared" si="234"/>
        <v>41932.040972222218</v>
      </c>
    </row>
    <row r="2981" spans="1:20" ht="43.2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ROUND((E2981/D2981)*100,2)</f>
        <v>101.4</v>
      </c>
      <c r="P2981">
        <f t="shared" si="230"/>
        <v>110.21739130434783</v>
      </c>
      <c r="Q2981" t="str">
        <f t="shared" si="231"/>
        <v>theater</v>
      </c>
      <c r="R2981" t="str">
        <f t="shared" si="232"/>
        <v>plays</v>
      </c>
      <c r="S2981" s="6">
        <f t="shared" si="233"/>
        <v>41993.616006944438</v>
      </c>
      <c r="T2981" s="7">
        <f t="shared" si="234"/>
        <v>42010.041666666664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ROUND((E2982/D2982)*100,2)</f>
        <v>109.17</v>
      </c>
      <c r="P2982">
        <f t="shared" si="230"/>
        <v>136.45833333333334</v>
      </c>
      <c r="Q2982" t="str">
        <f t="shared" si="231"/>
        <v>theater</v>
      </c>
      <c r="R2982" t="str">
        <f t="shared" si="232"/>
        <v>plays</v>
      </c>
      <c r="S2982" s="6">
        <f t="shared" si="233"/>
        <v>42219.70752314815</v>
      </c>
      <c r="T2982" s="7">
        <f t="shared" si="234"/>
        <v>42239.874999999993</v>
      </c>
    </row>
    <row r="2983" spans="1:20" ht="57.6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ROUND((E2983/D2983)*100,2)</f>
        <v>128.93</v>
      </c>
      <c r="P2983">
        <f t="shared" si="230"/>
        <v>53.164948453608247</v>
      </c>
      <c r="Q2983" t="str">
        <f t="shared" si="231"/>
        <v>theater</v>
      </c>
      <c r="R2983" t="str">
        <f t="shared" si="232"/>
        <v>spaces</v>
      </c>
      <c r="S2983" s="6">
        <f t="shared" si="233"/>
        <v>42225.351342592585</v>
      </c>
      <c r="T2983" s="7">
        <f t="shared" si="234"/>
        <v>42270.351342592585</v>
      </c>
    </row>
    <row r="2984" spans="1:20" ht="28.8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ROUND((E2984/D2984)*100,2)</f>
        <v>102.06</v>
      </c>
      <c r="P2984">
        <f t="shared" si="230"/>
        <v>86.491525423728817</v>
      </c>
      <c r="Q2984" t="str">
        <f t="shared" si="231"/>
        <v>theater</v>
      </c>
      <c r="R2984" t="str">
        <f t="shared" si="232"/>
        <v>spaces</v>
      </c>
      <c r="S2984" s="6">
        <f t="shared" si="233"/>
        <v>42381.478506944441</v>
      </c>
      <c r="T2984" s="7">
        <f t="shared" si="234"/>
        <v>42411.478506944441</v>
      </c>
    </row>
    <row r="2985" spans="1:20" ht="43.2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ROUND((E2985/D2985)*100,2)</f>
        <v>146.54</v>
      </c>
      <c r="P2985">
        <f t="shared" si="230"/>
        <v>155.23827397260274</v>
      </c>
      <c r="Q2985" t="str">
        <f t="shared" si="231"/>
        <v>theater</v>
      </c>
      <c r="R2985" t="str">
        <f t="shared" si="232"/>
        <v>spaces</v>
      </c>
      <c r="S2985" s="6">
        <f t="shared" si="233"/>
        <v>41894.424027777779</v>
      </c>
      <c r="T2985" s="7">
        <f t="shared" si="234"/>
        <v>41954.465694444443</v>
      </c>
    </row>
    <row r="2986" spans="1:20" ht="57.6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ROUND((E2986/D2986)*100,2)</f>
        <v>100.35</v>
      </c>
      <c r="P2986">
        <f t="shared" si="230"/>
        <v>115.08256880733946</v>
      </c>
      <c r="Q2986" t="str">
        <f t="shared" si="231"/>
        <v>theater</v>
      </c>
      <c r="R2986" t="str">
        <f t="shared" si="232"/>
        <v>spaces</v>
      </c>
      <c r="S2986" s="6">
        <f t="shared" si="233"/>
        <v>42576.070381944439</v>
      </c>
      <c r="T2986" s="7">
        <f t="shared" si="234"/>
        <v>42606.070381944439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ROUND((E2987/D2987)*100,2)</f>
        <v>121.65</v>
      </c>
      <c r="P2987">
        <f t="shared" si="230"/>
        <v>109.5945945945946</v>
      </c>
      <c r="Q2987" t="str">
        <f t="shared" si="231"/>
        <v>theater</v>
      </c>
      <c r="R2987" t="str">
        <f t="shared" si="232"/>
        <v>spaces</v>
      </c>
      <c r="S2987" s="6">
        <f t="shared" si="233"/>
        <v>42654.765370370369</v>
      </c>
      <c r="T2987" s="7">
        <f t="shared" si="234"/>
        <v>42673.958333333336</v>
      </c>
    </row>
    <row r="2988" spans="1:20" ht="43.2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ROUND((E2988/D2988)*100,2)</f>
        <v>105.5</v>
      </c>
      <c r="P2988">
        <f t="shared" si="230"/>
        <v>45.214285714285715</v>
      </c>
      <c r="Q2988" t="str">
        <f t="shared" si="231"/>
        <v>theater</v>
      </c>
      <c r="R2988" t="str">
        <f t="shared" si="232"/>
        <v>spaces</v>
      </c>
      <c r="S2988" s="6">
        <f t="shared" si="233"/>
        <v>42431.29173611111</v>
      </c>
      <c r="T2988" s="7">
        <f t="shared" si="234"/>
        <v>42491.250069444439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ROUND((E2989/D2989)*100,2)</f>
        <v>110.4</v>
      </c>
      <c r="P2989">
        <f t="shared" si="230"/>
        <v>104.15169811320754</v>
      </c>
      <c r="Q2989" t="str">
        <f t="shared" si="231"/>
        <v>theater</v>
      </c>
      <c r="R2989" t="str">
        <f t="shared" si="232"/>
        <v>spaces</v>
      </c>
      <c r="S2989" s="6">
        <f t="shared" si="233"/>
        <v>42627.098969907405</v>
      </c>
      <c r="T2989" s="7">
        <f t="shared" si="234"/>
        <v>42655.791666666664</v>
      </c>
    </row>
    <row r="2990" spans="1:20" ht="43.2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ROUND((E2990/D2990)*100,2)</f>
        <v>100</v>
      </c>
      <c r="P2990">
        <f t="shared" si="230"/>
        <v>35.714285714285715</v>
      </c>
      <c r="Q2990" t="str">
        <f t="shared" si="231"/>
        <v>theater</v>
      </c>
      <c r="R2990" t="str">
        <f t="shared" si="232"/>
        <v>spaces</v>
      </c>
      <c r="S2990" s="6">
        <f t="shared" si="233"/>
        <v>42511.153715277775</v>
      </c>
      <c r="T2990" s="7">
        <f t="shared" si="234"/>
        <v>42541.153715277775</v>
      </c>
    </row>
    <row r="2991" spans="1:20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ROUND((E2991/D2991)*100,2)</f>
        <v>176.54</v>
      </c>
      <c r="P2991">
        <f t="shared" si="230"/>
        <v>96.997252747252745</v>
      </c>
      <c r="Q2991" t="str">
        <f t="shared" si="231"/>
        <v>theater</v>
      </c>
      <c r="R2991" t="str">
        <f t="shared" si="232"/>
        <v>spaces</v>
      </c>
      <c r="S2991" s="6">
        <f t="shared" si="233"/>
        <v>42336.812060185184</v>
      </c>
      <c r="T2991" s="7">
        <f t="shared" si="234"/>
        <v>42358.999305555553</v>
      </c>
    </row>
    <row r="2992" spans="1:20" ht="43.2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ROUND((E2992/D2992)*100,2)</f>
        <v>100</v>
      </c>
      <c r="P2992">
        <f t="shared" si="230"/>
        <v>370.37037037037038</v>
      </c>
      <c r="Q2992" t="str">
        <f t="shared" si="231"/>
        <v>theater</v>
      </c>
      <c r="R2992" t="str">
        <f t="shared" si="232"/>
        <v>spaces</v>
      </c>
      <c r="S2992" s="6">
        <f t="shared" si="233"/>
        <v>42341.365972222215</v>
      </c>
      <c r="T2992" s="7">
        <f t="shared" si="234"/>
        <v>42376.365972222215</v>
      </c>
    </row>
    <row r="2993" spans="1:20" ht="43.2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ROUND((E2993/D2993)*100,2)</f>
        <v>103.29</v>
      </c>
      <c r="P2993">
        <f t="shared" si="230"/>
        <v>94.408602150537632</v>
      </c>
      <c r="Q2993" t="str">
        <f t="shared" si="231"/>
        <v>theater</v>
      </c>
      <c r="R2993" t="str">
        <f t="shared" si="232"/>
        <v>spaces</v>
      </c>
      <c r="S2993" s="6">
        <f t="shared" si="233"/>
        <v>42740.628819444442</v>
      </c>
      <c r="T2993" s="7">
        <f t="shared" si="234"/>
        <v>42762.628819444442</v>
      </c>
    </row>
    <row r="2994" spans="1:20" ht="43.2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ROUND((E2994/D2994)*100,2)</f>
        <v>104.5</v>
      </c>
      <c r="P2994">
        <f t="shared" si="230"/>
        <v>48.984375</v>
      </c>
      <c r="Q2994" t="str">
        <f t="shared" si="231"/>
        <v>theater</v>
      </c>
      <c r="R2994" t="str">
        <f t="shared" si="232"/>
        <v>spaces</v>
      </c>
      <c r="S2994" s="6">
        <f t="shared" si="233"/>
        <v>42622.559143518512</v>
      </c>
      <c r="T2994" s="7">
        <f t="shared" si="234"/>
        <v>42652.559143518512</v>
      </c>
    </row>
    <row r="2995" spans="1:20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ROUND((E2995/D2995)*100,2)</f>
        <v>100.3</v>
      </c>
      <c r="P2995">
        <f t="shared" si="230"/>
        <v>45.590909090909093</v>
      </c>
      <c r="Q2995" t="str">
        <f t="shared" si="231"/>
        <v>theater</v>
      </c>
      <c r="R2995" t="str">
        <f t="shared" si="232"/>
        <v>spaces</v>
      </c>
      <c r="S2995" s="6">
        <f t="shared" si="233"/>
        <v>42390.63040509259</v>
      </c>
      <c r="T2995" s="7">
        <f t="shared" si="234"/>
        <v>42420.63040509259</v>
      </c>
    </row>
    <row r="2996" spans="1:20" ht="43.2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ROUND((E2996/D2996)*100,2)</f>
        <v>457.75</v>
      </c>
      <c r="P2996">
        <f t="shared" si="230"/>
        <v>23.275254237288134</v>
      </c>
      <c r="Q2996" t="str">
        <f t="shared" si="231"/>
        <v>theater</v>
      </c>
      <c r="R2996" t="str">
        <f t="shared" si="232"/>
        <v>spaces</v>
      </c>
      <c r="S2996" s="6">
        <f t="shared" si="233"/>
        <v>41885.270509259259</v>
      </c>
      <c r="T2996" s="7">
        <f t="shared" si="234"/>
        <v>41915.270509259259</v>
      </c>
    </row>
    <row r="2997" spans="1:20" ht="43.2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ROUND((E2997/D2997)*100,2)</f>
        <v>104.96</v>
      </c>
      <c r="P2997">
        <f t="shared" si="230"/>
        <v>63.2289156626506</v>
      </c>
      <c r="Q2997" t="str">
        <f t="shared" si="231"/>
        <v>theater</v>
      </c>
      <c r="R2997" t="str">
        <f t="shared" si="232"/>
        <v>spaces</v>
      </c>
      <c r="S2997" s="6">
        <f t="shared" si="233"/>
        <v>42724.456840277773</v>
      </c>
      <c r="T2997" s="7">
        <f t="shared" si="234"/>
        <v>42754.456840277773</v>
      </c>
    </row>
    <row r="2998" spans="1:20" ht="28.8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ROUND((E2998/D2998)*100,2)</f>
        <v>171.94</v>
      </c>
      <c r="P2998">
        <f t="shared" si="230"/>
        <v>153.5204081632653</v>
      </c>
      <c r="Q2998" t="str">
        <f t="shared" si="231"/>
        <v>theater</v>
      </c>
      <c r="R2998" t="str">
        <f t="shared" si="232"/>
        <v>spaces</v>
      </c>
      <c r="S2998" s="6">
        <f t="shared" si="233"/>
        <v>42090.704166666663</v>
      </c>
      <c r="T2998" s="7">
        <f t="shared" si="234"/>
        <v>42150.704166666663</v>
      </c>
    </row>
    <row r="2999" spans="1:20" ht="43.2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ROUND((E2999/D2999)*100,2)</f>
        <v>103.73</v>
      </c>
      <c r="P2999">
        <f t="shared" si="230"/>
        <v>90.2</v>
      </c>
      <c r="Q2999" t="str">
        <f t="shared" si="231"/>
        <v>theater</v>
      </c>
      <c r="R2999" t="str">
        <f t="shared" si="232"/>
        <v>spaces</v>
      </c>
      <c r="S2999" s="6">
        <f t="shared" si="233"/>
        <v>42775.525381944441</v>
      </c>
      <c r="T2999" s="7">
        <f t="shared" si="234"/>
        <v>42792.999305555553</v>
      </c>
    </row>
    <row r="3000" spans="1:20" ht="43.2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ROUND((E3000/D3000)*100,2)</f>
        <v>103.03</v>
      </c>
      <c r="P3000">
        <f t="shared" si="230"/>
        <v>118.97113163972287</v>
      </c>
      <c r="Q3000" t="str">
        <f t="shared" si="231"/>
        <v>theater</v>
      </c>
      <c r="R3000" t="str">
        <f t="shared" si="232"/>
        <v>spaces</v>
      </c>
      <c r="S3000" s="6">
        <f t="shared" si="233"/>
        <v>41777.985289351847</v>
      </c>
      <c r="T3000" s="7">
        <f t="shared" si="234"/>
        <v>41805.975694444445</v>
      </c>
    </row>
    <row r="3001" spans="1:20" ht="43.2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ROUND((E3001/D3001)*100,2)</f>
        <v>118.89</v>
      </c>
      <c r="P3001">
        <f t="shared" si="230"/>
        <v>80.25</v>
      </c>
      <c r="Q3001" t="str">
        <f t="shared" si="231"/>
        <v>theater</v>
      </c>
      <c r="R3001" t="str">
        <f t="shared" si="232"/>
        <v>spaces</v>
      </c>
      <c r="S3001" s="6">
        <f t="shared" si="233"/>
        <v>42780.531944444439</v>
      </c>
      <c r="T3001" s="7">
        <f t="shared" si="234"/>
        <v>42794.874999999993</v>
      </c>
    </row>
    <row r="3002" spans="1:20" ht="43.2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ROUND((E3002/D3002)*100,2)</f>
        <v>100</v>
      </c>
      <c r="P3002">
        <f t="shared" si="230"/>
        <v>62.5</v>
      </c>
      <c r="Q3002" t="str">
        <f t="shared" si="231"/>
        <v>theater</v>
      </c>
      <c r="R3002" t="str">
        <f t="shared" si="232"/>
        <v>spaces</v>
      </c>
      <c r="S3002" s="6">
        <f t="shared" si="233"/>
        <v>42752.61886574074</v>
      </c>
      <c r="T3002" s="7">
        <f t="shared" si="234"/>
        <v>42766.541666666664</v>
      </c>
    </row>
    <row r="3003" spans="1:20" ht="43.2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ROUND((E3003/D3003)*100,2)</f>
        <v>318.7</v>
      </c>
      <c r="P3003">
        <f t="shared" si="230"/>
        <v>131.37719999999999</v>
      </c>
      <c r="Q3003" t="str">
        <f t="shared" si="231"/>
        <v>theater</v>
      </c>
      <c r="R3003" t="str">
        <f t="shared" si="232"/>
        <v>spaces</v>
      </c>
      <c r="S3003" s="6">
        <f t="shared" si="233"/>
        <v>42534.687291666669</v>
      </c>
      <c r="T3003" s="7">
        <f t="shared" si="234"/>
        <v>42564.687291666669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ROUND((E3004/D3004)*100,2)</f>
        <v>108.51</v>
      </c>
      <c r="P3004">
        <f t="shared" si="230"/>
        <v>73.032980769230775</v>
      </c>
      <c r="Q3004" t="str">
        <f t="shared" si="231"/>
        <v>theater</v>
      </c>
      <c r="R3004" t="str">
        <f t="shared" si="232"/>
        <v>spaces</v>
      </c>
      <c r="S3004" s="6">
        <f t="shared" si="233"/>
        <v>41239.627916666665</v>
      </c>
      <c r="T3004" s="7">
        <f t="shared" si="234"/>
        <v>41269.627916666665</v>
      </c>
    </row>
    <row r="3005" spans="1:20" ht="43.2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ROUND((E3005/D3005)*100,2)</f>
        <v>101.17</v>
      </c>
      <c r="P3005">
        <f t="shared" si="230"/>
        <v>178.52941176470588</v>
      </c>
      <c r="Q3005" t="str">
        <f t="shared" si="231"/>
        <v>theater</v>
      </c>
      <c r="R3005" t="str">
        <f t="shared" si="232"/>
        <v>spaces</v>
      </c>
      <c r="S3005" s="6">
        <f t="shared" si="233"/>
        <v>42398.640925925924</v>
      </c>
      <c r="T3005" s="7">
        <f t="shared" si="234"/>
        <v>42430.040972222218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ROUND((E3006/D3006)*100,2)</f>
        <v>112.82</v>
      </c>
      <c r="P3006">
        <f t="shared" si="230"/>
        <v>162.90974729241879</v>
      </c>
      <c r="Q3006" t="str">
        <f t="shared" si="231"/>
        <v>theater</v>
      </c>
      <c r="R3006" t="str">
        <f t="shared" si="232"/>
        <v>spaces</v>
      </c>
      <c r="S3006" s="6">
        <f t="shared" si="233"/>
        <v>41928.672731481478</v>
      </c>
      <c r="T3006" s="7">
        <f t="shared" si="234"/>
        <v>41958.714398148142</v>
      </c>
    </row>
    <row r="3007" spans="1:20" ht="43.2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ROUND((E3007/D3007)*100,2)</f>
        <v>120.5</v>
      </c>
      <c r="P3007">
        <f t="shared" si="230"/>
        <v>108.24237288135593</v>
      </c>
      <c r="Q3007" t="str">
        <f t="shared" si="231"/>
        <v>theater</v>
      </c>
      <c r="R3007" t="str">
        <f t="shared" si="232"/>
        <v>spaces</v>
      </c>
      <c r="S3007" s="6">
        <f t="shared" si="233"/>
        <v>41888.466493055552</v>
      </c>
      <c r="T3007" s="7">
        <f t="shared" si="234"/>
        <v>41918.466493055552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ROUND((E3008/D3008)*100,2)</f>
        <v>107.75</v>
      </c>
      <c r="P3008">
        <f t="shared" si="230"/>
        <v>88.865979381443296</v>
      </c>
      <c r="Q3008" t="str">
        <f t="shared" si="231"/>
        <v>theater</v>
      </c>
      <c r="R3008" t="str">
        <f t="shared" si="232"/>
        <v>spaces</v>
      </c>
      <c r="S3008" s="6">
        <f t="shared" si="233"/>
        <v>41957.54850694444</v>
      </c>
      <c r="T3008" s="7">
        <f t="shared" si="234"/>
        <v>41987.54850694444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ROUND((E3009/D3009)*100,2)</f>
        <v>180</v>
      </c>
      <c r="P3009">
        <f t="shared" si="230"/>
        <v>54</v>
      </c>
      <c r="Q3009" t="str">
        <f t="shared" si="231"/>
        <v>theater</v>
      </c>
      <c r="R3009" t="str">
        <f t="shared" si="232"/>
        <v>spaces</v>
      </c>
      <c r="S3009" s="6">
        <f t="shared" si="233"/>
        <v>42098.007905092592</v>
      </c>
      <c r="T3009" s="7">
        <f t="shared" si="234"/>
        <v>42119.007905092592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ROUND((E3010/D3010)*100,2)</f>
        <v>101.17</v>
      </c>
      <c r="P3010">
        <f t="shared" si="230"/>
        <v>116.73076923076923</v>
      </c>
      <c r="Q3010" t="str">
        <f t="shared" si="231"/>
        <v>theater</v>
      </c>
      <c r="R3010" t="str">
        <f t="shared" si="232"/>
        <v>spaces</v>
      </c>
      <c r="S3010" s="6">
        <f t="shared" si="233"/>
        <v>42360.003692129627</v>
      </c>
      <c r="T3010" s="7">
        <f t="shared" si="234"/>
        <v>42390.003692129627</v>
      </c>
    </row>
    <row r="3011" spans="1:20" ht="43.2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ROUND((E3011/D3011)*100,2)</f>
        <v>119.76</v>
      </c>
      <c r="P3011">
        <f t="shared" ref="P3011:P3074" si="235">IF(L3011=0,0,+E3011/L3011)</f>
        <v>233.8984375</v>
      </c>
      <c r="Q3011" t="str">
        <f t="shared" ref="Q3011:Q3074" si="236">LEFT(N3011, SEARCH("/",N3011)-1)</f>
        <v>theater</v>
      </c>
      <c r="R3011" t="str">
        <f t="shared" ref="R3011:R3074" si="237">RIGHT(N3011,LEN(N3011)-SEARCH("/",N3011))</f>
        <v>spaces</v>
      </c>
      <c r="S3011" s="6">
        <f t="shared" ref="S3011:S3074" si="238">(J3011/86400)+25569+(-5/24)</f>
        <v>41939.361574074072</v>
      </c>
      <c r="T3011" s="7">
        <f t="shared" ref="T3011:T3074" si="239">(I3011/86400)+25569+(-5/24)</f>
        <v>41969.403240740743</v>
      </c>
    </row>
    <row r="3012" spans="1:20" ht="43.2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ROUND((E3012/D3012)*100,2)</f>
        <v>158</v>
      </c>
      <c r="P3012">
        <f t="shared" si="235"/>
        <v>158</v>
      </c>
      <c r="Q3012" t="str">
        <f t="shared" si="236"/>
        <v>theater</v>
      </c>
      <c r="R3012" t="str">
        <f t="shared" si="237"/>
        <v>spaces</v>
      </c>
      <c r="S3012" s="6">
        <f t="shared" si="238"/>
        <v>41996.624062499999</v>
      </c>
      <c r="T3012" s="7">
        <f t="shared" si="239"/>
        <v>42056.624062499999</v>
      </c>
    </row>
    <row r="3013" spans="1:20" ht="43.2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ROUND((E3013/D3013)*100,2)</f>
        <v>123.67</v>
      </c>
      <c r="P3013">
        <f t="shared" si="235"/>
        <v>14.84</v>
      </c>
      <c r="Q3013" t="str">
        <f t="shared" si="236"/>
        <v>theater</v>
      </c>
      <c r="R3013" t="str">
        <f t="shared" si="237"/>
        <v>spaces</v>
      </c>
      <c r="S3013" s="6">
        <f t="shared" si="238"/>
        <v>42334.260601851849</v>
      </c>
      <c r="T3013" s="7">
        <f t="shared" si="239"/>
        <v>42361.749305555553</v>
      </c>
    </row>
    <row r="3014" spans="1:20" ht="43.2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ROUND((E3014/D3014)*100,2)</f>
        <v>117.13</v>
      </c>
      <c r="P3014">
        <f t="shared" si="235"/>
        <v>85.181818181818187</v>
      </c>
      <c r="Q3014" t="str">
        <f t="shared" si="236"/>
        <v>theater</v>
      </c>
      <c r="R3014" t="str">
        <f t="shared" si="237"/>
        <v>spaces</v>
      </c>
      <c r="S3014" s="6">
        <f t="shared" si="238"/>
        <v>42024.494560185187</v>
      </c>
      <c r="T3014" s="7">
        <f t="shared" si="239"/>
        <v>42045.494560185187</v>
      </c>
    </row>
    <row r="3015" spans="1:20" ht="43.2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ROUND((E3015/D3015)*100,2)</f>
        <v>156.96</v>
      </c>
      <c r="P3015">
        <f t="shared" si="235"/>
        <v>146.69158878504672</v>
      </c>
      <c r="Q3015" t="str">
        <f t="shared" si="236"/>
        <v>theater</v>
      </c>
      <c r="R3015" t="str">
        <f t="shared" si="237"/>
        <v>spaces</v>
      </c>
      <c r="S3015" s="6">
        <f t="shared" si="238"/>
        <v>42146.627881944441</v>
      </c>
      <c r="T3015" s="7">
        <f t="shared" si="239"/>
        <v>42176.627881944441</v>
      </c>
    </row>
    <row r="3016" spans="1:20" ht="43.2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ROUND((E3016/D3016)*100,2)</f>
        <v>113.1</v>
      </c>
      <c r="P3016">
        <f t="shared" si="235"/>
        <v>50.764811490125673</v>
      </c>
      <c r="Q3016" t="str">
        <f t="shared" si="236"/>
        <v>theater</v>
      </c>
      <c r="R3016" t="str">
        <f t="shared" si="237"/>
        <v>spaces</v>
      </c>
      <c r="S3016" s="6">
        <f t="shared" si="238"/>
        <v>41919.915277777771</v>
      </c>
      <c r="T3016" s="7">
        <f t="shared" si="239"/>
        <v>41948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ROUND((E3017/D3017)*100,2)</f>
        <v>103.18</v>
      </c>
      <c r="P3017">
        <f t="shared" si="235"/>
        <v>87.7</v>
      </c>
      <c r="Q3017" t="str">
        <f t="shared" si="236"/>
        <v>theater</v>
      </c>
      <c r="R3017" t="str">
        <f t="shared" si="237"/>
        <v>spaces</v>
      </c>
      <c r="S3017" s="6">
        <f t="shared" si="238"/>
        <v>41785.518958333334</v>
      </c>
      <c r="T3017" s="7">
        <f t="shared" si="239"/>
        <v>41800.958333333328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ROUND((E3018/D3018)*100,2)</f>
        <v>102.61</v>
      </c>
      <c r="P3018">
        <f t="shared" si="235"/>
        <v>242.27777777777777</v>
      </c>
      <c r="Q3018" t="str">
        <f t="shared" si="236"/>
        <v>theater</v>
      </c>
      <c r="R3018" t="str">
        <f t="shared" si="237"/>
        <v>spaces</v>
      </c>
      <c r="S3018" s="6">
        <f t="shared" si="238"/>
        <v>41778.339722222219</v>
      </c>
      <c r="T3018" s="7">
        <f t="shared" si="239"/>
        <v>41838.339722222219</v>
      </c>
    </row>
    <row r="3019" spans="1:20" ht="43.2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ROUND((E3019/D3019)*100,2)</f>
        <v>105.84</v>
      </c>
      <c r="P3019">
        <f t="shared" si="235"/>
        <v>146.44654088050314</v>
      </c>
      <c r="Q3019" t="str">
        <f t="shared" si="236"/>
        <v>theater</v>
      </c>
      <c r="R3019" t="str">
        <f t="shared" si="237"/>
        <v>spaces</v>
      </c>
      <c r="S3019" s="6">
        <f t="shared" si="238"/>
        <v>41841.641701388886</v>
      </c>
      <c r="T3019" s="7">
        <f t="shared" si="239"/>
        <v>41871.641701388886</v>
      </c>
    </row>
    <row r="3020" spans="1:20" ht="43.2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ROUND((E3020/D3020)*100,2)</f>
        <v>100.71</v>
      </c>
      <c r="P3020">
        <f t="shared" si="235"/>
        <v>103.17073170731707</v>
      </c>
      <c r="Q3020" t="str">
        <f t="shared" si="236"/>
        <v>theater</v>
      </c>
      <c r="R3020" t="str">
        <f t="shared" si="237"/>
        <v>spaces</v>
      </c>
      <c r="S3020" s="6">
        <f t="shared" si="238"/>
        <v>42163.09</v>
      </c>
      <c r="T3020" s="7">
        <f t="shared" si="239"/>
        <v>42205.708333333336</v>
      </c>
    </row>
    <row r="3021" spans="1:20" ht="43.2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ROUND((E3021/D3021)*100,2)</f>
        <v>121.23</v>
      </c>
      <c r="P3021">
        <f t="shared" si="235"/>
        <v>80.464601769911511</v>
      </c>
      <c r="Q3021" t="str">
        <f t="shared" si="236"/>
        <v>theater</v>
      </c>
      <c r="R3021" t="str">
        <f t="shared" si="237"/>
        <v>spaces</v>
      </c>
      <c r="S3021" s="6">
        <f t="shared" si="238"/>
        <v>41758.625231481477</v>
      </c>
      <c r="T3021" s="7">
        <f t="shared" si="239"/>
        <v>41785.916666666664</v>
      </c>
    </row>
    <row r="3022" spans="1:20" ht="43.2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ROUND((E3022/D3022)*100,2)</f>
        <v>100.57</v>
      </c>
      <c r="P3022">
        <f t="shared" si="235"/>
        <v>234.66666666666666</v>
      </c>
      <c r="Q3022" t="str">
        <f t="shared" si="236"/>
        <v>theater</v>
      </c>
      <c r="R3022" t="str">
        <f t="shared" si="237"/>
        <v>spaces</v>
      </c>
      <c r="S3022" s="6">
        <f t="shared" si="238"/>
        <v>42170.638113425921</v>
      </c>
      <c r="T3022" s="7">
        <f t="shared" si="239"/>
        <v>42230.638113425921</v>
      </c>
    </row>
    <row r="3023" spans="1:20" ht="43.2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ROUND((E3023/D3023)*100,2)</f>
        <v>116.02</v>
      </c>
      <c r="P3023">
        <f t="shared" si="235"/>
        <v>50.689320388349515</v>
      </c>
      <c r="Q3023" t="str">
        <f t="shared" si="236"/>
        <v>theater</v>
      </c>
      <c r="R3023" t="str">
        <f t="shared" si="237"/>
        <v>spaces</v>
      </c>
      <c r="S3023" s="6">
        <f t="shared" si="238"/>
        <v>42660.410520833328</v>
      </c>
      <c r="T3023" s="7">
        <f t="shared" si="239"/>
        <v>42696.040972222218</v>
      </c>
    </row>
    <row r="3024" spans="1:20" ht="43.2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ROUND((E3024/D3024)*100,2)</f>
        <v>100.88</v>
      </c>
      <c r="P3024">
        <f t="shared" si="235"/>
        <v>162.70967741935485</v>
      </c>
      <c r="Q3024" t="str">
        <f t="shared" si="236"/>
        <v>theater</v>
      </c>
      <c r="R3024" t="str">
        <f t="shared" si="237"/>
        <v>spaces</v>
      </c>
      <c r="S3024" s="6">
        <f t="shared" si="238"/>
        <v>42564.745474537034</v>
      </c>
      <c r="T3024" s="7">
        <f t="shared" si="239"/>
        <v>42609.745474537034</v>
      </c>
    </row>
    <row r="3025" spans="1:20" ht="57.6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ROUND((E3025/D3025)*100,2)</f>
        <v>103</v>
      </c>
      <c r="P3025">
        <f t="shared" si="235"/>
        <v>120.16666666666667</v>
      </c>
      <c r="Q3025" t="str">
        <f t="shared" si="236"/>
        <v>theater</v>
      </c>
      <c r="R3025" t="str">
        <f t="shared" si="237"/>
        <v>spaces</v>
      </c>
      <c r="S3025" s="6">
        <f t="shared" si="238"/>
        <v>42121.467430555553</v>
      </c>
      <c r="T3025" s="7">
        <f t="shared" si="239"/>
        <v>42166.467430555553</v>
      </c>
    </row>
    <row r="3026" spans="1:20" ht="43.2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ROUND((E3026/D3026)*100,2)</f>
        <v>246.42</v>
      </c>
      <c r="P3026">
        <f t="shared" si="235"/>
        <v>67.697802197802204</v>
      </c>
      <c r="Q3026" t="str">
        <f t="shared" si="236"/>
        <v>theater</v>
      </c>
      <c r="R3026" t="str">
        <f t="shared" si="237"/>
        <v>spaces</v>
      </c>
      <c r="S3026" s="6">
        <f t="shared" si="238"/>
        <v>41158.785590277774</v>
      </c>
      <c r="T3026" s="7">
        <f t="shared" si="239"/>
        <v>41188.785590277774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ROUND((E3027/D3027)*100,2)</f>
        <v>302.2</v>
      </c>
      <c r="P3027">
        <f t="shared" si="235"/>
        <v>52.103448275862071</v>
      </c>
      <c r="Q3027" t="str">
        <f t="shared" si="236"/>
        <v>theater</v>
      </c>
      <c r="R3027" t="str">
        <f t="shared" si="237"/>
        <v>spaces</v>
      </c>
      <c r="S3027" s="6">
        <f t="shared" si="238"/>
        <v>41761.301076388889</v>
      </c>
      <c r="T3027" s="7">
        <f t="shared" si="239"/>
        <v>41789.458333333328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ROUND((E3028/D3028)*100,2)</f>
        <v>143.33000000000001</v>
      </c>
      <c r="P3028">
        <f t="shared" si="235"/>
        <v>51.6</v>
      </c>
      <c r="Q3028" t="str">
        <f t="shared" si="236"/>
        <v>theater</v>
      </c>
      <c r="R3028" t="str">
        <f t="shared" si="237"/>
        <v>spaces</v>
      </c>
      <c r="S3028" s="6">
        <f t="shared" si="238"/>
        <v>42783.251064814809</v>
      </c>
      <c r="T3028" s="7">
        <f t="shared" si="239"/>
        <v>42797.251064814809</v>
      </c>
    </row>
    <row r="3029" spans="1:20" ht="43.2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ROUND((E3029/D3029)*100,2)</f>
        <v>131.44</v>
      </c>
      <c r="P3029">
        <f t="shared" si="235"/>
        <v>164.3</v>
      </c>
      <c r="Q3029" t="str">
        <f t="shared" si="236"/>
        <v>theater</v>
      </c>
      <c r="R3029" t="str">
        <f t="shared" si="237"/>
        <v>spaces</v>
      </c>
      <c r="S3029" s="6">
        <f t="shared" si="238"/>
        <v>42053.49596064815</v>
      </c>
      <c r="T3029" s="7">
        <f t="shared" si="239"/>
        <v>42083.454293981478</v>
      </c>
    </row>
    <row r="3030" spans="1:20" ht="28.8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ROUND((E3030/D3030)*100,2)</f>
        <v>168.02</v>
      </c>
      <c r="P3030">
        <f t="shared" si="235"/>
        <v>84.858585858585855</v>
      </c>
      <c r="Q3030" t="str">
        <f t="shared" si="236"/>
        <v>theater</v>
      </c>
      <c r="R3030" t="str">
        <f t="shared" si="237"/>
        <v>spaces</v>
      </c>
      <c r="S3030" s="6">
        <f t="shared" si="238"/>
        <v>42567.055844907409</v>
      </c>
      <c r="T3030" s="7">
        <f t="shared" si="239"/>
        <v>42597.055844907409</v>
      </c>
    </row>
    <row r="3031" spans="1:20" ht="43.2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ROUND((E3031/D3031)*100,2)</f>
        <v>109.68</v>
      </c>
      <c r="P3031">
        <f t="shared" si="235"/>
        <v>94.548850574712645</v>
      </c>
      <c r="Q3031" t="str">
        <f t="shared" si="236"/>
        <v>theater</v>
      </c>
      <c r="R3031" t="str">
        <f t="shared" si="237"/>
        <v>spaces</v>
      </c>
      <c r="S3031" s="6">
        <f t="shared" si="238"/>
        <v>41932.500543981478</v>
      </c>
      <c r="T3031" s="7">
        <f t="shared" si="239"/>
        <v>41960.982638888883</v>
      </c>
    </row>
    <row r="3032" spans="1:20" ht="43.2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ROUND((E3032/D3032)*100,2)</f>
        <v>106.69</v>
      </c>
      <c r="P3032">
        <f t="shared" si="235"/>
        <v>45.536585365853661</v>
      </c>
      <c r="Q3032" t="str">
        <f t="shared" si="236"/>
        <v>theater</v>
      </c>
      <c r="R3032" t="str">
        <f t="shared" si="237"/>
        <v>spaces</v>
      </c>
      <c r="S3032" s="6">
        <f t="shared" si="238"/>
        <v>42233.5390162037</v>
      </c>
      <c r="T3032" s="7">
        <f t="shared" si="239"/>
        <v>42263.5390162037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ROUND((E3033/D3033)*100,2)</f>
        <v>100</v>
      </c>
      <c r="P3033">
        <f t="shared" si="235"/>
        <v>51.724137931034484</v>
      </c>
      <c r="Q3033" t="str">
        <f t="shared" si="236"/>
        <v>theater</v>
      </c>
      <c r="R3033" t="str">
        <f t="shared" si="237"/>
        <v>spaces</v>
      </c>
      <c r="S3033" s="6">
        <f t="shared" si="238"/>
        <v>42597.674155092587</v>
      </c>
      <c r="T3033" s="7">
        <f t="shared" si="239"/>
        <v>42657.674155092587</v>
      </c>
    </row>
    <row r="3034" spans="1:20" ht="43.2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ROUND((E3034/D3034)*100,2)</f>
        <v>127.2</v>
      </c>
      <c r="P3034">
        <f t="shared" si="235"/>
        <v>50.88</v>
      </c>
      <c r="Q3034" t="str">
        <f t="shared" si="236"/>
        <v>theater</v>
      </c>
      <c r="R3034" t="str">
        <f t="shared" si="237"/>
        <v>spaces</v>
      </c>
      <c r="S3034" s="6">
        <f t="shared" si="238"/>
        <v>42227.836331018516</v>
      </c>
      <c r="T3034" s="7">
        <f t="shared" si="239"/>
        <v>42257.836331018516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ROUND((E3035/D3035)*100,2)</f>
        <v>146.53</v>
      </c>
      <c r="P3035">
        <f t="shared" si="235"/>
        <v>191.13043478260869</v>
      </c>
      <c r="Q3035" t="str">
        <f t="shared" si="236"/>
        <v>theater</v>
      </c>
      <c r="R3035" t="str">
        <f t="shared" si="237"/>
        <v>spaces</v>
      </c>
      <c r="S3035" s="6">
        <f t="shared" si="238"/>
        <v>42569.901909722219</v>
      </c>
      <c r="T3035" s="7">
        <f t="shared" si="239"/>
        <v>42599.901909722219</v>
      </c>
    </row>
    <row r="3036" spans="1:20" ht="72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ROUND((E3036/D3036)*100,2)</f>
        <v>112.54</v>
      </c>
      <c r="P3036">
        <f t="shared" si="235"/>
        <v>89.314285714285717</v>
      </c>
      <c r="Q3036" t="str">
        <f t="shared" si="236"/>
        <v>theater</v>
      </c>
      <c r="R3036" t="str">
        <f t="shared" si="237"/>
        <v>spaces</v>
      </c>
      <c r="S3036" s="6">
        <f t="shared" si="238"/>
        <v>42644.327025462961</v>
      </c>
      <c r="T3036" s="7">
        <f t="shared" si="239"/>
        <v>42674.957638888889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ROUND((E3037/D3037)*100,2)</f>
        <v>108.79</v>
      </c>
      <c r="P3037">
        <f t="shared" si="235"/>
        <v>88.588631921824103</v>
      </c>
      <c r="Q3037" t="str">
        <f t="shared" si="236"/>
        <v>theater</v>
      </c>
      <c r="R3037" t="str">
        <f t="shared" si="237"/>
        <v>spaces</v>
      </c>
      <c r="S3037" s="6">
        <f t="shared" si="238"/>
        <v>41368.351956018516</v>
      </c>
      <c r="T3037" s="7">
        <f t="shared" si="239"/>
        <v>41398.351956018516</v>
      </c>
    </row>
    <row r="3038" spans="1:20" ht="43.2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ROUND((E3038/D3038)*100,2)</f>
        <v>126.73</v>
      </c>
      <c r="P3038">
        <f t="shared" si="235"/>
        <v>96.300911854103347</v>
      </c>
      <c r="Q3038" t="str">
        <f t="shared" si="236"/>
        <v>theater</v>
      </c>
      <c r="R3038" t="str">
        <f t="shared" si="237"/>
        <v>spaces</v>
      </c>
      <c r="S3038" s="6">
        <f t="shared" si="238"/>
        <v>41466.576898148145</v>
      </c>
      <c r="T3038" s="7">
        <f t="shared" si="239"/>
        <v>41502.290972222218</v>
      </c>
    </row>
    <row r="3039" spans="1:20" ht="57.6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ROUND((E3039/D3039)*100,2)</f>
        <v>213.2</v>
      </c>
      <c r="P3039">
        <f t="shared" si="235"/>
        <v>33.3125</v>
      </c>
      <c r="Q3039" t="str">
        <f t="shared" si="236"/>
        <v>theater</v>
      </c>
      <c r="R3039" t="str">
        <f t="shared" si="237"/>
        <v>spaces</v>
      </c>
      <c r="S3039" s="6">
        <f t="shared" si="238"/>
        <v>40378.684872685182</v>
      </c>
      <c r="T3039" s="7">
        <f t="shared" si="239"/>
        <v>40452.999305555553</v>
      </c>
    </row>
    <row r="3040" spans="1:20" ht="43.2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ROUND((E3040/D3040)*100,2)</f>
        <v>100.5</v>
      </c>
      <c r="P3040">
        <f t="shared" si="235"/>
        <v>37.222222222222221</v>
      </c>
      <c r="Q3040" t="str">
        <f t="shared" si="236"/>
        <v>theater</v>
      </c>
      <c r="R3040" t="str">
        <f t="shared" si="237"/>
        <v>spaces</v>
      </c>
      <c r="S3040" s="6">
        <f t="shared" si="238"/>
        <v>42373.043946759259</v>
      </c>
      <c r="T3040" s="7">
        <f t="shared" si="239"/>
        <v>42433.043946759259</v>
      </c>
    </row>
    <row r="3041" spans="1:20" ht="43.2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ROUND((E3041/D3041)*100,2)</f>
        <v>108.71</v>
      </c>
      <c r="P3041">
        <f t="shared" si="235"/>
        <v>92.130423728813554</v>
      </c>
      <c r="Q3041" t="str">
        <f t="shared" si="236"/>
        <v>theater</v>
      </c>
      <c r="R3041" t="str">
        <f t="shared" si="237"/>
        <v>spaces</v>
      </c>
      <c r="S3041" s="6">
        <f t="shared" si="238"/>
        <v>41610.586087962962</v>
      </c>
      <c r="T3041" s="7">
        <f t="shared" si="239"/>
        <v>41637.124305555553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ROUND((E3042/D3042)*100,2)</f>
        <v>107.5</v>
      </c>
      <c r="P3042">
        <f t="shared" si="235"/>
        <v>76.785714285714292</v>
      </c>
      <c r="Q3042" t="str">
        <f t="shared" si="236"/>
        <v>theater</v>
      </c>
      <c r="R3042" t="str">
        <f t="shared" si="237"/>
        <v>spaces</v>
      </c>
      <c r="S3042" s="6">
        <f t="shared" si="238"/>
        <v>42177.583576388883</v>
      </c>
      <c r="T3042" s="7">
        <f t="shared" si="239"/>
        <v>42181.749999999993</v>
      </c>
    </row>
    <row r="3043" spans="1:20" ht="28.8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ROUND((E3043/D3043)*100,2)</f>
        <v>110.48</v>
      </c>
      <c r="P3043">
        <f t="shared" si="235"/>
        <v>96.526315789473685</v>
      </c>
      <c r="Q3043" t="str">
        <f t="shared" si="236"/>
        <v>theater</v>
      </c>
      <c r="R3043" t="str">
        <f t="shared" si="237"/>
        <v>spaces</v>
      </c>
      <c r="S3043" s="6">
        <f t="shared" si="238"/>
        <v>42359.660277777781</v>
      </c>
      <c r="T3043" s="7">
        <f t="shared" si="239"/>
        <v>42389.660277777781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ROUND((E3044/D3044)*100,2)</f>
        <v>128</v>
      </c>
      <c r="P3044">
        <f t="shared" si="235"/>
        <v>51.891891891891895</v>
      </c>
      <c r="Q3044" t="str">
        <f t="shared" si="236"/>
        <v>theater</v>
      </c>
      <c r="R3044" t="str">
        <f t="shared" si="237"/>
        <v>spaces</v>
      </c>
      <c r="S3044" s="6">
        <f t="shared" si="238"/>
        <v>42253.479710648149</v>
      </c>
      <c r="T3044" s="7">
        <f t="shared" si="239"/>
        <v>42283.479710648149</v>
      </c>
    </row>
    <row r="3045" spans="1:20" ht="43.2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ROUND((E3045/D3045)*100,2)</f>
        <v>110.01</v>
      </c>
      <c r="P3045">
        <f t="shared" si="235"/>
        <v>128.9140625</v>
      </c>
      <c r="Q3045" t="str">
        <f t="shared" si="236"/>
        <v>theater</v>
      </c>
      <c r="R3045" t="str">
        <f t="shared" si="237"/>
        <v>spaces</v>
      </c>
      <c r="S3045" s="6">
        <f t="shared" si="238"/>
        <v>42082.862256944441</v>
      </c>
      <c r="T3045" s="7">
        <f t="shared" si="239"/>
        <v>42109.909722222219</v>
      </c>
    </row>
    <row r="3046" spans="1:20" ht="43.2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ROUND((E3046/D3046)*100,2)</f>
        <v>109.34</v>
      </c>
      <c r="P3046">
        <f t="shared" si="235"/>
        <v>84.108974358974365</v>
      </c>
      <c r="Q3046" t="str">
        <f t="shared" si="236"/>
        <v>theater</v>
      </c>
      <c r="R3046" t="str">
        <f t="shared" si="237"/>
        <v>spaces</v>
      </c>
      <c r="S3046" s="6">
        <f t="shared" si="238"/>
        <v>42387.518495370365</v>
      </c>
      <c r="T3046" s="7">
        <f t="shared" si="239"/>
        <v>42402.518495370365</v>
      </c>
    </row>
    <row r="3047" spans="1:20" ht="43.2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ROUND((E3047/D3047)*100,2)</f>
        <v>132.71</v>
      </c>
      <c r="P3047">
        <f t="shared" si="235"/>
        <v>82.941562500000003</v>
      </c>
      <c r="Q3047" t="str">
        <f t="shared" si="236"/>
        <v>theater</v>
      </c>
      <c r="R3047" t="str">
        <f t="shared" si="237"/>
        <v>spaces</v>
      </c>
      <c r="S3047" s="6">
        <f t="shared" si="238"/>
        <v>41842.947395833333</v>
      </c>
      <c r="T3047" s="7">
        <f t="shared" si="239"/>
        <v>41872.947395833333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ROUND((E3048/D3048)*100,2)</f>
        <v>190.85</v>
      </c>
      <c r="P3048">
        <f t="shared" si="235"/>
        <v>259.94827586206895</v>
      </c>
      <c r="Q3048" t="str">
        <f t="shared" si="236"/>
        <v>theater</v>
      </c>
      <c r="R3048" t="str">
        <f t="shared" si="237"/>
        <v>spaces</v>
      </c>
      <c r="S3048" s="6">
        <f t="shared" si="238"/>
        <v>41862.59474537037</v>
      </c>
      <c r="T3048" s="7">
        <f t="shared" si="239"/>
        <v>41891.994444444441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ROUND((E3049/D3049)*100,2)</f>
        <v>149</v>
      </c>
      <c r="P3049">
        <f t="shared" si="235"/>
        <v>37.25</v>
      </c>
      <c r="Q3049" t="str">
        <f t="shared" si="236"/>
        <v>theater</v>
      </c>
      <c r="R3049" t="str">
        <f t="shared" si="237"/>
        <v>spaces</v>
      </c>
      <c r="S3049" s="6">
        <f t="shared" si="238"/>
        <v>42443.780717592592</v>
      </c>
      <c r="T3049" s="7">
        <f t="shared" si="239"/>
        <v>42487.344444444439</v>
      </c>
    </row>
    <row r="3050" spans="1:20" ht="43.2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ROUND((E3050/D3050)*100,2)</f>
        <v>166.4</v>
      </c>
      <c r="P3050">
        <f t="shared" si="235"/>
        <v>177.02127659574469</v>
      </c>
      <c r="Q3050" t="str">
        <f t="shared" si="236"/>
        <v>theater</v>
      </c>
      <c r="R3050" t="str">
        <f t="shared" si="237"/>
        <v>spaces</v>
      </c>
      <c r="S3050" s="6">
        <f t="shared" si="238"/>
        <v>41975.692847222221</v>
      </c>
      <c r="T3050" s="7">
        <f t="shared" si="239"/>
        <v>42004.681944444441</v>
      </c>
    </row>
    <row r="3051" spans="1:20" ht="57.6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ROUND((E3051/D3051)*100,2)</f>
        <v>106.67</v>
      </c>
      <c r="P3051">
        <f t="shared" si="235"/>
        <v>74.074074074074076</v>
      </c>
      <c r="Q3051" t="str">
        <f t="shared" si="236"/>
        <v>theater</v>
      </c>
      <c r="R3051" t="str">
        <f t="shared" si="237"/>
        <v>spaces</v>
      </c>
      <c r="S3051" s="6">
        <f t="shared" si="238"/>
        <v>42138.806192129625</v>
      </c>
      <c r="T3051" s="7">
        <f t="shared" si="239"/>
        <v>42168.806192129625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ROUND((E3052/D3052)*100,2)</f>
        <v>106</v>
      </c>
      <c r="P3052">
        <f t="shared" si="235"/>
        <v>70.666666666666671</v>
      </c>
      <c r="Q3052" t="str">
        <f t="shared" si="236"/>
        <v>theater</v>
      </c>
      <c r="R3052" t="str">
        <f t="shared" si="237"/>
        <v>spaces</v>
      </c>
      <c r="S3052" s="6">
        <f t="shared" si="238"/>
        <v>42464.960185185184</v>
      </c>
      <c r="T3052" s="7">
        <f t="shared" si="239"/>
        <v>42494.960185185184</v>
      </c>
    </row>
    <row r="3053" spans="1:20" ht="57.6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ROUND((E3053/D3053)*100,2)</f>
        <v>23.63</v>
      </c>
      <c r="P3053">
        <f t="shared" si="235"/>
        <v>23.62857142857143</v>
      </c>
      <c r="Q3053" t="str">
        <f t="shared" si="236"/>
        <v>theater</v>
      </c>
      <c r="R3053" t="str">
        <f t="shared" si="237"/>
        <v>spaces</v>
      </c>
      <c r="S3053" s="6">
        <f t="shared" si="238"/>
        <v>42744.207696759258</v>
      </c>
      <c r="T3053" s="7">
        <f t="shared" si="239"/>
        <v>42774.207696759258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ROUND((E3054/D3054)*100,2)</f>
        <v>0.15</v>
      </c>
      <c r="P3054">
        <f t="shared" si="235"/>
        <v>37.5</v>
      </c>
      <c r="Q3054" t="str">
        <f t="shared" si="236"/>
        <v>theater</v>
      </c>
      <c r="R3054" t="str">
        <f t="shared" si="237"/>
        <v>spaces</v>
      </c>
      <c r="S3054" s="6">
        <f t="shared" si="238"/>
        <v>42122.461736111109</v>
      </c>
      <c r="T3054" s="7">
        <f t="shared" si="239"/>
        <v>42152.457638888889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ROUND((E3055/D3055)*100,2)</f>
        <v>0.4</v>
      </c>
      <c r="P3055">
        <f t="shared" si="235"/>
        <v>13.333333333333334</v>
      </c>
      <c r="Q3055" t="str">
        <f t="shared" si="236"/>
        <v>theater</v>
      </c>
      <c r="R3055" t="str">
        <f t="shared" si="237"/>
        <v>spaces</v>
      </c>
      <c r="S3055" s="6">
        <f t="shared" si="238"/>
        <v>41862.553391203699</v>
      </c>
      <c r="T3055" s="7">
        <f t="shared" si="239"/>
        <v>41913.957638888889</v>
      </c>
    </row>
    <row r="3056" spans="1:20" ht="43.2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ROUND((E3056/D3056)*100,2)</f>
        <v>0</v>
      </c>
      <c r="P3056">
        <f t="shared" si="235"/>
        <v>0</v>
      </c>
      <c r="Q3056" t="str">
        <f t="shared" si="236"/>
        <v>theater</v>
      </c>
      <c r="R3056" t="str">
        <f t="shared" si="237"/>
        <v>spaces</v>
      </c>
      <c r="S3056" s="6">
        <f t="shared" si="238"/>
        <v>42027.624467592592</v>
      </c>
      <c r="T3056" s="7">
        <f t="shared" si="239"/>
        <v>42064.836111111108</v>
      </c>
    </row>
    <row r="3057" spans="1:20" ht="43.2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ROUND((E3057/D3057)*100,2)</f>
        <v>0.01</v>
      </c>
      <c r="P3057">
        <f t="shared" si="235"/>
        <v>1</v>
      </c>
      <c r="Q3057" t="str">
        <f t="shared" si="236"/>
        <v>theater</v>
      </c>
      <c r="R3057" t="str">
        <f t="shared" si="237"/>
        <v>spaces</v>
      </c>
      <c r="S3057" s="6">
        <f t="shared" si="238"/>
        <v>41953.749884259254</v>
      </c>
      <c r="T3057" s="7">
        <f t="shared" si="239"/>
        <v>42013.749884259254</v>
      </c>
    </row>
    <row r="3058" spans="1:20" ht="43.2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ROUND((E3058/D3058)*100,2)</f>
        <v>0</v>
      </c>
      <c r="P3058">
        <f t="shared" si="235"/>
        <v>0</v>
      </c>
      <c r="Q3058" t="str">
        <f t="shared" si="236"/>
        <v>theater</v>
      </c>
      <c r="R3058" t="str">
        <f t="shared" si="237"/>
        <v>spaces</v>
      </c>
      <c r="S3058" s="6">
        <f t="shared" si="238"/>
        <v>41851.428055555552</v>
      </c>
      <c r="T3058" s="7">
        <f t="shared" si="239"/>
        <v>41911.428055555552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ROUND((E3059/D3059)*100,2)</f>
        <v>0</v>
      </c>
      <c r="P3059">
        <f t="shared" si="235"/>
        <v>0</v>
      </c>
      <c r="Q3059" t="str">
        <f t="shared" si="236"/>
        <v>theater</v>
      </c>
      <c r="R3059" t="str">
        <f t="shared" si="237"/>
        <v>spaces</v>
      </c>
      <c r="S3059" s="6">
        <f t="shared" si="238"/>
        <v>42433.442256944443</v>
      </c>
      <c r="T3059" s="7">
        <f t="shared" si="239"/>
        <v>42463.400590277779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ROUND((E3060/D3060)*100,2)</f>
        <v>0.02</v>
      </c>
      <c r="P3060">
        <f t="shared" si="235"/>
        <v>1</v>
      </c>
      <c r="Q3060" t="str">
        <f t="shared" si="236"/>
        <v>theater</v>
      </c>
      <c r="R3060" t="str">
        <f t="shared" si="237"/>
        <v>spaces</v>
      </c>
      <c r="S3060" s="6">
        <f t="shared" si="238"/>
        <v>42460.165972222218</v>
      </c>
      <c r="T3060" s="7">
        <f t="shared" si="239"/>
        <v>42510.165972222218</v>
      </c>
    </row>
    <row r="3061" spans="1:20" ht="43.2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ROUND((E3061/D3061)*100,2)</f>
        <v>3.01</v>
      </c>
      <c r="P3061">
        <f t="shared" si="235"/>
        <v>41</v>
      </c>
      <c r="Q3061" t="str">
        <f t="shared" si="236"/>
        <v>theater</v>
      </c>
      <c r="R3061" t="str">
        <f t="shared" si="237"/>
        <v>spaces</v>
      </c>
      <c r="S3061" s="6">
        <f t="shared" si="238"/>
        <v>41829.727384259255</v>
      </c>
      <c r="T3061" s="7">
        <f t="shared" si="239"/>
        <v>41859.727384259255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ROUND((E3062/D3062)*100,2)</f>
        <v>0.15</v>
      </c>
      <c r="P3062">
        <f t="shared" si="235"/>
        <v>55.833333333333336</v>
      </c>
      <c r="Q3062" t="str">
        <f t="shared" si="236"/>
        <v>theater</v>
      </c>
      <c r="R3062" t="str">
        <f t="shared" si="237"/>
        <v>spaces</v>
      </c>
      <c r="S3062" s="6">
        <f t="shared" si="238"/>
        <v>42245.066365740735</v>
      </c>
      <c r="T3062" s="7">
        <f t="shared" si="239"/>
        <v>42275.066365740735</v>
      </c>
    </row>
    <row r="3063" spans="1:20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ROUND((E3063/D3063)*100,2)</f>
        <v>0</v>
      </c>
      <c r="P3063">
        <f t="shared" si="235"/>
        <v>0</v>
      </c>
      <c r="Q3063" t="str">
        <f t="shared" si="236"/>
        <v>theater</v>
      </c>
      <c r="R3063" t="str">
        <f t="shared" si="237"/>
        <v>spaces</v>
      </c>
      <c r="S3063" s="6">
        <f t="shared" si="238"/>
        <v>41834.575787037036</v>
      </c>
      <c r="T3063" s="7">
        <f t="shared" si="239"/>
        <v>41864.575787037036</v>
      </c>
    </row>
    <row r="3064" spans="1:20" ht="43.2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ROUND((E3064/D3064)*100,2)</f>
        <v>66.84</v>
      </c>
      <c r="P3064">
        <f t="shared" si="235"/>
        <v>99.761194029850742</v>
      </c>
      <c r="Q3064" t="str">
        <f t="shared" si="236"/>
        <v>theater</v>
      </c>
      <c r="R3064" t="str">
        <f t="shared" si="237"/>
        <v>spaces</v>
      </c>
      <c r="S3064" s="6">
        <f t="shared" si="238"/>
        <v>42248.3274537037</v>
      </c>
      <c r="T3064" s="7">
        <f t="shared" si="239"/>
        <v>42277.541666666664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ROUND((E3065/D3065)*100,2)</f>
        <v>19.57</v>
      </c>
      <c r="P3065">
        <f t="shared" si="235"/>
        <v>25.521739130434781</v>
      </c>
      <c r="Q3065" t="str">
        <f t="shared" si="236"/>
        <v>theater</v>
      </c>
      <c r="R3065" t="str">
        <f t="shared" si="237"/>
        <v>spaces</v>
      </c>
      <c r="S3065" s="6">
        <f t="shared" si="238"/>
        <v>42630.714560185188</v>
      </c>
      <c r="T3065" s="7">
        <f t="shared" si="239"/>
        <v>42665.714560185188</v>
      </c>
    </row>
    <row r="3066" spans="1:20" ht="28.8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ROUND((E3066/D3066)*100,2)</f>
        <v>11.29</v>
      </c>
      <c r="P3066">
        <f t="shared" si="235"/>
        <v>117.65277777777777</v>
      </c>
      <c r="Q3066" t="str">
        <f t="shared" si="236"/>
        <v>theater</v>
      </c>
      <c r="R3066" t="str">
        <f t="shared" si="237"/>
        <v>spaces</v>
      </c>
      <c r="S3066" s="6">
        <f t="shared" si="238"/>
        <v>42298.9218287037</v>
      </c>
      <c r="T3066" s="7">
        <f t="shared" si="239"/>
        <v>42330.082638888889</v>
      </c>
    </row>
    <row r="3067" spans="1:20" ht="43.2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ROUND((E3067/D3067)*100,2)</f>
        <v>0.04</v>
      </c>
      <c r="P3067">
        <f t="shared" si="235"/>
        <v>5</v>
      </c>
      <c r="Q3067" t="str">
        <f t="shared" si="236"/>
        <v>theater</v>
      </c>
      <c r="R3067" t="str">
        <f t="shared" si="237"/>
        <v>spaces</v>
      </c>
      <c r="S3067" s="6">
        <f t="shared" si="238"/>
        <v>41824.846898148149</v>
      </c>
      <c r="T3067" s="7">
        <f t="shared" si="239"/>
        <v>41849.846898148149</v>
      </c>
    </row>
    <row r="3068" spans="1:20" ht="43.2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ROUND((E3068/D3068)*100,2)</f>
        <v>11.99</v>
      </c>
      <c r="P3068">
        <f t="shared" si="235"/>
        <v>2796.6666666666665</v>
      </c>
      <c r="Q3068" t="str">
        <f t="shared" si="236"/>
        <v>theater</v>
      </c>
      <c r="R3068" t="str">
        <f t="shared" si="237"/>
        <v>spaces</v>
      </c>
      <c r="S3068" s="6">
        <f t="shared" si="238"/>
        <v>42531.020104166666</v>
      </c>
      <c r="T3068" s="7">
        <f t="shared" si="239"/>
        <v>42561.020104166666</v>
      </c>
    </row>
    <row r="3069" spans="1:20" ht="43.2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ROUND((E3069/D3069)*100,2)</f>
        <v>2.5</v>
      </c>
      <c r="P3069">
        <f t="shared" si="235"/>
        <v>200</v>
      </c>
      <c r="Q3069" t="str">
        <f t="shared" si="236"/>
        <v>theater</v>
      </c>
      <c r="R3069" t="str">
        <f t="shared" si="237"/>
        <v>spaces</v>
      </c>
      <c r="S3069" s="6">
        <f t="shared" si="238"/>
        <v>42226.730081018519</v>
      </c>
      <c r="T3069" s="7">
        <f t="shared" si="239"/>
        <v>42256.730081018519</v>
      </c>
    </row>
    <row r="3070" spans="1:20" ht="43.2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ROUND((E3070/D3070)*100,2)</f>
        <v>7.0000000000000007E-2</v>
      </c>
      <c r="P3070">
        <f t="shared" si="235"/>
        <v>87.5</v>
      </c>
      <c r="Q3070" t="str">
        <f t="shared" si="236"/>
        <v>theater</v>
      </c>
      <c r="R3070" t="str">
        <f t="shared" si="237"/>
        <v>spaces</v>
      </c>
      <c r="S3070" s="6">
        <f t="shared" si="238"/>
        <v>42263.483240740738</v>
      </c>
      <c r="T3070" s="7">
        <f t="shared" si="239"/>
        <v>42293.483240740738</v>
      </c>
    </row>
    <row r="3071" spans="1:20" ht="43.2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ROUND((E3071/D3071)*100,2)</f>
        <v>14.1</v>
      </c>
      <c r="P3071">
        <f t="shared" si="235"/>
        <v>20.142857142857142</v>
      </c>
      <c r="Q3071" t="str">
        <f t="shared" si="236"/>
        <v>theater</v>
      </c>
      <c r="R3071" t="str">
        <f t="shared" si="237"/>
        <v>spaces</v>
      </c>
      <c r="S3071" s="6">
        <f t="shared" si="238"/>
        <v>41957.625393518516</v>
      </c>
      <c r="T3071" s="7">
        <f t="shared" si="239"/>
        <v>41987.625393518516</v>
      </c>
    </row>
    <row r="3072" spans="1:20" ht="43.2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ROUND((E3072/D3072)*100,2)</f>
        <v>3.34</v>
      </c>
      <c r="P3072">
        <f t="shared" si="235"/>
        <v>20.875</v>
      </c>
      <c r="Q3072" t="str">
        <f t="shared" si="236"/>
        <v>theater</v>
      </c>
      <c r="R3072" t="str">
        <f t="shared" si="237"/>
        <v>spaces</v>
      </c>
      <c r="S3072" s="6">
        <f t="shared" si="238"/>
        <v>42690.525104166663</v>
      </c>
      <c r="T3072" s="7">
        <f t="shared" si="239"/>
        <v>42711.525104166663</v>
      </c>
    </row>
    <row r="3073" spans="1:20" ht="43.2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ROUND((E3073/D3073)*100,2)</f>
        <v>59.78</v>
      </c>
      <c r="P3073">
        <f t="shared" si="235"/>
        <v>61.307692307692307</v>
      </c>
      <c r="Q3073" t="str">
        <f t="shared" si="236"/>
        <v>theater</v>
      </c>
      <c r="R3073" t="str">
        <f t="shared" si="237"/>
        <v>spaces</v>
      </c>
      <c r="S3073" s="6">
        <f t="shared" si="238"/>
        <v>42097.524085648147</v>
      </c>
      <c r="T3073" s="7">
        <f t="shared" si="239"/>
        <v>42115.040972222218</v>
      </c>
    </row>
    <row r="3074" spans="1:20" ht="43.2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ROUND((E3074/D3074)*100,2)</f>
        <v>0.02</v>
      </c>
      <c r="P3074">
        <f t="shared" si="235"/>
        <v>1</v>
      </c>
      <c r="Q3074" t="str">
        <f t="shared" si="236"/>
        <v>theater</v>
      </c>
      <c r="R3074" t="str">
        <f t="shared" si="237"/>
        <v>spaces</v>
      </c>
      <c r="S3074" s="6">
        <f t="shared" si="238"/>
        <v>42658.482199074067</v>
      </c>
      <c r="T3074" s="7">
        <f t="shared" si="239"/>
        <v>42672.865277777775</v>
      </c>
    </row>
    <row r="3075" spans="1:20" ht="43.2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ROUND((E3075/D3075)*100,2)</f>
        <v>0.02</v>
      </c>
      <c r="P3075">
        <f t="shared" ref="P3075:P3138" si="240">IF(L3075=0,0,+E3075/L3075)</f>
        <v>92.142857142857139</v>
      </c>
      <c r="Q3075" t="str">
        <f t="shared" ref="Q3075:Q3138" si="241">LEFT(N3075, SEARCH("/",N3075)-1)</f>
        <v>theater</v>
      </c>
      <c r="R3075" t="str">
        <f t="shared" ref="R3075:R3138" si="242">RIGHT(N3075,LEN(N3075)-SEARCH("/",N3075))</f>
        <v>spaces</v>
      </c>
      <c r="S3075" s="6">
        <f t="shared" ref="S3075:S3138" si="243">(J3075/86400)+25569+(-5/24)</f>
        <v>42111.475694444445</v>
      </c>
      <c r="T3075" s="7">
        <f t="shared" ref="T3075:T3138" si="244">(I3075/86400)+25569+(-5/24)</f>
        <v>42169.59652777778</v>
      </c>
    </row>
    <row r="3076" spans="1:20" ht="57.6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ROUND((E3076/D3076)*100,2)</f>
        <v>0.09</v>
      </c>
      <c r="P3076">
        <f t="shared" si="240"/>
        <v>7.333333333333333</v>
      </c>
      <c r="Q3076" t="str">
        <f t="shared" si="241"/>
        <v>theater</v>
      </c>
      <c r="R3076" t="str">
        <f t="shared" si="242"/>
        <v>spaces</v>
      </c>
      <c r="S3076" s="6">
        <f t="shared" si="243"/>
        <v>42409.362951388888</v>
      </c>
      <c r="T3076" s="7">
        <f t="shared" si="244"/>
        <v>42439.362951388888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ROUND((E3077/D3077)*100,2)</f>
        <v>8.64</v>
      </c>
      <c r="P3077">
        <f t="shared" si="240"/>
        <v>64.8</v>
      </c>
      <c r="Q3077" t="str">
        <f t="shared" si="241"/>
        <v>theater</v>
      </c>
      <c r="R3077" t="str">
        <f t="shared" si="242"/>
        <v>spaces</v>
      </c>
      <c r="S3077" s="6">
        <f t="shared" si="243"/>
        <v>42550.89398148148</v>
      </c>
      <c r="T3077" s="7">
        <f t="shared" si="244"/>
        <v>42600.89398148148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ROUND((E3078/D3078)*100,2)</f>
        <v>15.06</v>
      </c>
      <c r="P3078">
        <f t="shared" si="240"/>
        <v>30.12</v>
      </c>
      <c r="Q3078" t="str">
        <f t="shared" si="241"/>
        <v>theater</v>
      </c>
      <c r="R3078" t="str">
        <f t="shared" si="242"/>
        <v>spaces</v>
      </c>
      <c r="S3078" s="6">
        <f t="shared" si="243"/>
        <v>42226.443553240737</v>
      </c>
      <c r="T3078" s="7">
        <f t="shared" si="244"/>
        <v>42286.443553240737</v>
      </c>
    </row>
    <row r="3079" spans="1:20" ht="43.2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ROUND((E3079/D3079)*100,2)</f>
        <v>0.48</v>
      </c>
      <c r="P3079">
        <f t="shared" si="240"/>
        <v>52.5</v>
      </c>
      <c r="Q3079" t="str">
        <f t="shared" si="241"/>
        <v>theater</v>
      </c>
      <c r="R3079" t="str">
        <f t="shared" si="242"/>
        <v>spaces</v>
      </c>
      <c r="S3079" s="6">
        <f t="shared" si="243"/>
        <v>42766.74858796296</v>
      </c>
      <c r="T3079" s="7">
        <f t="shared" si="244"/>
        <v>42796.74858796296</v>
      </c>
    </row>
    <row r="3080" spans="1:20" ht="43.2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ROUND((E3080/D3080)*100,2)</f>
        <v>0.12</v>
      </c>
      <c r="P3080">
        <f t="shared" si="240"/>
        <v>23.666666666666668</v>
      </c>
      <c r="Q3080" t="str">
        <f t="shared" si="241"/>
        <v>theater</v>
      </c>
      <c r="R3080" t="str">
        <f t="shared" si="242"/>
        <v>spaces</v>
      </c>
      <c r="S3080" s="6">
        <f t="shared" si="243"/>
        <v>42030.930497685178</v>
      </c>
      <c r="T3080" s="7">
        <f t="shared" si="244"/>
        <v>42060.930497685178</v>
      </c>
    </row>
    <row r="3081" spans="1:20" ht="43.2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ROUND((E3081/D3081)*100,2)</f>
        <v>0.84</v>
      </c>
      <c r="P3081">
        <f t="shared" si="240"/>
        <v>415.77777777777777</v>
      </c>
      <c r="Q3081" t="str">
        <f t="shared" si="241"/>
        <v>theater</v>
      </c>
      <c r="R3081" t="str">
        <f t="shared" si="242"/>
        <v>spaces</v>
      </c>
      <c r="S3081" s="6">
        <f t="shared" si="243"/>
        <v>42055.50503472222</v>
      </c>
      <c r="T3081" s="7">
        <f t="shared" si="244"/>
        <v>42085.463368055549</v>
      </c>
    </row>
    <row r="3082" spans="1:20" ht="43.2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ROUND((E3082/D3082)*100,2)</f>
        <v>0.02</v>
      </c>
      <c r="P3082">
        <f t="shared" si="240"/>
        <v>53.714285714285715</v>
      </c>
      <c r="Q3082" t="str">
        <f t="shared" si="241"/>
        <v>theater</v>
      </c>
      <c r="R3082" t="str">
        <f t="shared" si="242"/>
        <v>spaces</v>
      </c>
      <c r="S3082" s="6">
        <f t="shared" si="243"/>
        <v>41939.8199537037</v>
      </c>
      <c r="T3082" s="7">
        <f t="shared" si="244"/>
        <v>41999.861620370364</v>
      </c>
    </row>
    <row r="3083" spans="1:20" ht="43.2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ROUND((E3083/D3083)*100,2)</f>
        <v>0.21</v>
      </c>
      <c r="P3083">
        <f t="shared" si="240"/>
        <v>420.6</v>
      </c>
      <c r="Q3083" t="str">
        <f t="shared" si="241"/>
        <v>theater</v>
      </c>
      <c r="R3083" t="str">
        <f t="shared" si="242"/>
        <v>spaces</v>
      </c>
      <c r="S3083" s="6">
        <f t="shared" si="243"/>
        <v>42236.973275462959</v>
      </c>
      <c r="T3083" s="7">
        <f t="shared" si="244"/>
        <v>42266.973275462959</v>
      </c>
    </row>
    <row r="3084" spans="1:20" ht="43.2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ROUND((E3084/D3084)*100,2)</f>
        <v>0</v>
      </c>
      <c r="P3084">
        <f t="shared" si="240"/>
        <v>0</v>
      </c>
      <c r="Q3084" t="str">
        <f t="shared" si="241"/>
        <v>theater</v>
      </c>
      <c r="R3084" t="str">
        <f t="shared" si="242"/>
        <v>spaces</v>
      </c>
      <c r="S3084" s="6">
        <f t="shared" si="243"/>
        <v>42293.714652777773</v>
      </c>
      <c r="T3084" s="7">
        <f t="shared" si="244"/>
        <v>42323.756319444445</v>
      </c>
    </row>
    <row r="3085" spans="1:20" ht="57.6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ROUND((E3085/D3085)*100,2)</f>
        <v>0.28000000000000003</v>
      </c>
      <c r="P3085">
        <f t="shared" si="240"/>
        <v>18.666666666666668</v>
      </c>
      <c r="Q3085" t="str">
        <f t="shared" si="241"/>
        <v>theater</v>
      </c>
      <c r="R3085" t="str">
        <f t="shared" si="242"/>
        <v>spaces</v>
      </c>
      <c r="S3085" s="6">
        <f t="shared" si="243"/>
        <v>41853.355069444442</v>
      </c>
      <c r="T3085" s="7">
        <f t="shared" si="244"/>
        <v>41883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ROUND((E3086/D3086)*100,2)</f>
        <v>11.58</v>
      </c>
      <c r="P3086">
        <f t="shared" si="240"/>
        <v>78.333333333333329</v>
      </c>
      <c r="Q3086" t="str">
        <f t="shared" si="241"/>
        <v>theater</v>
      </c>
      <c r="R3086" t="str">
        <f t="shared" si="242"/>
        <v>spaces</v>
      </c>
      <c r="S3086" s="6">
        <f t="shared" si="243"/>
        <v>42100.515405092585</v>
      </c>
      <c r="T3086" s="7">
        <f t="shared" si="244"/>
        <v>42129.574999999997</v>
      </c>
    </row>
    <row r="3087" spans="1:20" ht="43.2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ROUND((E3087/D3087)*100,2)</f>
        <v>2.44</v>
      </c>
      <c r="P3087">
        <f t="shared" si="240"/>
        <v>67.777777777777771</v>
      </c>
      <c r="Q3087" t="str">
        <f t="shared" si="241"/>
        <v>theater</v>
      </c>
      <c r="R3087" t="str">
        <f t="shared" si="242"/>
        <v>spaces</v>
      </c>
      <c r="S3087" s="6">
        <f t="shared" si="243"/>
        <v>42246.675451388888</v>
      </c>
      <c r="T3087" s="7">
        <f t="shared" si="244"/>
        <v>42276.675451388888</v>
      </c>
    </row>
    <row r="3088" spans="1:20" ht="43.2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ROUND((E3088/D3088)*100,2)</f>
        <v>0.25</v>
      </c>
      <c r="P3088">
        <f t="shared" si="240"/>
        <v>16.666666666666668</v>
      </c>
      <c r="Q3088" t="str">
        <f t="shared" si="241"/>
        <v>theater</v>
      </c>
      <c r="R3088" t="str">
        <f t="shared" si="242"/>
        <v>spaces</v>
      </c>
      <c r="S3088" s="6">
        <f t="shared" si="243"/>
        <v>42173.462488425925</v>
      </c>
      <c r="T3088" s="7">
        <f t="shared" si="244"/>
        <v>42233.462488425925</v>
      </c>
    </row>
    <row r="3089" spans="1:20" ht="43.2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ROUND((E3089/D3089)*100,2)</f>
        <v>0.63</v>
      </c>
      <c r="P3089">
        <f t="shared" si="240"/>
        <v>62.5</v>
      </c>
      <c r="Q3089" t="str">
        <f t="shared" si="241"/>
        <v>theater</v>
      </c>
      <c r="R3089" t="str">
        <f t="shared" si="242"/>
        <v>spaces</v>
      </c>
      <c r="S3089" s="6">
        <f t="shared" si="243"/>
        <v>42664.942013888889</v>
      </c>
      <c r="T3089" s="7">
        <f t="shared" si="244"/>
        <v>42724.983680555553</v>
      </c>
    </row>
    <row r="3090" spans="1:20" ht="43.2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ROUND((E3090/D3090)*100,2)</f>
        <v>0.19</v>
      </c>
      <c r="P3090">
        <f t="shared" si="240"/>
        <v>42</v>
      </c>
      <c r="Q3090" t="str">
        <f t="shared" si="241"/>
        <v>theater</v>
      </c>
      <c r="R3090" t="str">
        <f t="shared" si="242"/>
        <v>spaces</v>
      </c>
      <c r="S3090" s="6">
        <f t="shared" si="243"/>
        <v>41981.363969907405</v>
      </c>
      <c r="T3090" s="7">
        <f t="shared" si="244"/>
        <v>42012.361805555549</v>
      </c>
    </row>
    <row r="3091" spans="1:20" ht="43.2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ROUND((E3091/D3091)*100,2)</f>
        <v>23.42</v>
      </c>
      <c r="P3091">
        <f t="shared" si="240"/>
        <v>130.0888888888889</v>
      </c>
      <c r="Q3091" t="str">
        <f t="shared" si="241"/>
        <v>theater</v>
      </c>
      <c r="R3091" t="str">
        <f t="shared" si="242"/>
        <v>spaces</v>
      </c>
      <c r="S3091" s="6">
        <f t="shared" si="243"/>
        <v>42528.334293981483</v>
      </c>
      <c r="T3091" s="7">
        <f t="shared" si="244"/>
        <v>42559.874305555553</v>
      </c>
    </row>
    <row r="3092" spans="1:20" ht="43.2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ROUND((E3092/D3092)*100,2)</f>
        <v>5.08</v>
      </c>
      <c r="P3092">
        <f t="shared" si="240"/>
        <v>1270.2222222222222</v>
      </c>
      <c r="Q3092" t="str">
        <f t="shared" si="241"/>
        <v>theater</v>
      </c>
      <c r="R3092" t="str">
        <f t="shared" si="242"/>
        <v>spaces</v>
      </c>
      <c r="S3092" s="6">
        <f t="shared" si="243"/>
        <v>42065.610474537032</v>
      </c>
      <c r="T3092" s="7">
        <f t="shared" si="244"/>
        <v>42125.568807870368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ROUND((E3093/D3093)*100,2)</f>
        <v>15.92</v>
      </c>
      <c r="P3093">
        <f t="shared" si="240"/>
        <v>88.444444444444443</v>
      </c>
      <c r="Q3093" t="str">
        <f t="shared" si="241"/>
        <v>theater</v>
      </c>
      <c r="R3093" t="str">
        <f t="shared" si="242"/>
        <v>spaces</v>
      </c>
      <c r="S3093" s="6">
        <f t="shared" si="243"/>
        <v>42566.740081018514</v>
      </c>
      <c r="T3093" s="7">
        <f t="shared" si="244"/>
        <v>42596.740081018514</v>
      </c>
    </row>
    <row r="3094" spans="1:20" ht="43.2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ROUND((E3094/D3094)*100,2)</f>
        <v>1.18</v>
      </c>
      <c r="P3094">
        <f t="shared" si="240"/>
        <v>56.342380952380957</v>
      </c>
      <c r="Q3094" t="str">
        <f t="shared" si="241"/>
        <v>theater</v>
      </c>
      <c r="R3094" t="str">
        <f t="shared" si="242"/>
        <v>spaces</v>
      </c>
      <c r="S3094" s="6">
        <f t="shared" si="243"/>
        <v>42255.41101851852</v>
      </c>
      <c r="T3094" s="7">
        <f t="shared" si="244"/>
        <v>42292.708333333336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ROUND((E3095/D3095)*100,2)</f>
        <v>22.75</v>
      </c>
      <c r="P3095">
        <f t="shared" si="240"/>
        <v>53.529411764705884</v>
      </c>
      <c r="Q3095" t="str">
        <f t="shared" si="241"/>
        <v>theater</v>
      </c>
      <c r="R3095" t="str">
        <f t="shared" si="242"/>
        <v>spaces</v>
      </c>
      <c r="S3095" s="6">
        <f t="shared" si="243"/>
        <v>41760.700706018521</v>
      </c>
      <c r="T3095" s="7">
        <f t="shared" si="244"/>
        <v>41790.957638888889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ROUND((E3096/D3096)*100,2)</f>
        <v>0.03</v>
      </c>
      <c r="P3096">
        <f t="shared" si="240"/>
        <v>25</v>
      </c>
      <c r="Q3096" t="str">
        <f t="shared" si="241"/>
        <v>theater</v>
      </c>
      <c r="R3096" t="str">
        <f t="shared" si="242"/>
        <v>spaces</v>
      </c>
      <c r="S3096" s="6">
        <f t="shared" si="243"/>
        <v>42207.587453703702</v>
      </c>
      <c r="T3096" s="7">
        <f t="shared" si="244"/>
        <v>42267.587453703702</v>
      </c>
    </row>
    <row r="3097" spans="1:20" ht="43.2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ROUND((E3097/D3097)*100,2)</f>
        <v>0.34</v>
      </c>
      <c r="P3097">
        <f t="shared" si="240"/>
        <v>50</v>
      </c>
      <c r="Q3097" t="str">
        <f t="shared" si="241"/>
        <v>theater</v>
      </c>
      <c r="R3097" t="str">
        <f t="shared" si="242"/>
        <v>spaces</v>
      </c>
      <c r="S3097" s="6">
        <f t="shared" si="243"/>
        <v>42522.81689814815</v>
      </c>
      <c r="T3097" s="7">
        <f t="shared" si="244"/>
        <v>42582.81689814815</v>
      </c>
    </row>
    <row r="3098" spans="1:20" ht="43.2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ROUND((E3098/D3098)*100,2)</f>
        <v>3.98</v>
      </c>
      <c r="P3098">
        <f t="shared" si="240"/>
        <v>56.785714285714285</v>
      </c>
      <c r="Q3098" t="str">
        <f t="shared" si="241"/>
        <v>theater</v>
      </c>
      <c r="R3098" t="str">
        <f t="shared" si="242"/>
        <v>spaces</v>
      </c>
      <c r="S3098" s="6">
        <f t="shared" si="243"/>
        <v>42114.617199074077</v>
      </c>
      <c r="T3098" s="7">
        <f t="shared" si="244"/>
        <v>42144.617199074077</v>
      </c>
    </row>
    <row r="3099" spans="1:20" ht="43.2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ROUND((E3099/D3099)*100,2)</f>
        <v>17.149999999999999</v>
      </c>
      <c r="P3099">
        <f t="shared" si="240"/>
        <v>40.833333333333336</v>
      </c>
      <c r="Q3099" t="str">
        <f t="shared" si="241"/>
        <v>theater</v>
      </c>
      <c r="R3099" t="str">
        <f t="shared" si="242"/>
        <v>spaces</v>
      </c>
      <c r="S3099" s="6">
        <f t="shared" si="243"/>
        <v>42629.29515046296</v>
      </c>
      <c r="T3099" s="7">
        <f t="shared" si="244"/>
        <v>42650.374999999993</v>
      </c>
    </row>
    <row r="3100" spans="1:20" ht="43.2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ROUND((E3100/D3100)*100,2)</f>
        <v>3.61</v>
      </c>
      <c r="P3100">
        <f t="shared" si="240"/>
        <v>65.111111111111114</v>
      </c>
      <c r="Q3100" t="str">
        <f t="shared" si="241"/>
        <v>theater</v>
      </c>
      <c r="R3100" t="str">
        <f t="shared" si="242"/>
        <v>spaces</v>
      </c>
      <c r="S3100" s="6">
        <f t="shared" si="243"/>
        <v>42359.58390046296</v>
      </c>
      <c r="T3100" s="7">
        <f t="shared" si="244"/>
        <v>42407.803472222215</v>
      </c>
    </row>
    <row r="3101" spans="1:20" ht="43.2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ROUND((E3101/D3101)*100,2)</f>
        <v>13.9</v>
      </c>
      <c r="P3101">
        <f t="shared" si="240"/>
        <v>55.6</v>
      </c>
      <c r="Q3101" t="str">
        <f t="shared" si="241"/>
        <v>theater</v>
      </c>
      <c r="R3101" t="str">
        <f t="shared" si="242"/>
        <v>spaces</v>
      </c>
      <c r="S3101" s="6">
        <f t="shared" si="243"/>
        <v>42381.981377314813</v>
      </c>
      <c r="T3101" s="7">
        <f t="shared" si="244"/>
        <v>42411.981377314813</v>
      </c>
    </row>
    <row r="3102" spans="1:20" ht="43.2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ROUND((E3102/D3102)*100,2)</f>
        <v>15.23</v>
      </c>
      <c r="P3102">
        <f t="shared" si="240"/>
        <v>140.53846153846155</v>
      </c>
      <c r="Q3102" t="str">
        <f t="shared" si="241"/>
        <v>theater</v>
      </c>
      <c r="R3102" t="str">
        <f t="shared" si="242"/>
        <v>spaces</v>
      </c>
      <c r="S3102" s="6">
        <f t="shared" si="243"/>
        <v>41902.4140625</v>
      </c>
      <c r="T3102" s="7">
        <f t="shared" si="244"/>
        <v>41932.4140625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ROUND((E3103/D3103)*100,2)</f>
        <v>12</v>
      </c>
      <c r="P3103">
        <f t="shared" si="240"/>
        <v>25</v>
      </c>
      <c r="Q3103" t="str">
        <f t="shared" si="241"/>
        <v>theater</v>
      </c>
      <c r="R3103" t="str">
        <f t="shared" si="242"/>
        <v>spaces</v>
      </c>
      <c r="S3103" s="6">
        <f t="shared" si="243"/>
        <v>42171.175196759257</v>
      </c>
      <c r="T3103" s="7">
        <f t="shared" si="244"/>
        <v>42201.12222222222</v>
      </c>
    </row>
    <row r="3104" spans="1:20" ht="57.6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ROUND((E3104/D3104)*100,2)</f>
        <v>39.11</v>
      </c>
      <c r="P3104">
        <f t="shared" si="240"/>
        <v>69.533333333333331</v>
      </c>
      <c r="Q3104" t="str">
        <f t="shared" si="241"/>
        <v>theater</v>
      </c>
      <c r="R3104" t="str">
        <f t="shared" si="242"/>
        <v>spaces</v>
      </c>
      <c r="S3104" s="6">
        <f t="shared" si="243"/>
        <v>42555.132152777776</v>
      </c>
      <c r="T3104" s="7">
        <f t="shared" si="244"/>
        <v>42605.132152777776</v>
      </c>
    </row>
    <row r="3105" spans="1:20" ht="28.8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ROUND((E3105/D3105)*100,2)</f>
        <v>0.27</v>
      </c>
      <c r="P3105">
        <f t="shared" si="240"/>
        <v>5.5</v>
      </c>
      <c r="Q3105" t="str">
        <f t="shared" si="241"/>
        <v>theater</v>
      </c>
      <c r="R3105" t="str">
        <f t="shared" si="242"/>
        <v>spaces</v>
      </c>
      <c r="S3105" s="6">
        <f t="shared" si="243"/>
        <v>42106.94798611111</v>
      </c>
      <c r="T3105" s="7">
        <f t="shared" si="244"/>
        <v>42166.94798611111</v>
      </c>
    </row>
    <row r="3106" spans="1:20" ht="43.2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ROUND((E3106/D3106)*100,2)</f>
        <v>29.63</v>
      </c>
      <c r="P3106">
        <f t="shared" si="240"/>
        <v>237</v>
      </c>
      <c r="Q3106" t="str">
        <f t="shared" si="241"/>
        <v>theater</v>
      </c>
      <c r="R3106" t="str">
        <f t="shared" si="242"/>
        <v>spaces</v>
      </c>
      <c r="S3106" s="6">
        <f t="shared" si="243"/>
        <v>42006.70035879629</v>
      </c>
      <c r="T3106" s="7">
        <f t="shared" si="244"/>
        <v>42037.874999999993</v>
      </c>
    </row>
    <row r="3107" spans="1:20" ht="43.2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ROUND((E3107/D3107)*100,2)</f>
        <v>42.36</v>
      </c>
      <c r="P3107">
        <f t="shared" si="240"/>
        <v>79.870967741935488</v>
      </c>
      <c r="Q3107" t="str">
        <f t="shared" si="241"/>
        <v>theater</v>
      </c>
      <c r="R3107" t="str">
        <f t="shared" si="242"/>
        <v>spaces</v>
      </c>
      <c r="S3107" s="6">
        <f t="shared" si="243"/>
        <v>41876.510601851849</v>
      </c>
      <c r="T3107" s="7">
        <f t="shared" si="244"/>
        <v>41931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ROUND((E3108/D3108)*100,2)</f>
        <v>4.0999999999999996</v>
      </c>
      <c r="P3108">
        <f t="shared" si="240"/>
        <v>10.25</v>
      </c>
      <c r="Q3108" t="str">
        <f t="shared" si="241"/>
        <v>theater</v>
      </c>
      <c r="R3108" t="str">
        <f t="shared" si="242"/>
        <v>spaces</v>
      </c>
      <c r="S3108" s="6">
        <f t="shared" si="243"/>
        <v>42241.220787037033</v>
      </c>
      <c r="T3108" s="7">
        <f t="shared" si="244"/>
        <v>42263.708333333336</v>
      </c>
    </row>
    <row r="3109" spans="1:20" ht="43.2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ROUND((E3109/D3109)*100,2)</f>
        <v>19.760000000000002</v>
      </c>
      <c r="P3109">
        <f t="shared" si="240"/>
        <v>272.58620689655174</v>
      </c>
      <c r="Q3109" t="str">
        <f t="shared" si="241"/>
        <v>theater</v>
      </c>
      <c r="R3109" t="str">
        <f t="shared" si="242"/>
        <v>spaces</v>
      </c>
      <c r="S3109" s="6">
        <f t="shared" si="243"/>
        <v>42128.605914351851</v>
      </c>
      <c r="T3109" s="7">
        <f t="shared" si="244"/>
        <v>42135.605914351851</v>
      </c>
    </row>
    <row r="3110" spans="1:20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ROUND((E3110/D3110)*100,2)</f>
        <v>0.05</v>
      </c>
      <c r="P3110">
        <f t="shared" si="240"/>
        <v>13</v>
      </c>
      <c r="Q3110" t="str">
        <f t="shared" si="241"/>
        <v>theater</v>
      </c>
      <c r="R3110" t="str">
        <f t="shared" si="242"/>
        <v>spaces</v>
      </c>
      <c r="S3110" s="6">
        <f t="shared" si="243"/>
        <v>42062.47215277778</v>
      </c>
      <c r="T3110" s="7">
        <f t="shared" si="244"/>
        <v>42122.430486111109</v>
      </c>
    </row>
    <row r="3111" spans="1:20" ht="43.2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ROUND((E3111/D3111)*100,2)</f>
        <v>25.03</v>
      </c>
      <c r="P3111">
        <f t="shared" si="240"/>
        <v>58.184210526315788</v>
      </c>
      <c r="Q3111" t="str">
        <f t="shared" si="241"/>
        <v>theater</v>
      </c>
      <c r="R3111" t="str">
        <f t="shared" si="242"/>
        <v>spaces</v>
      </c>
      <c r="S3111" s="6">
        <f t="shared" si="243"/>
        <v>41843.916782407403</v>
      </c>
      <c r="T3111" s="7">
        <f t="shared" si="244"/>
        <v>41878.916782407403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ROUND((E3112/D3112)*100,2)</f>
        <v>0.04</v>
      </c>
      <c r="P3112">
        <f t="shared" si="240"/>
        <v>10</v>
      </c>
      <c r="Q3112" t="str">
        <f t="shared" si="241"/>
        <v>theater</v>
      </c>
      <c r="R3112" t="str">
        <f t="shared" si="242"/>
        <v>spaces</v>
      </c>
      <c r="S3112" s="6">
        <f t="shared" si="243"/>
        <v>42744.823136574072</v>
      </c>
      <c r="T3112" s="7">
        <f t="shared" si="244"/>
        <v>42784.823136574072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ROUND((E3113/D3113)*100,2)</f>
        <v>26.64</v>
      </c>
      <c r="P3113">
        <f t="shared" si="240"/>
        <v>70.10526315789474</v>
      </c>
      <c r="Q3113" t="str">
        <f t="shared" si="241"/>
        <v>theater</v>
      </c>
      <c r="R3113" t="str">
        <f t="shared" si="242"/>
        <v>spaces</v>
      </c>
      <c r="S3113" s="6">
        <f t="shared" si="243"/>
        <v>41885.386805555558</v>
      </c>
      <c r="T3113" s="7">
        <f t="shared" si="244"/>
        <v>41916.386805555558</v>
      </c>
    </row>
    <row r="3114" spans="1:20" ht="43.2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ROUND((E3114/D3114)*100,2)</f>
        <v>4.74</v>
      </c>
      <c r="P3114">
        <f t="shared" si="240"/>
        <v>57.888888888888886</v>
      </c>
      <c r="Q3114" t="str">
        <f t="shared" si="241"/>
        <v>theater</v>
      </c>
      <c r="R3114" t="str">
        <f t="shared" si="242"/>
        <v>spaces</v>
      </c>
      <c r="S3114" s="6">
        <f t="shared" si="243"/>
        <v>42614.913587962961</v>
      </c>
      <c r="T3114" s="7">
        <f t="shared" si="244"/>
        <v>42674.913587962961</v>
      </c>
    </row>
    <row r="3115" spans="1:20" ht="43.2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ROUND((E3115/D3115)*100,2)</f>
        <v>4.24</v>
      </c>
      <c r="P3115">
        <f t="shared" si="240"/>
        <v>125.27027027027027</v>
      </c>
      <c r="Q3115" t="str">
        <f t="shared" si="241"/>
        <v>theater</v>
      </c>
      <c r="R3115" t="str">
        <f t="shared" si="242"/>
        <v>spaces</v>
      </c>
      <c r="S3115" s="6">
        <f t="shared" si="243"/>
        <v>42081.522939814815</v>
      </c>
      <c r="T3115" s="7">
        <f t="shared" si="244"/>
        <v>42111.522939814815</v>
      </c>
    </row>
    <row r="3116" spans="1:20" ht="43.2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ROUND((E3116/D3116)*100,2)</f>
        <v>0</v>
      </c>
      <c r="P3116">
        <f t="shared" si="240"/>
        <v>0</v>
      </c>
      <c r="Q3116" t="str">
        <f t="shared" si="241"/>
        <v>theater</v>
      </c>
      <c r="R3116" t="str">
        <f t="shared" si="242"/>
        <v>spaces</v>
      </c>
      <c r="S3116" s="6">
        <f t="shared" si="243"/>
        <v>41843.42418981481</v>
      </c>
      <c r="T3116" s="7">
        <f t="shared" si="244"/>
        <v>41903.42418981481</v>
      </c>
    </row>
    <row r="3117" spans="1:20" ht="43.2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ROUND((E3117/D3117)*100,2)</f>
        <v>3</v>
      </c>
      <c r="P3117">
        <f t="shared" si="240"/>
        <v>300</v>
      </c>
      <c r="Q3117" t="str">
        <f t="shared" si="241"/>
        <v>theater</v>
      </c>
      <c r="R3117" t="str">
        <f t="shared" si="242"/>
        <v>spaces</v>
      </c>
      <c r="S3117" s="6">
        <f t="shared" si="243"/>
        <v>42496.238738425927</v>
      </c>
      <c r="T3117" s="7">
        <f t="shared" si="244"/>
        <v>42526.238738425927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ROUND((E3118/D3118)*100,2)</f>
        <v>57.33</v>
      </c>
      <c r="P3118">
        <f t="shared" si="240"/>
        <v>43</v>
      </c>
      <c r="Q3118" t="str">
        <f t="shared" si="241"/>
        <v>theater</v>
      </c>
      <c r="R3118" t="str">
        <f t="shared" si="242"/>
        <v>spaces</v>
      </c>
      <c r="S3118" s="6">
        <f t="shared" si="243"/>
        <v>42081.30700231481</v>
      </c>
      <c r="T3118" s="7">
        <f t="shared" si="244"/>
        <v>42095.30700231481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ROUND((E3119/D3119)*100,2)</f>
        <v>0.1</v>
      </c>
      <c r="P3119">
        <f t="shared" si="240"/>
        <v>1</v>
      </c>
      <c r="Q3119" t="str">
        <f t="shared" si="241"/>
        <v>theater</v>
      </c>
      <c r="R3119" t="str">
        <f t="shared" si="242"/>
        <v>spaces</v>
      </c>
      <c r="S3119" s="6">
        <f t="shared" si="243"/>
        <v>42509.166203703702</v>
      </c>
      <c r="T3119" s="7">
        <f t="shared" si="244"/>
        <v>42517.341666666667</v>
      </c>
    </row>
    <row r="3120" spans="1:20" ht="28.8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ROUND((E3120/D3120)*100,2)</f>
        <v>0.31</v>
      </c>
      <c r="P3120">
        <f t="shared" si="240"/>
        <v>775</v>
      </c>
      <c r="Q3120" t="str">
        <f t="shared" si="241"/>
        <v>theater</v>
      </c>
      <c r="R3120" t="str">
        <f t="shared" si="242"/>
        <v>spaces</v>
      </c>
      <c r="S3120" s="6">
        <f t="shared" si="243"/>
        <v>42534.441238425927</v>
      </c>
      <c r="T3120" s="7">
        <f t="shared" si="244"/>
        <v>42553.441238425927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ROUND((E3121/D3121)*100,2)</f>
        <v>0.05</v>
      </c>
      <c r="P3121">
        <f t="shared" si="240"/>
        <v>5</v>
      </c>
      <c r="Q3121" t="str">
        <f t="shared" si="241"/>
        <v>theater</v>
      </c>
      <c r="R3121" t="str">
        <f t="shared" si="242"/>
        <v>spaces</v>
      </c>
      <c r="S3121" s="6">
        <f t="shared" si="243"/>
        <v>42059.837175925924</v>
      </c>
      <c r="T3121" s="7">
        <f t="shared" si="244"/>
        <v>42089.795509259253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ROUND((E3122/D3122)*100,2)</f>
        <v>0.01</v>
      </c>
      <c r="P3122">
        <f t="shared" si="240"/>
        <v>12.8</v>
      </c>
      <c r="Q3122" t="str">
        <f t="shared" si="241"/>
        <v>theater</v>
      </c>
      <c r="R3122" t="str">
        <f t="shared" si="242"/>
        <v>spaces</v>
      </c>
      <c r="S3122" s="6">
        <f t="shared" si="243"/>
        <v>42435.733749999992</v>
      </c>
      <c r="T3122" s="7">
        <f t="shared" si="244"/>
        <v>42495.692083333335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ROUND((E3123/D3123)*100,2)</f>
        <v>0.67</v>
      </c>
      <c r="P3123">
        <f t="shared" si="240"/>
        <v>10</v>
      </c>
      <c r="Q3123" t="str">
        <f t="shared" si="241"/>
        <v>theater</v>
      </c>
      <c r="R3123" t="str">
        <f t="shared" si="242"/>
        <v>spaces</v>
      </c>
      <c r="S3123" s="6">
        <f t="shared" si="243"/>
        <v>41848.471469907403</v>
      </c>
      <c r="T3123" s="7">
        <f t="shared" si="244"/>
        <v>41908.471469907403</v>
      </c>
    </row>
    <row r="3124" spans="1:20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ROUND((E3124/D3124)*100,2)</f>
        <v>58.29</v>
      </c>
      <c r="P3124">
        <f t="shared" si="240"/>
        <v>58</v>
      </c>
      <c r="Q3124" t="str">
        <f t="shared" si="241"/>
        <v>theater</v>
      </c>
      <c r="R3124" t="str">
        <f t="shared" si="242"/>
        <v>spaces</v>
      </c>
      <c r="S3124" s="6">
        <f t="shared" si="243"/>
        <v>42678.723749999997</v>
      </c>
      <c r="T3124" s="7">
        <f t="shared" si="244"/>
        <v>42683.765416666669</v>
      </c>
    </row>
    <row r="3125" spans="1:20" ht="43.2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ROUND((E3125/D3125)*100,2)</f>
        <v>68.150000000000006</v>
      </c>
      <c r="P3125">
        <f t="shared" si="240"/>
        <v>244.80459770114942</v>
      </c>
      <c r="Q3125" t="str">
        <f t="shared" si="241"/>
        <v>theater</v>
      </c>
      <c r="R3125" t="str">
        <f t="shared" si="242"/>
        <v>spaces</v>
      </c>
      <c r="S3125" s="6">
        <f t="shared" si="243"/>
        <v>42530.784699074073</v>
      </c>
      <c r="T3125" s="7">
        <f t="shared" si="244"/>
        <v>42560.784699074073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ROUND((E3126/D3126)*100,2)</f>
        <v>0</v>
      </c>
      <c r="P3126">
        <f t="shared" si="240"/>
        <v>6.5</v>
      </c>
      <c r="Q3126" t="str">
        <f t="shared" si="241"/>
        <v>theater</v>
      </c>
      <c r="R3126" t="str">
        <f t="shared" si="242"/>
        <v>spaces</v>
      </c>
      <c r="S3126" s="6">
        <f t="shared" si="243"/>
        <v>41977.571770833332</v>
      </c>
      <c r="T3126" s="7">
        <f t="shared" si="244"/>
        <v>42037.571770833332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ROUND((E3127/D3127)*100,2)</f>
        <v>0</v>
      </c>
      <c r="P3127">
        <f t="shared" si="240"/>
        <v>0</v>
      </c>
      <c r="Q3127" t="str">
        <f t="shared" si="241"/>
        <v>theater</v>
      </c>
      <c r="R3127" t="str">
        <f t="shared" si="242"/>
        <v>spaces</v>
      </c>
      <c r="S3127" s="6">
        <f t="shared" si="243"/>
        <v>42345.998518518514</v>
      </c>
      <c r="T3127" s="7">
        <f t="shared" si="244"/>
        <v>42375.998518518514</v>
      </c>
    </row>
    <row r="3128" spans="1:20" ht="72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ROUND((E3128/D3128)*100,2)</f>
        <v>4.16</v>
      </c>
      <c r="P3128">
        <f t="shared" si="240"/>
        <v>61.176470588235297</v>
      </c>
      <c r="Q3128" t="str">
        <f t="shared" si="241"/>
        <v>theater</v>
      </c>
      <c r="R3128" t="str">
        <f t="shared" si="242"/>
        <v>spaces</v>
      </c>
      <c r="S3128" s="6">
        <f t="shared" si="243"/>
        <v>42426.809745370367</v>
      </c>
      <c r="T3128" s="7">
        <f t="shared" si="244"/>
        <v>42456.768078703702</v>
      </c>
    </row>
    <row r="3129" spans="1:20" ht="43.2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ROUND((E3129/D3129)*100,2)</f>
        <v>0</v>
      </c>
      <c r="P3129">
        <f t="shared" si="240"/>
        <v>0</v>
      </c>
      <c r="Q3129" t="str">
        <f t="shared" si="241"/>
        <v>theater</v>
      </c>
      <c r="R3129" t="str">
        <f t="shared" si="242"/>
        <v>spaces</v>
      </c>
      <c r="S3129" s="6">
        <f t="shared" si="243"/>
        <v>42034.648483796293</v>
      </c>
      <c r="T3129" s="7">
        <f t="shared" si="244"/>
        <v>42064.648483796293</v>
      </c>
    </row>
    <row r="3130" spans="1:20" ht="43.2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ROUND((E3130/D3130)*100,2)</f>
        <v>108.61</v>
      </c>
      <c r="P3130">
        <f t="shared" si="240"/>
        <v>139.23931623931625</v>
      </c>
      <c r="Q3130" t="str">
        <f t="shared" si="241"/>
        <v>theater</v>
      </c>
      <c r="R3130" t="str">
        <f t="shared" si="242"/>
        <v>plays</v>
      </c>
      <c r="S3130" s="6">
        <f t="shared" si="243"/>
        <v>42780.617372685178</v>
      </c>
      <c r="T3130" s="7">
        <f t="shared" si="244"/>
        <v>42810.575706018521</v>
      </c>
    </row>
    <row r="3131" spans="1:20" ht="43.2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ROUND((E3131/D3131)*100,2)</f>
        <v>0.8</v>
      </c>
      <c r="P3131">
        <f t="shared" si="240"/>
        <v>10</v>
      </c>
      <c r="Q3131" t="str">
        <f t="shared" si="241"/>
        <v>theater</v>
      </c>
      <c r="R3131" t="str">
        <f t="shared" si="242"/>
        <v>plays</v>
      </c>
      <c r="S3131" s="6">
        <f t="shared" si="243"/>
        <v>42803.634479166663</v>
      </c>
      <c r="T3131" s="7">
        <f t="shared" si="244"/>
        <v>42843.592812499999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ROUND((E3132/D3132)*100,2)</f>
        <v>3.75</v>
      </c>
      <c r="P3132">
        <f t="shared" si="240"/>
        <v>93.75</v>
      </c>
      <c r="Q3132" t="str">
        <f t="shared" si="241"/>
        <v>theater</v>
      </c>
      <c r="R3132" t="str">
        <f t="shared" si="242"/>
        <v>plays</v>
      </c>
      <c r="S3132" s="6">
        <f t="shared" si="243"/>
        <v>42808.431898148141</v>
      </c>
      <c r="T3132" s="7">
        <f t="shared" si="244"/>
        <v>42838.999305555553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ROUND((E3133/D3133)*100,2)</f>
        <v>15.73</v>
      </c>
      <c r="P3133">
        <f t="shared" si="240"/>
        <v>53.75</v>
      </c>
      <c r="Q3133" t="str">
        <f t="shared" si="241"/>
        <v>theater</v>
      </c>
      <c r="R3133" t="str">
        <f t="shared" si="242"/>
        <v>plays</v>
      </c>
      <c r="S3133" s="6">
        <f t="shared" si="243"/>
        <v>42803.370891203704</v>
      </c>
      <c r="T3133" s="7">
        <f t="shared" si="244"/>
        <v>42833.329224537032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ROUND((E3134/D3134)*100,2)</f>
        <v>0.03</v>
      </c>
      <c r="P3134">
        <f t="shared" si="240"/>
        <v>10</v>
      </c>
      <c r="Q3134" t="str">
        <f t="shared" si="241"/>
        <v>theater</v>
      </c>
      <c r="R3134" t="str">
        <f t="shared" si="242"/>
        <v>plays</v>
      </c>
      <c r="S3134" s="6">
        <f t="shared" si="243"/>
        <v>42786.141898148147</v>
      </c>
      <c r="T3134" s="7">
        <f t="shared" si="244"/>
        <v>42846.100231481476</v>
      </c>
    </row>
    <row r="3135" spans="1:20" ht="43.2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ROUND((E3135/D3135)*100,2)</f>
        <v>108</v>
      </c>
      <c r="P3135">
        <f t="shared" si="240"/>
        <v>33.75</v>
      </c>
      <c r="Q3135" t="str">
        <f t="shared" si="241"/>
        <v>theater</v>
      </c>
      <c r="R3135" t="str">
        <f t="shared" si="242"/>
        <v>plays</v>
      </c>
      <c r="S3135" s="6">
        <f t="shared" si="243"/>
        <v>42788.356874999998</v>
      </c>
      <c r="T3135" s="7">
        <f t="shared" si="244"/>
        <v>42818.315208333333</v>
      </c>
    </row>
    <row r="3136" spans="1:20" ht="43.2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ROUND((E3136/D3136)*100,2)</f>
        <v>22.5</v>
      </c>
      <c r="P3136">
        <f t="shared" si="240"/>
        <v>18.75</v>
      </c>
      <c r="Q3136" t="str">
        <f t="shared" si="241"/>
        <v>theater</v>
      </c>
      <c r="R3136" t="str">
        <f t="shared" si="242"/>
        <v>plays</v>
      </c>
      <c r="S3136" s="6">
        <f t="shared" si="243"/>
        <v>42800.511793981474</v>
      </c>
      <c r="T3136" s="7">
        <f t="shared" si="244"/>
        <v>42821.470127314817</v>
      </c>
    </row>
    <row r="3137" spans="1:20" ht="43.2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ROUND((E3137/D3137)*100,2)</f>
        <v>20.85</v>
      </c>
      <c r="P3137">
        <f t="shared" si="240"/>
        <v>23.142857142857142</v>
      </c>
      <c r="Q3137" t="str">
        <f t="shared" si="241"/>
        <v>theater</v>
      </c>
      <c r="R3137" t="str">
        <f t="shared" si="242"/>
        <v>plays</v>
      </c>
      <c r="S3137" s="6">
        <f t="shared" si="243"/>
        <v>42806.943530092591</v>
      </c>
      <c r="T3137" s="7">
        <f t="shared" si="244"/>
        <v>42828.943530092591</v>
      </c>
    </row>
    <row r="3138" spans="1:20" ht="43.2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ROUND((E3138/D3138)*100,2)</f>
        <v>127.8</v>
      </c>
      <c r="P3138">
        <f t="shared" si="240"/>
        <v>29.045454545454547</v>
      </c>
      <c r="Q3138" t="str">
        <f t="shared" si="241"/>
        <v>theater</v>
      </c>
      <c r="R3138" t="str">
        <f t="shared" si="242"/>
        <v>plays</v>
      </c>
      <c r="S3138" s="6">
        <f t="shared" si="243"/>
        <v>42789.25409722222</v>
      </c>
      <c r="T3138" s="7">
        <f t="shared" si="244"/>
        <v>42825.749305555553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ROUND((E3139/D3139)*100,2)</f>
        <v>3.33</v>
      </c>
      <c r="P3139">
        <f t="shared" ref="P3139:P3202" si="245">IF(L3139=0,0,+E3139/L3139)</f>
        <v>50</v>
      </c>
      <c r="Q3139" t="str">
        <f t="shared" ref="Q3139:Q3202" si="246">LEFT(N3139, SEARCH("/",N3139)-1)</f>
        <v>theater</v>
      </c>
      <c r="R3139" t="str">
        <f t="shared" ref="R3139:R3202" si="247">RIGHT(N3139,LEN(N3139)-SEARCH("/",N3139))</f>
        <v>plays</v>
      </c>
      <c r="S3139" s="6">
        <f t="shared" ref="S3139:S3202" si="248">(J3139/86400)+25569+(-5/24)</f>
        <v>42807.676724537036</v>
      </c>
      <c r="T3139" s="7">
        <f t="shared" ref="T3139:T3202" si="249">(I3139/86400)+25569+(-5/24)</f>
        <v>42858.591666666667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ROUND((E3140/D3140)*100,2)</f>
        <v>0</v>
      </c>
      <c r="P3140">
        <f t="shared" si="245"/>
        <v>0</v>
      </c>
      <c r="Q3140" t="str">
        <f t="shared" si="246"/>
        <v>theater</v>
      </c>
      <c r="R3140" t="str">
        <f t="shared" si="247"/>
        <v>plays</v>
      </c>
      <c r="S3140" s="6">
        <f t="shared" si="248"/>
        <v>42809.437581018516</v>
      </c>
      <c r="T3140" s="7">
        <f t="shared" si="249"/>
        <v>42828.437581018516</v>
      </c>
    </row>
    <row r="3141" spans="1:20" ht="43.2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ROUND((E3141/D3141)*100,2)</f>
        <v>5.4</v>
      </c>
      <c r="P3141">
        <f t="shared" si="245"/>
        <v>450</v>
      </c>
      <c r="Q3141" t="str">
        <f t="shared" si="246"/>
        <v>theater</v>
      </c>
      <c r="R3141" t="str">
        <f t="shared" si="247"/>
        <v>plays</v>
      </c>
      <c r="S3141" s="6">
        <f t="shared" si="248"/>
        <v>42785.062037037038</v>
      </c>
      <c r="T3141" s="7">
        <f t="shared" si="249"/>
        <v>42818.981249999997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ROUND((E3142/D3142)*100,2)</f>
        <v>0.96</v>
      </c>
      <c r="P3142">
        <f t="shared" si="245"/>
        <v>24</v>
      </c>
      <c r="Q3142" t="str">
        <f t="shared" si="246"/>
        <v>theater</v>
      </c>
      <c r="R3142" t="str">
        <f t="shared" si="247"/>
        <v>plays</v>
      </c>
      <c r="S3142" s="6">
        <f t="shared" si="248"/>
        <v>42802.510451388887</v>
      </c>
      <c r="T3142" s="7">
        <f t="shared" si="249"/>
        <v>42832.468784722216</v>
      </c>
    </row>
    <row r="3143" spans="1:20" ht="57.6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ROUND((E3143/D3143)*100,2)</f>
        <v>51.6</v>
      </c>
      <c r="P3143">
        <f t="shared" si="245"/>
        <v>32.25</v>
      </c>
      <c r="Q3143" t="str">
        <f t="shared" si="246"/>
        <v>theater</v>
      </c>
      <c r="R3143" t="str">
        <f t="shared" si="247"/>
        <v>plays</v>
      </c>
      <c r="S3143" s="6">
        <f t="shared" si="248"/>
        <v>42800.544999999998</v>
      </c>
      <c r="T3143" s="7">
        <f t="shared" si="249"/>
        <v>42841.624999999993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ROUND((E3144/D3144)*100,2)</f>
        <v>1.64</v>
      </c>
      <c r="P3144">
        <f t="shared" si="245"/>
        <v>15</v>
      </c>
      <c r="Q3144" t="str">
        <f t="shared" si="246"/>
        <v>theater</v>
      </c>
      <c r="R3144" t="str">
        <f t="shared" si="247"/>
        <v>plays</v>
      </c>
      <c r="S3144" s="6">
        <f t="shared" si="248"/>
        <v>42783.304849537039</v>
      </c>
      <c r="T3144" s="7">
        <f t="shared" si="249"/>
        <v>42813.263182870367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ROUND((E3145/D3145)*100,2)</f>
        <v>0</v>
      </c>
      <c r="P3145">
        <f t="shared" si="245"/>
        <v>0</v>
      </c>
      <c r="Q3145" t="str">
        <f t="shared" si="246"/>
        <v>theater</v>
      </c>
      <c r="R3145" t="str">
        <f t="shared" si="247"/>
        <v>plays</v>
      </c>
      <c r="S3145" s="6">
        <f t="shared" si="248"/>
        <v>42808.149953703702</v>
      </c>
      <c r="T3145" s="7">
        <f t="shared" si="249"/>
        <v>42834.149953703702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ROUND((E3146/D3146)*100,2)</f>
        <v>75.400000000000006</v>
      </c>
      <c r="P3146">
        <f t="shared" si="245"/>
        <v>251.33333333333334</v>
      </c>
      <c r="Q3146" t="str">
        <f t="shared" si="246"/>
        <v>theater</v>
      </c>
      <c r="R3146" t="str">
        <f t="shared" si="247"/>
        <v>plays</v>
      </c>
      <c r="S3146" s="6">
        <f t="shared" si="248"/>
        <v>42796.329942129632</v>
      </c>
      <c r="T3146" s="7">
        <f t="shared" si="249"/>
        <v>42813.041666666664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ROUND((E3147/D3147)*100,2)</f>
        <v>0</v>
      </c>
      <c r="P3147">
        <f t="shared" si="245"/>
        <v>0</v>
      </c>
      <c r="Q3147" t="str">
        <f t="shared" si="246"/>
        <v>theater</v>
      </c>
      <c r="R3147" t="str">
        <f t="shared" si="247"/>
        <v>plays</v>
      </c>
      <c r="S3147" s="6">
        <f t="shared" si="248"/>
        <v>42761.832569444443</v>
      </c>
      <c r="T3147" s="7">
        <f t="shared" si="249"/>
        <v>42821.790902777771</v>
      </c>
    </row>
    <row r="3148" spans="1:20" ht="43.2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ROUND((E3148/D3148)*100,2)</f>
        <v>10.5</v>
      </c>
      <c r="P3148">
        <f t="shared" si="245"/>
        <v>437.5</v>
      </c>
      <c r="Q3148" t="str">
        <f t="shared" si="246"/>
        <v>theater</v>
      </c>
      <c r="R3148" t="str">
        <f t="shared" si="247"/>
        <v>plays</v>
      </c>
      <c r="S3148" s="6">
        <f t="shared" si="248"/>
        <v>42796.474143518521</v>
      </c>
      <c r="T3148" s="7">
        <f t="shared" si="249"/>
        <v>42841.432476851849</v>
      </c>
    </row>
    <row r="3149" spans="1:20" ht="43.2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ROUND((E3149/D3149)*100,2)</f>
        <v>117.53</v>
      </c>
      <c r="P3149">
        <f t="shared" si="245"/>
        <v>110.35211267605634</v>
      </c>
      <c r="Q3149" t="str">
        <f t="shared" si="246"/>
        <v>theater</v>
      </c>
      <c r="R3149" t="str">
        <f t="shared" si="247"/>
        <v>plays</v>
      </c>
      <c r="S3149" s="6">
        <f t="shared" si="248"/>
        <v>41909.761053240734</v>
      </c>
      <c r="T3149" s="7">
        <f t="shared" si="249"/>
        <v>41949.802719907406</v>
      </c>
    </row>
    <row r="3150" spans="1:20" ht="28.8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ROUND((E3150/D3150)*100,2)</f>
        <v>131.16999999999999</v>
      </c>
      <c r="P3150">
        <f t="shared" si="245"/>
        <v>41.421052631578945</v>
      </c>
      <c r="Q3150" t="str">
        <f t="shared" si="246"/>
        <v>theater</v>
      </c>
      <c r="R3150" t="str">
        <f t="shared" si="247"/>
        <v>plays</v>
      </c>
      <c r="S3150" s="6">
        <f t="shared" si="248"/>
        <v>41891.456990740735</v>
      </c>
      <c r="T3150" s="7">
        <f t="shared" si="249"/>
        <v>41912.958333333328</v>
      </c>
    </row>
    <row r="3151" spans="1:20" ht="43.2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ROUND((E3151/D3151)*100,2)</f>
        <v>104</v>
      </c>
      <c r="P3151">
        <f t="shared" si="245"/>
        <v>52</v>
      </c>
      <c r="Q3151" t="str">
        <f t="shared" si="246"/>
        <v>theater</v>
      </c>
      <c r="R3151" t="str">
        <f t="shared" si="247"/>
        <v>plays</v>
      </c>
      <c r="S3151" s="6">
        <f t="shared" si="248"/>
        <v>41225.809027777774</v>
      </c>
      <c r="T3151" s="7">
        <f t="shared" si="249"/>
        <v>41249.875</v>
      </c>
    </row>
    <row r="3152" spans="1:20" ht="57.6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ROUND((E3152/D3152)*100,2)</f>
        <v>101</v>
      </c>
      <c r="P3152">
        <f t="shared" si="245"/>
        <v>33.990384615384613</v>
      </c>
      <c r="Q3152" t="str">
        <f t="shared" si="246"/>
        <v>theater</v>
      </c>
      <c r="R3152" t="str">
        <f t="shared" si="247"/>
        <v>plays</v>
      </c>
      <c r="S3152" s="6">
        <f t="shared" si="248"/>
        <v>40478.055590277778</v>
      </c>
      <c r="T3152" s="7">
        <f t="shared" si="249"/>
        <v>40567.958333333328</v>
      </c>
    </row>
    <row r="3153" spans="1:20" ht="43.2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ROUND((E3153/D3153)*100,2)</f>
        <v>100.4</v>
      </c>
      <c r="P3153">
        <f t="shared" si="245"/>
        <v>103.35294117647059</v>
      </c>
      <c r="Q3153" t="str">
        <f t="shared" si="246"/>
        <v>theater</v>
      </c>
      <c r="R3153" t="str">
        <f t="shared" si="247"/>
        <v>plays</v>
      </c>
      <c r="S3153" s="6">
        <f t="shared" si="248"/>
        <v>41862.631643518514</v>
      </c>
      <c r="T3153" s="7">
        <f t="shared" si="249"/>
        <v>41892.631643518514</v>
      </c>
    </row>
    <row r="3154" spans="1:20" ht="43.2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ROUND((E3154/D3154)*100,2)</f>
        <v>105.95</v>
      </c>
      <c r="P3154">
        <f t="shared" si="245"/>
        <v>34.791044776119406</v>
      </c>
      <c r="Q3154" t="str">
        <f t="shared" si="246"/>
        <v>theater</v>
      </c>
      <c r="R3154" t="str">
        <f t="shared" si="247"/>
        <v>plays</v>
      </c>
      <c r="S3154" s="6">
        <f t="shared" si="248"/>
        <v>41550.659340277773</v>
      </c>
      <c r="T3154" s="7">
        <f t="shared" si="249"/>
        <v>41580.659340277773</v>
      </c>
    </row>
    <row r="3155" spans="1:20" ht="43.2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ROUND((E3155/D3155)*100,2)</f>
        <v>335.58</v>
      </c>
      <c r="P3155">
        <f t="shared" si="245"/>
        <v>41.773858921161825</v>
      </c>
      <c r="Q3155" t="str">
        <f t="shared" si="246"/>
        <v>theater</v>
      </c>
      <c r="R3155" t="str">
        <f t="shared" si="247"/>
        <v>plays</v>
      </c>
      <c r="S3155" s="6">
        <f t="shared" si="248"/>
        <v>40632.946030092593</v>
      </c>
      <c r="T3155" s="7">
        <f t="shared" si="249"/>
        <v>40663.999305555553</v>
      </c>
    </row>
    <row r="3156" spans="1:20" ht="43.2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ROUND((E3156/D3156)*100,2)</f>
        <v>112.93</v>
      </c>
      <c r="P3156">
        <f t="shared" si="245"/>
        <v>64.268292682926827</v>
      </c>
      <c r="Q3156" t="str">
        <f t="shared" si="246"/>
        <v>theater</v>
      </c>
      <c r="R3156" t="str">
        <f t="shared" si="247"/>
        <v>plays</v>
      </c>
      <c r="S3156" s="6">
        <f t="shared" si="248"/>
        <v>40970.667337962957</v>
      </c>
      <c r="T3156" s="7">
        <f t="shared" si="249"/>
        <v>41000.625671296293</v>
      </c>
    </row>
    <row r="3157" spans="1:20" ht="43.2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ROUND((E3157/D3157)*100,2)</f>
        <v>188.5</v>
      </c>
      <c r="P3157">
        <f t="shared" si="245"/>
        <v>31.209370860927152</v>
      </c>
      <c r="Q3157" t="str">
        <f t="shared" si="246"/>
        <v>theater</v>
      </c>
      <c r="R3157" t="str">
        <f t="shared" si="247"/>
        <v>plays</v>
      </c>
      <c r="S3157" s="6">
        <f t="shared" si="248"/>
        <v>41233.290798611109</v>
      </c>
      <c r="T3157" s="7">
        <f t="shared" si="249"/>
        <v>41263.290798611109</v>
      </c>
    </row>
    <row r="3158" spans="1:20" ht="43.2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ROUND((E3158/D3158)*100,2)</f>
        <v>101.82</v>
      </c>
      <c r="P3158">
        <f t="shared" si="245"/>
        <v>62.921348314606739</v>
      </c>
      <c r="Q3158" t="str">
        <f t="shared" si="246"/>
        <v>theater</v>
      </c>
      <c r="R3158" t="str">
        <f t="shared" si="247"/>
        <v>plays</v>
      </c>
      <c r="S3158" s="6">
        <f t="shared" si="248"/>
        <v>41026.744722222218</v>
      </c>
      <c r="T3158" s="7">
        <f t="shared" si="249"/>
        <v>41061.744722222218</v>
      </c>
    </row>
    <row r="3159" spans="1:20" ht="28.8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ROUND((E3159/D3159)*100,2)</f>
        <v>101</v>
      </c>
      <c r="P3159">
        <f t="shared" si="245"/>
        <v>98.536585365853654</v>
      </c>
      <c r="Q3159" t="str">
        <f t="shared" si="246"/>
        <v>theater</v>
      </c>
      <c r="R3159" t="str">
        <f t="shared" si="247"/>
        <v>plays</v>
      </c>
      <c r="S3159" s="6">
        <f t="shared" si="248"/>
        <v>41829.579918981479</v>
      </c>
      <c r="T3159" s="7">
        <f t="shared" si="249"/>
        <v>41839</v>
      </c>
    </row>
    <row r="3160" spans="1:20" ht="28.8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ROUND((E3160/D3160)*100,2)</f>
        <v>114</v>
      </c>
      <c r="P3160">
        <f t="shared" si="245"/>
        <v>82.608695652173907</v>
      </c>
      <c r="Q3160" t="str">
        <f t="shared" si="246"/>
        <v>theater</v>
      </c>
      <c r="R3160" t="str">
        <f t="shared" si="247"/>
        <v>plays</v>
      </c>
      <c r="S3160" s="6">
        <f t="shared" si="248"/>
        <v>41447.631388888891</v>
      </c>
      <c r="T3160" s="7">
        <f t="shared" si="249"/>
        <v>41477.631388888891</v>
      </c>
    </row>
    <row r="3161" spans="1:20" ht="43.2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ROUND((E3161/D3161)*100,2)</f>
        <v>133.47999999999999</v>
      </c>
      <c r="P3161">
        <f t="shared" si="245"/>
        <v>38.504230769230773</v>
      </c>
      <c r="Q3161" t="str">
        <f t="shared" si="246"/>
        <v>theater</v>
      </c>
      <c r="R3161" t="str">
        <f t="shared" si="247"/>
        <v>plays</v>
      </c>
      <c r="S3161" s="6">
        <f t="shared" si="248"/>
        <v>40883.858344907407</v>
      </c>
      <c r="T3161" s="7">
        <f t="shared" si="249"/>
        <v>40926.75</v>
      </c>
    </row>
    <row r="3162" spans="1:20" ht="43.2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ROUND((E3162/D3162)*100,2)</f>
        <v>101.53</v>
      </c>
      <c r="P3162">
        <f t="shared" si="245"/>
        <v>80.15789473684211</v>
      </c>
      <c r="Q3162" t="str">
        <f t="shared" si="246"/>
        <v>theater</v>
      </c>
      <c r="R3162" t="str">
        <f t="shared" si="247"/>
        <v>plays</v>
      </c>
      <c r="S3162" s="6">
        <f t="shared" si="248"/>
        <v>41841.056562499994</v>
      </c>
      <c r="T3162" s="7">
        <f t="shared" si="249"/>
        <v>41863.999305555553</v>
      </c>
    </row>
    <row r="3163" spans="1:20" ht="57.6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ROUND((E3163/D3163)*100,2)</f>
        <v>105.1</v>
      </c>
      <c r="P3163">
        <f t="shared" si="245"/>
        <v>28.405405405405407</v>
      </c>
      <c r="Q3163" t="str">
        <f t="shared" si="246"/>
        <v>theater</v>
      </c>
      <c r="R3163" t="str">
        <f t="shared" si="247"/>
        <v>plays</v>
      </c>
      <c r="S3163" s="6">
        <f t="shared" si="248"/>
        <v>41897.327800925923</v>
      </c>
      <c r="T3163" s="7">
        <f t="shared" si="249"/>
        <v>41927.327800925923</v>
      </c>
    </row>
    <row r="3164" spans="1:20" ht="43.2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ROUND((E3164/D3164)*100,2)</f>
        <v>127.15</v>
      </c>
      <c r="P3164">
        <f t="shared" si="245"/>
        <v>80.730158730158735</v>
      </c>
      <c r="Q3164" t="str">
        <f t="shared" si="246"/>
        <v>theater</v>
      </c>
      <c r="R3164" t="str">
        <f t="shared" si="247"/>
        <v>plays</v>
      </c>
      <c r="S3164" s="6">
        <f t="shared" si="248"/>
        <v>41799.47756944444</v>
      </c>
      <c r="T3164" s="7">
        <f t="shared" si="249"/>
        <v>41826.875</v>
      </c>
    </row>
    <row r="3165" spans="1:20" ht="43.2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ROUND((E3165/D3165)*100,2)</f>
        <v>111.15</v>
      </c>
      <c r="P3165">
        <f t="shared" si="245"/>
        <v>200.69444444444446</v>
      </c>
      <c r="Q3165" t="str">
        <f t="shared" si="246"/>
        <v>theater</v>
      </c>
      <c r="R3165" t="str">
        <f t="shared" si="247"/>
        <v>plays</v>
      </c>
      <c r="S3165" s="6">
        <f t="shared" si="248"/>
        <v>41775.545428240737</v>
      </c>
      <c r="T3165" s="7">
        <f t="shared" si="249"/>
        <v>41805.545428240737</v>
      </c>
    </row>
    <row r="3166" spans="1:20" ht="57.6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ROUND((E3166/D3166)*100,2)</f>
        <v>106.76</v>
      </c>
      <c r="P3166">
        <f t="shared" si="245"/>
        <v>37.591549295774648</v>
      </c>
      <c r="Q3166" t="str">
        <f t="shared" si="246"/>
        <v>theater</v>
      </c>
      <c r="R3166" t="str">
        <f t="shared" si="247"/>
        <v>plays</v>
      </c>
      <c r="S3166" s="6">
        <f t="shared" si="248"/>
        <v>41766.597395833327</v>
      </c>
      <c r="T3166" s="7">
        <f t="shared" si="249"/>
        <v>41799.597395833327</v>
      </c>
    </row>
    <row r="3167" spans="1:20" ht="57.6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ROUND((E3167/D3167)*100,2)</f>
        <v>162.66999999999999</v>
      </c>
      <c r="P3167">
        <f t="shared" si="245"/>
        <v>58.095238095238095</v>
      </c>
      <c r="Q3167" t="str">
        <f t="shared" si="246"/>
        <v>theater</v>
      </c>
      <c r="R3167" t="str">
        <f t="shared" si="247"/>
        <v>plays</v>
      </c>
      <c r="S3167" s="6">
        <f t="shared" si="248"/>
        <v>40643.950925925921</v>
      </c>
      <c r="T3167" s="7">
        <f t="shared" si="249"/>
        <v>40665.957638888889</v>
      </c>
    </row>
    <row r="3168" spans="1:20" ht="43.2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ROUND((E3168/D3168)*100,2)</f>
        <v>160.22999999999999</v>
      </c>
      <c r="P3168">
        <f t="shared" si="245"/>
        <v>60.300892473118282</v>
      </c>
      <c r="Q3168" t="str">
        <f t="shared" si="246"/>
        <v>theater</v>
      </c>
      <c r="R3168" t="str">
        <f t="shared" si="247"/>
        <v>plays</v>
      </c>
      <c r="S3168" s="6">
        <f t="shared" si="248"/>
        <v>41940.483252314814</v>
      </c>
      <c r="T3168" s="7">
        <f t="shared" si="249"/>
        <v>41969.124305555553</v>
      </c>
    </row>
    <row r="3169" spans="1:20" ht="28.8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ROUND((E3169/D3169)*100,2)</f>
        <v>116.17</v>
      </c>
      <c r="P3169">
        <f t="shared" si="245"/>
        <v>63.363636363636367</v>
      </c>
      <c r="Q3169" t="str">
        <f t="shared" si="246"/>
        <v>theater</v>
      </c>
      <c r="R3169" t="str">
        <f t="shared" si="247"/>
        <v>plays</v>
      </c>
      <c r="S3169" s="6">
        <f t="shared" si="248"/>
        <v>41838.967372685183</v>
      </c>
      <c r="T3169" s="7">
        <f t="shared" si="249"/>
        <v>41852.967372685183</v>
      </c>
    </row>
    <row r="3170" spans="1:20" ht="43.2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ROUND((E3170/D3170)*100,2)</f>
        <v>124.2</v>
      </c>
      <c r="P3170">
        <f t="shared" si="245"/>
        <v>50.901639344262293</v>
      </c>
      <c r="Q3170" t="str">
        <f t="shared" si="246"/>
        <v>theater</v>
      </c>
      <c r="R3170" t="str">
        <f t="shared" si="247"/>
        <v>plays</v>
      </c>
      <c r="S3170" s="6">
        <f t="shared" si="248"/>
        <v>41771.897604166668</v>
      </c>
      <c r="T3170" s="7">
        <f t="shared" si="249"/>
        <v>41803.708333333328</v>
      </c>
    </row>
    <row r="3171" spans="1:20" ht="28.8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ROUND((E3171/D3171)*100,2)</f>
        <v>103.01</v>
      </c>
      <c r="P3171">
        <f t="shared" si="245"/>
        <v>100.5</v>
      </c>
      <c r="Q3171" t="str">
        <f t="shared" si="246"/>
        <v>theater</v>
      </c>
      <c r="R3171" t="str">
        <f t="shared" si="247"/>
        <v>plays</v>
      </c>
      <c r="S3171" s="6">
        <f t="shared" si="248"/>
        <v>41591.529641203699</v>
      </c>
      <c r="T3171" s="7">
        <f t="shared" si="249"/>
        <v>41620.999305555553</v>
      </c>
    </row>
    <row r="3172" spans="1:20" ht="43.2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ROUND((E3172/D3172)*100,2)</f>
        <v>112.25</v>
      </c>
      <c r="P3172">
        <f t="shared" si="245"/>
        <v>31.619718309859156</v>
      </c>
      <c r="Q3172" t="str">
        <f t="shared" si="246"/>
        <v>theater</v>
      </c>
      <c r="R3172" t="str">
        <f t="shared" si="247"/>
        <v>plays</v>
      </c>
      <c r="S3172" s="6">
        <f t="shared" si="248"/>
        <v>41788.872037037036</v>
      </c>
      <c r="T3172" s="7">
        <f t="shared" si="249"/>
        <v>41821.958333333328</v>
      </c>
    </row>
    <row r="3173" spans="1:20" ht="57.6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ROUND((E3173/D3173)*100,2)</f>
        <v>108.81</v>
      </c>
      <c r="P3173">
        <f t="shared" si="245"/>
        <v>65.102564102564102</v>
      </c>
      <c r="Q3173" t="str">
        <f t="shared" si="246"/>
        <v>theater</v>
      </c>
      <c r="R3173" t="str">
        <f t="shared" si="247"/>
        <v>plays</v>
      </c>
      <c r="S3173" s="6">
        <f t="shared" si="248"/>
        <v>42466.399976851848</v>
      </c>
      <c r="T3173" s="7">
        <f t="shared" si="249"/>
        <v>42496.399976851848</v>
      </c>
    </row>
    <row r="3174" spans="1:20" ht="43.2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ROUND((E3174/D3174)*100,2)</f>
        <v>115</v>
      </c>
      <c r="P3174">
        <f t="shared" si="245"/>
        <v>79.310344827586206</v>
      </c>
      <c r="Q3174" t="str">
        <f t="shared" si="246"/>
        <v>theater</v>
      </c>
      <c r="R3174" t="str">
        <f t="shared" si="247"/>
        <v>plays</v>
      </c>
      <c r="S3174" s="6">
        <f t="shared" si="248"/>
        <v>40923.521620370368</v>
      </c>
      <c r="T3174" s="7">
        <f t="shared" si="249"/>
        <v>40953.521620370368</v>
      </c>
    </row>
    <row r="3175" spans="1:20" ht="43.2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ROUND((E3175/D3175)*100,2)</f>
        <v>103</v>
      </c>
      <c r="P3175">
        <f t="shared" si="245"/>
        <v>139.18918918918919</v>
      </c>
      <c r="Q3175" t="str">
        <f t="shared" si="246"/>
        <v>theater</v>
      </c>
      <c r="R3175" t="str">
        <f t="shared" si="247"/>
        <v>plays</v>
      </c>
      <c r="S3175" s="6">
        <f t="shared" si="248"/>
        <v>41878.670046296298</v>
      </c>
      <c r="T3175" s="7">
        <f t="shared" si="249"/>
        <v>41908.670046296298</v>
      </c>
    </row>
    <row r="3176" spans="1:20" ht="57.6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ROUND((E3176/D3176)*100,2)</f>
        <v>101.13</v>
      </c>
      <c r="P3176">
        <f t="shared" si="245"/>
        <v>131.91304347826087</v>
      </c>
      <c r="Q3176" t="str">
        <f t="shared" si="246"/>
        <v>theater</v>
      </c>
      <c r="R3176" t="str">
        <f t="shared" si="247"/>
        <v>plays</v>
      </c>
      <c r="S3176" s="6">
        <f t="shared" si="248"/>
        <v>41862.656342592592</v>
      </c>
      <c r="T3176" s="7">
        <f t="shared" si="249"/>
        <v>41876.656342592592</v>
      </c>
    </row>
    <row r="3177" spans="1:20" ht="57.6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ROUND((E3177/D3177)*100,2)</f>
        <v>109.56</v>
      </c>
      <c r="P3177">
        <f t="shared" si="245"/>
        <v>91.3</v>
      </c>
      <c r="Q3177" t="str">
        <f t="shared" si="246"/>
        <v>theater</v>
      </c>
      <c r="R3177" t="str">
        <f t="shared" si="247"/>
        <v>plays</v>
      </c>
      <c r="S3177" s="6">
        <f t="shared" si="248"/>
        <v>40531.678553240738</v>
      </c>
      <c r="T3177" s="7">
        <f t="shared" si="249"/>
        <v>40591.678553240738</v>
      </c>
    </row>
    <row r="3178" spans="1:20" ht="57.6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ROUND((E3178/D3178)*100,2)</f>
        <v>114.84</v>
      </c>
      <c r="P3178">
        <f t="shared" si="245"/>
        <v>39.672727272727272</v>
      </c>
      <c r="Q3178" t="str">
        <f t="shared" si="246"/>
        <v>theater</v>
      </c>
      <c r="R3178" t="str">
        <f t="shared" si="247"/>
        <v>plays</v>
      </c>
      <c r="S3178" s="6">
        <f t="shared" si="248"/>
        <v>41477.722581018512</v>
      </c>
      <c r="T3178" s="7">
        <f t="shared" si="249"/>
        <v>41504.416666666664</v>
      </c>
    </row>
    <row r="3179" spans="1:20" ht="43.2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ROUND((E3179/D3179)*100,2)</f>
        <v>117.4</v>
      </c>
      <c r="P3179">
        <f t="shared" si="245"/>
        <v>57.549019607843135</v>
      </c>
      <c r="Q3179" t="str">
        <f t="shared" si="246"/>
        <v>theater</v>
      </c>
      <c r="R3179" t="str">
        <f t="shared" si="247"/>
        <v>plays</v>
      </c>
      <c r="S3179" s="6">
        <f t="shared" si="248"/>
        <v>41781.458437499998</v>
      </c>
      <c r="T3179" s="7">
        <f t="shared" si="249"/>
        <v>41811.458437499998</v>
      </c>
    </row>
    <row r="3180" spans="1:20" ht="57.6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ROUND((E3180/D3180)*100,2)</f>
        <v>171.73</v>
      </c>
      <c r="P3180">
        <f t="shared" si="245"/>
        <v>33.025641025641029</v>
      </c>
      <c r="Q3180" t="str">
        <f t="shared" si="246"/>
        <v>theater</v>
      </c>
      <c r="R3180" t="str">
        <f t="shared" si="247"/>
        <v>plays</v>
      </c>
      <c r="S3180" s="6">
        <f t="shared" si="248"/>
        <v>41806.396701388883</v>
      </c>
      <c r="T3180" s="7">
        <f t="shared" si="249"/>
        <v>41836.396701388883</v>
      </c>
    </row>
    <row r="3181" spans="1:20" ht="43.2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ROUND((E3181/D3181)*100,2)</f>
        <v>114.16</v>
      </c>
      <c r="P3181">
        <f t="shared" si="245"/>
        <v>77.335806451612896</v>
      </c>
      <c r="Q3181" t="str">
        <f t="shared" si="246"/>
        <v>theater</v>
      </c>
      <c r="R3181" t="str">
        <f t="shared" si="247"/>
        <v>plays</v>
      </c>
      <c r="S3181" s="6">
        <f t="shared" si="248"/>
        <v>41375.49387731481</v>
      </c>
      <c r="T3181" s="7">
        <f t="shared" si="249"/>
        <v>41400.49387731481</v>
      </c>
    </row>
    <row r="3182" spans="1:20" ht="43.2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ROUND((E3182/D3182)*100,2)</f>
        <v>119.75</v>
      </c>
      <c r="P3182">
        <f t="shared" si="245"/>
        <v>31.933333333333334</v>
      </c>
      <c r="Q3182" t="str">
        <f t="shared" si="246"/>
        <v>theater</v>
      </c>
      <c r="R3182" t="str">
        <f t="shared" si="247"/>
        <v>plays</v>
      </c>
      <c r="S3182" s="6">
        <f t="shared" si="248"/>
        <v>41780.204270833332</v>
      </c>
      <c r="T3182" s="7">
        <f t="shared" si="249"/>
        <v>41810.204270833332</v>
      </c>
    </row>
    <row r="3183" spans="1:20" ht="43.2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ROUND((E3183/D3183)*100,2)</f>
        <v>109</v>
      </c>
      <c r="P3183">
        <f t="shared" si="245"/>
        <v>36.333333333333336</v>
      </c>
      <c r="Q3183" t="str">
        <f t="shared" si="246"/>
        <v>theater</v>
      </c>
      <c r="R3183" t="str">
        <f t="shared" si="247"/>
        <v>plays</v>
      </c>
      <c r="S3183" s="6">
        <f t="shared" si="248"/>
        <v>41779.101701388885</v>
      </c>
      <c r="T3183" s="7">
        <f t="shared" si="249"/>
        <v>41805.458333333328</v>
      </c>
    </row>
    <row r="3184" spans="1:20" ht="57.6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ROUND((E3184/D3184)*100,2)</f>
        <v>100.89</v>
      </c>
      <c r="P3184">
        <f t="shared" si="245"/>
        <v>46.768211920529801</v>
      </c>
      <c r="Q3184" t="str">
        <f t="shared" si="246"/>
        <v>theater</v>
      </c>
      <c r="R3184" t="str">
        <f t="shared" si="247"/>
        <v>plays</v>
      </c>
      <c r="S3184" s="6">
        <f t="shared" si="248"/>
        <v>40883.740983796291</v>
      </c>
      <c r="T3184" s="7">
        <f t="shared" si="249"/>
        <v>40939.5</v>
      </c>
    </row>
    <row r="3185" spans="1:20" ht="43.2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ROUND((E3185/D3185)*100,2)</f>
        <v>109</v>
      </c>
      <c r="P3185">
        <f t="shared" si="245"/>
        <v>40.073529411764703</v>
      </c>
      <c r="Q3185" t="str">
        <f t="shared" si="246"/>
        <v>theater</v>
      </c>
      <c r="R3185" t="str">
        <f t="shared" si="247"/>
        <v>plays</v>
      </c>
      <c r="S3185" s="6">
        <f t="shared" si="248"/>
        <v>41491.586446759255</v>
      </c>
      <c r="T3185" s="7">
        <f t="shared" si="249"/>
        <v>41509.586446759255</v>
      </c>
    </row>
    <row r="3186" spans="1:20" ht="43.2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ROUND((E3186/D3186)*100,2)</f>
        <v>107.21</v>
      </c>
      <c r="P3186">
        <f t="shared" si="245"/>
        <v>100.21739130434783</v>
      </c>
      <c r="Q3186" t="str">
        <f t="shared" si="246"/>
        <v>theater</v>
      </c>
      <c r="R3186" t="str">
        <f t="shared" si="247"/>
        <v>plays</v>
      </c>
      <c r="S3186" s="6">
        <f t="shared" si="248"/>
        <v>41791.785081018512</v>
      </c>
      <c r="T3186" s="7">
        <f t="shared" si="249"/>
        <v>41821.785081018512</v>
      </c>
    </row>
    <row r="3187" spans="1:20" ht="43.2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ROUND((E3187/D3187)*100,2)</f>
        <v>100</v>
      </c>
      <c r="P3187">
        <f t="shared" si="245"/>
        <v>41.666666666666664</v>
      </c>
      <c r="Q3187" t="str">
        <f t="shared" si="246"/>
        <v>theater</v>
      </c>
      <c r="R3187" t="str">
        <f t="shared" si="247"/>
        <v>plays</v>
      </c>
      <c r="S3187" s="6">
        <f t="shared" si="248"/>
        <v>41829.768993055557</v>
      </c>
      <c r="T3187" s="7">
        <f t="shared" si="249"/>
        <v>41836.768993055557</v>
      </c>
    </row>
    <row r="3188" spans="1:20" ht="43.2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ROUND((E3188/D3188)*100,2)</f>
        <v>102.19</v>
      </c>
      <c r="P3188">
        <f t="shared" si="245"/>
        <v>46.714285714285715</v>
      </c>
      <c r="Q3188" t="str">
        <f t="shared" si="246"/>
        <v>theater</v>
      </c>
      <c r="R3188" t="str">
        <f t="shared" si="247"/>
        <v>plays</v>
      </c>
      <c r="S3188" s="6">
        <f t="shared" si="248"/>
        <v>41868.715717592589</v>
      </c>
      <c r="T3188" s="7">
        <f t="shared" si="249"/>
        <v>41898.666666666664</v>
      </c>
    </row>
    <row r="3189" spans="1:20" ht="57.6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ROUND((E3189/D3189)*100,2)</f>
        <v>116.29</v>
      </c>
      <c r="P3189">
        <f t="shared" si="245"/>
        <v>71.491803278688522</v>
      </c>
      <c r="Q3189" t="str">
        <f t="shared" si="246"/>
        <v>theater</v>
      </c>
      <c r="R3189" t="str">
        <f t="shared" si="247"/>
        <v>plays</v>
      </c>
      <c r="S3189" s="6">
        <f t="shared" si="248"/>
        <v>41835.458020833328</v>
      </c>
      <c r="T3189" s="7">
        <f t="shared" si="249"/>
        <v>41855.458020833328</v>
      </c>
    </row>
    <row r="3190" spans="1:20" ht="43.2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ROUND((E3190/D3190)*100,2)</f>
        <v>65</v>
      </c>
      <c r="P3190">
        <f t="shared" si="245"/>
        <v>14.444444444444445</v>
      </c>
      <c r="Q3190" t="str">
        <f t="shared" si="246"/>
        <v>theater</v>
      </c>
      <c r="R3190" t="str">
        <f t="shared" si="247"/>
        <v>musical</v>
      </c>
      <c r="S3190" s="6">
        <f t="shared" si="248"/>
        <v>42144.207199074073</v>
      </c>
      <c r="T3190" s="7">
        <f t="shared" si="249"/>
        <v>42165.207199074073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ROUND((E3191/D3191)*100,2)</f>
        <v>12.33</v>
      </c>
      <c r="P3191">
        <f t="shared" si="245"/>
        <v>356.84210526315792</v>
      </c>
      <c r="Q3191" t="str">
        <f t="shared" si="246"/>
        <v>theater</v>
      </c>
      <c r="R3191" t="str">
        <f t="shared" si="247"/>
        <v>musical</v>
      </c>
      <c r="S3191" s="6">
        <f t="shared" si="248"/>
        <v>42118.138101851851</v>
      </c>
      <c r="T3191" s="7">
        <f t="shared" si="249"/>
        <v>42148.138101851851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ROUND((E3192/D3192)*100,2)</f>
        <v>0</v>
      </c>
      <c r="P3192">
        <f t="shared" si="245"/>
        <v>0</v>
      </c>
      <c r="Q3192" t="str">
        <f t="shared" si="246"/>
        <v>theater</v>
      </c>
      <c r="R3192" t="str">
        <f t="shared" si="247"/>
        <v>musical</v>
      </c>
      <c r="S3192" s="6">
        <f t="shared" si="248"/>
        <v>42682.942997685182</v>
      </c>
      <c r="T3192" s="7">
        <f t="shared" si="249"/>
        <v>42712.984664351847</v>
      </c>
    </row>
    <row r="3193" spans="1:20" ht="43.2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ROUND((E3193/D3193)*100,2)</f>
        <v>4.03</v>
      </c>
      <c r="P3193">
        <f t="shared" si="245"/>
        <v>37.75</v>
      </c>
      <c r="Q3193" t="str">
        <f t="shared" si="246"/>
        <v>theater</v>
      </c>
      <c r="R3193" t="str">
        <f t="shared" si="247"/>
        <v>musical</v>
      </c>
      <c r="S3193" s="6">
        <f t="shared" si="248"/>
        <v>42538.547094907401</v>
      </c>
      <c r="T3193" s="7">
        <f t="shared" si="249"/>
        <v>42598.547094907401</v>
      </c>
    </row>
    <row r="3194" spans="1:20" ht="43.2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ROUND((E3194/D3194)*100,2)</f>
        <v>1.02</v>
      </c>
      <c r="P3194">
        <f t="shared" si="245"/>
        <v>12.75</v>
      </c>
      <c r="Q3194" t="str">
        <f t="shared" si="246"/>
        <v>theater</v>
      </c>
      <c r="R3194" t="str">
        <f t="shared" si="247"/>
        <v>musical</v>
      </c>
      <c r="S3194" s="6">
        <f t="shared" si="248"/>
        <v>42018.732164351844</v>
      </c>
      <c r="T3194" s="7">
        <f t="shared" si="249"/>
        <v>42063.708333333336</v>
      </c>
    </row>
    <row r="3195" spans="1:20" ht="43.2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ROUND((E3195/D3195)*100,2)</f>
        <v>11.74</v>
      </c>
      <c r="P3195">
        <f t="shared" si="245"/>
        <v>24.458333333333332</v>
      </c>
      <c r="Q3195" t="str">
        <f t="shared" si="246"/>
        <v>theater</v>
      </c>
      <c r="R3195" t="str">
        <f t="shared" si="247"/>
        <v>musical</v>
      </c>
      <c r="S3195" s="6">
        <f t="shared" si="248"/>
        <v>42010.759907407402</v>
      </c>
      <c r="T3195" s="7">
        <f t="shared" si="249"/>
        <v>42055.759907407402</v>
      </c>
    </row>
    <row r="3196" spans="1:20" ht="43.2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ROUND((E3196/D3196)*100,2)</f>
        <v>0</v>
      </c>
      <c r="P3196">
        <f t="shared" si="245"/>
        <v>0</v>
      </c>
      <c r="Q3196" t="str">
        <f t="shared" si="246"/>
        <v>theater</v>
      </c>
      <c r="R3196" t="str">
        <f t="shared" si="247"/>
        <v>musical</v>
      </c>
      <c r="S3196" s="6">
        <f t="shared" si="248"/>
        <v>42181.854143518511</v>
      </c>
      <c r="T3196" s="7">
        <f t="shared" si="249"/>
        <v>42211.854143518511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ROUND((E3197/D3197)*100,2)</f>
        <v>59.14</v>
      </c>
      <c r="P3197">
        <f t="shared" si="245"/>
        <v>53.07692307692308</v>
      </c>
      <c r="Q3197" t="str">
        <f t="shared" si="246"/>
        <v>theater</v>
      </c>
      <c r="R3197" t="str">
        <f t="shared" si="247"/>
        <v>musical</v>
      </c>
      <c r="S3197" s="6">
        <f t="shared" si="248"/>
        <v>42017.385902777773</v>
      </c>
      <c r="T3197" s="7">
        <f t="shared" si="249"/>
        <v>42047.385902777773</v>
      </c>
    </row>
    <row r="3198" spans="1:20" ht="43.2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ROUND((E3198/D3198)*100,2)</f>
        <v>0.06</v>
      </c>
      <c r="P3198">
        <f t="shared" si="245"/>
        <v>300</v>
      </c>
      <c r="Q3198" t="str">
        <f t="shared" si="246"/>
        <v>theater</v>
      </c>
      <c r="R3198" t="str">
        <f t="shared" si="247"/>
        <v>musical</v>
      </c>
      <c r="S3198" s="6">
        <f t="shared" si="248"/>
        <v>42157.389756944445</v>
      </c>
      <c r="T3198" s="7">
        <f t="shared" si="249"/>
        <v>42217.374999999993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ROUND((E3199/D3199)*100,2)</f>
        <v>11.45</v>
      </c>
      <c r="P3199">
        <f t="shared" si="245"/>
        <v>286.25</v>
      </c>
      <c r="Q3199" t="str">
        <f t="shared" si="246"/>
        <v>theater</v>
      </c>
      <c r="R3199" t="str">
        <f t="shared" si="247"/>
        <v>musical</v>
      </c>
      <c r="S3199" s="6">
        <f t="shared" si="248"/>
        <v>42009.28493055555</v>
      </c>
      <c r="T3199" s="7">
        <f t="shared" si="249"/>
        <v>42039.28493055555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ROUND((E3200/D3200)*100,2)</f>
        <v>0.37</v>
      </c>
      <c r="P3200">
        <f t="shared" si="245"/>
        <v>36.666666666666664</v>
      </c>
      <c r="Q3200" t="str">
        <f t="shared" si="246"/>
        <v>theater</v>
      </c>
      <c r="R3200" t="str">
        <f t="shared" si="247"/>
        <v>musical</v>
      </c>
      <c r="S3200" s="6">
        <f t="shared" si="248"/>
        <v>42013.216168981475</v>
      </c>
      <c r="T3200" s="7">
        <f t="shared" si="249"/>
        <v>42051.216168981475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ROUND((E3201/D3201)*100,2)</f>
        <v>52.16</v>
      </c>
      <c r="P3201">
        <f t="shared" si="245"/>
        <v>49.20754716981132</v>
      </c>
      <c r="Q3201" t="str">
        <f t="shared" si="246"/>
        <v>theater</v>
      </c>
      <c r="R3201" t="str">
        <f t="shared" si="247"/>
        <v>musical</v>
      </c>
      <c r="S3201" s="6">
        <f t="shared" si="248"/>
        <v>41858.553449074076</v>
      </c>
      <c r="T3201" s="7">
        <f t="shared" si="249"/>
        <v>41888.666666666664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ROUND((E3202/D3202)*100,2)</f>
        <v>0</v>
      </c>
      <c r="P3202">
        <f t="shared" si="245"/>
        <v>1</v>
      </c>
      <c r="Q3202" t="str">
        <f t="shared" si="246"/>
        <v>theater</v>
      </c>
      <c r="R3202" t="str">
        <f t="shared" si="247"/>
        <v>musical</v>
      </c>
      <c r="S3202" s="6">
        <f t="shared" si="248"/>
        <v>42460.112280092588</v>
      </c>
      <c r="T3202" s="7">
        <f t="shared" si="249"/>
        <v>42490.023611111108</v>
      </c>
    </row>
    <row r="3203" spans="1:20" ht="43.2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ROUND((E3203/D3203)*100,2)</f>
        <v>1.25</v>
      </c>
      <c r="P3203">
        <f t="shared" ref="P3203:P3266" si="250">IF(L3203=0,0,+E3203/L3203)</f>
        <v>12.5</v>
      </c>
      <c r="Q3203" t="str">
        <f t="shared" ref="Q3203:Q3266" si="251">LEFT(N3203, SEARCH("/",N3203)-1)</f>
        <v>theater</v>
      </c>
      <c r="R3203" t="str">
        <f t="shared" ref="R3203:R3266" si="252">RIGHT(N3203,LEN(N3203)-SEARCH("/",N3203))</f>
        <v>musical</v>
      </c>
      <c r="S3203" s="6">
        <f t="shared" ref="S3203:S3266" si="253">(J3203/86400)+25569+(-5/24)</f>
        <v>41861.558761574073</v>
      </c>
      <c r="T3203" s="7">
        <f t="shared" ref="T3203:T3266" si="254">(I3203/86400)+25569+(-5/24)</f>
        <v>41882.558761574073</v>
      </c>
    </row>
    <row r="3204" spans="1:20" ht="43.2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ROUND((E3204/D3204)*100,2)</f>
        <v>54.52</v>
      </c>
      <c r="P3204">
        <f t="shared" si="250"/>
        <v>109.04</v>
      </c>
      <c r="Q3204" t="str">
        <f t="shared" si="251"/>
        <v>theater</v>
      </c>
      <c r="R3204" t="str">
        <f t="shared" si="252"/>
        <v>musical</v>
      </c>
      <c r="S3204" s="6">
        <f t="shared" si="253"/>
        <v>42293.645208333335</v>
      </c>
      <c r="T3204" s="7">
        <f t="shared" si="254"/>
        <v>42352.040972222218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ROUND((E3205/D3205)*100,2)</f>
        <v>25</v>
      </c>
      <c r="P3205">
        <f t="shared" si="250"/>
        <v>41.666666666666664</v>
      </c>
      <c r="Q3205" t="str">
        <f t="shared" si="251"/>
        <v>theater</v>
      </c>
      <c r="R3205" t="str">
        <f t="shared" si="252"/>
        <v>musical</v>
      </c>
      <c r="S3205" s="6">
        <f t="shared" si="253"/>
        <v>42242.780347222222</v>
      </c>
      <c r="T3205" s="7">
        <f t="shared" si="254"/>
        <v>42272.780347222222</v>
      </c>
    </row>
    <row r="3206" spans="1:20" ht="43.2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ROUND((E3206/D3206)*100,2)</f>
        <v>0</v>
      </c>
      <c r="P3206">
        <f t="shared" si="250"/>
        <v>0</v>
      </c>
      <c r="Q3206" t="str">
        <f t="shared" si="251"/>
        <v>theater</v>
      </c>
      <c r="R3206" t="str">
        <f t="shared" si="252"/>
        <v>musical</v>
      </c>
      <c r="S3206" s="6">
        <f t="shared" si="253"/>
        <v>42172.477766203701</v>
      </c>
      <c r="T3206" s="7">
        <f t="shared" si="254"/>
        <v>42202.468055555553</v>
      </c>
    </row>
    <row r="3207" spans="1:20" ht="43.2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ROUND((E3207/D3207)*100,2)</f>
        <v>3.41</v>
      </c>
      <c r="P3207">
        <f t="shared" si="250"/>
        <v>22.75</v>
      </c>
      <c r="Q3207" t="str">
        <f t="shared" si="251"/>
        <v>theater</v>
      </c>
      <c r="R3207" t="str">
        <f t="shared" si="252"/>
        <v>musical</v>
      </c>
      <c r="S3207" s="6">
        <f t="shared" si="253"/>
        <v>42095.166342592587</v>
      </c>
      <c r="T3207" s="7">
        <f t="shared" si="254"/>
        <v>42125.166342592587</v>
      </c>
    </row>
    <row r="3208" spans="1:20" ht="43.2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ROUND((E3208/D3208)*100,2)</f>
        <v>0</v>
      </c>
      <c r="P3208">
        <f t="shared" si="250"/>
        <v>0</v>
      </c>
      <c r="Q3208" t="str">
        <f t="shared" si="251"/>
        <v>theater</v>
      </c>
      <c r="R3208" t="str">
        <f t="shared" si="252"/>
        <v>musical</v>
      </c>
      <c r="S3208" s="6">
        <f t="shared" si="253"/>
        <v>42236.067719907405</v>
      </c>
      <c r="T3208" s="7">
        <f t="shared" si="254"/>
        <v>42266.067719907405</v>
      </c>
    </row>
    <row r="3209" spans="1:20" ht="43.2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ROUND((E3209/D3209)*100,2)</f>
        <v>46.36</v>
      </c>
      <c r="P3209">
        <f t="shared" si="250"/>
        <v>70.833333333333329</v>
      </c>
      <c r="Q3209" t="str">
        <f t="shared" si="251"/>
        <v>theater</v>
      </c>
      <c r="R3209" t="str">
        <f t="shared" si="252"/>
        <v>musical</v>
      </c>
      <c r="S3209" s="6">
        <f t="shared" si="253"/>
        <v>42057.069525462961</v>
      </c>
      <c r="T3209" s="7">
        <f t="shared" si="254"/>
        <v>42117.027858796289</v>
      </c>
    </row>
    <row r="3210" spans="1:20" ht="43.2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ROUND((E3210/D3210)*100,2)</f>
        <v>103.5</v>
      </c>
      <c r="P3210">
        <f t="shared" si="250"/>
        <v>63.109756097560975</v>
      </c>
      <c r="Q3210" t="str">
        <f t="shared" si="251"/>
        <v>theater</v>
      </c>
      <c r="R3210" t="str">
        <f t="shared" si="252"/>
        <v>plays</v>
      </c>
      <c r="S3210" s="6">
        <f t="shared" si="253"/>
        <v>41827.396724537037</v>
      </c>
      <c r="T3210" s="7">
        <f t="shared" si="254"/>
        <v>41848.396724537037</v>
      </c>
    </row>
    <row r="3211" spans="1:20" ht="43.2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ROUND((E3211/D3211)*100,2)</f>
        <v>119.32</v>
      </c>
      <c r="P3211">
        <f t="shared" si="250"/>
        <v>50.157964601769912</v>
      </c>
      <c r="Q3211" t="str">
        <f t="shared" si="251"/>
        <v>theater</v>
      </c>
      <c r="R3211" t="str">
        <f t="shared" si="252"/>
        <v>plays</v>
      </c>
      <c r="S3211" s="6">
        <f t="shared" si="253"/>
        <v>41778.42891203703</v>
      </c>
      <c r="T3211" s="7">
        <f t="shared" si="254"/>
        <v>41810.75</v>
      </c>
    </row>
    <row r="3212" spans="1:20" ht="43.2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ROUND((E3212/D3212)*100,2)</f>
        <v>125.77</v>
      </c>
      <c r="P3212">
        <f t="shared" si="250"/>
        <v>62.883333333333333</v>
      </c>
      <c r="Q3212" t="str">
        <f t="shared" si="251"/>
        <v>theater</v>
      </c>
      <c r="R3212" t="str">
        <f t="shared" si="252"/>
        <v>plays</v>
      </c>
      <c r="S3212" s="6">
        <f t="shared" si="253"/>
        <v>41013.728229166663</v>
      </c>
      <c r="T3212" s="7">
        <f t="shared" si="254"/>
        <v>41060.957638888889</v>
      </c>
    </row>
    <row r="3213" spans="1:20" ht="43.2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ROUND((E3213/D3213)*100,2)</f>
        <v>119.74</v>
      </c>
      <c r="P3213">
        <f t="shared" si="250"/>
        <v>85.531055900621112</v>
      </c>
      <c r="Q3213" t="str">
        <f t="shared" si="251"/>
        <v>theater</v>
      </c>
      <c r="R3213" t="str">
        <f t="shared" si="252"/>
        <v>plays</v>
      </c>
      <c r="S3213" s="6">
        <f t="shared" si="253"/>
        <v>41834.378240740734</v>
      </c>
      <c r="T3213" s="7">
        <f t="shared" si="254"/>
        <v>41865.875</v>
      </c>
    </row>
    <row r="3214" spans="1:20" ht="28.8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ROUND((E3214/D3214)*100,2)</f>
        <v>126.25</v>
      </c>
      <c r="P3214">
        <f t="shared" si="250"/>
        <v>53.723404255319146</v>
      </c>
      <c r="Q3214" t="str">
        <f t="shared" si="251"/>
        <v>theater</v>
      </c>
      <c r="R3214" t="str">
        <f t="shared" si="252"/>
        <v>plays</v>
      </c>
      <c r="S3214" s="6">
        <f t="shared" si="253"/>
        <v>41829.587395833332</v>
      </c>
      <c r="T3214" s="7">
        <f t="shared" si="254"/>
        <v>41859.587395833332</v>
      </c>
    </row>
    <row r="3215" spans="1:20" ht="43.2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ROUND((E3215/D3215)*100,2)</f>
        <v>100.12</v>
      </c>
      <c r="P3215">
        <f t="shared" si="250"/>
        <v>127.80851063829788</v>
      </c>
      <c r="Q3215" t="str">
        <f t="shared" si="251"/>
        <v>theater</v>
      </c>
      <c r="R3215" t="str">
        <f t="shared" si="252"/>
        <v>plays</v>
      </c>
      <c r="S3215" s="6">
        <f t="shared" si="253"/>
        <v>42171.555081018516</v>
      </c>
      <c r="T3215" s="7">
        <f t="shared" si="254"/>
        <v>42211.555081018516</v>
      </c>
    </row>
    <row r="3216" spans="1:20" ht="43.2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ROUND((E3216/D3216)*100,2)</f>
        <v>102.13</v>
      </c>
      <c r="P3216">
        <f t="shared" si="250"/>
        <v>106.57391304347826</v>
      </c>
      <c r="Q3216" t="str">
        <f t="shared" si="251"/>
        <v>theater</v>
      </c>
      <c r="R3216" t="str">
        <f t="shared" si="252"/>
        <v>plays</v>
      </c>
      <c r="S3216" s="6">
        <f t="shared" si="253"/>
        <v>42337.584178240737</v>
      </c>
      <c r="T3216" s="7">
        <f t="shared" si="254"/>
        <v>42374.788194444445</v>
      </c>
    </row>
    <row r="3217" spans="1:20" ht="57.6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ROUND((E3217/D3217)*100,2)</f>
        <v>100.35</v>
      </c>
      <c r="P3217">
        <f t="shared" si="250"/>
        <v>262.11194029850748</v>
      </c>
      <c r="Q3217" t="str">
        <f t="shared" si="251"/>
        <v>theater</v>
      </c>
      <c r="R3217" t="str">
        <f t="shared" si="252"/>
        <v>plays</v>
      </c>
      <c r="S3217" s="6">
        <f t="shared" si="253"/>
        <v>42219.456840277773</v>
      </c>
      <c r="T3217" s="7">
        <f t="shared" si="254"/>
        <v>42256.957638888889</v>
      </c>
    </row>
    <row r="3218" spans="1:20" ht="43.2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ROUND((E3218/D3218)*100,2)</f>
        <v>100.05</v>
      </c>
      <c r="P3218">
        <f t="shared" si="250"/>
        <v>57.171428571428571</v>
      </c>
      <c r="Q3218" t="str">
        <f t="shared" si="251"/>
        <v>theater</v>
      </c>
      <c r="R3218" t="str">
        <f t="shared" si="252"/>
        <v>plays</v>
      </c>
      <c r="S3218" s="6">
        <f t="shared" si="253"/>
        <v>42165.254293981481</v>
      </c>
      <c r="T3218" s="7">
        <f t="shared" si="254"/>
        <v>42196.395833333336</v>
      </c>
    </row>
    <row r="3219" spans="1:20" ht="28.8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ROUND((E3219/D3219)*100,2)</f>
        <v>116.02</v>
      </c>
      <c r="P3219">
        <f t="shared" si="250"/>
        <v>50.20192307692308</v>
      </c>
      <c r="Q3219" t="str">
        <f t="shared" si="251"/>
        <v>theater</v>
      </c>
      <c r="R3219" t="str">
        <f t="shared" si="252"/>
        <v>plays</v>
      </c>
      <c r="S3219" s="6">
        <f t="shared" si="253"/>
        <v>42648.337777777771</v>
      </c>
      <c r="T3219" s="7">
        <f t="shared" si="254"/>
        <v>42678.337777777771</v>
      </c>
    </row>
    <row r="3220" spans="1:20" ht="43.2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ROUND((E3220/D3220)*100,2)</f>
        <v>102.1</v>
      </c>
      <c r="P3220">
        <f t="shared" si="250"/>
        <v>66.586956521739125</v>
      </c>
      <c r="Q3220" t="str">
        <f t="shared" si="251"/>
        <v>theater</v>
      </c>
      <c r="R3220" t="str">
        <f t="shared" si="252"/>
        <v>plays</v>
      </c>
      <c r="S3220" s="6">
        <f t="shared" si="253"/>
        <v>41970.793819444443</v>
      </c>
      <c r="T3220" s="7">
        <f t="shared" si="254"/>
        <v>42003.791666666664</v>
      </c>
    </row>
    <row r="3221" spans="1:20" ht="43.2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ROUND((E3221/D3221)*100,2)</f>
        <v>100.11</v>
      </c>
      <c r="P3221">
        <f t="shared" si="250"/>
        <v>168.25210084033614</v>
      </c>
      <c r="Q3221" t="str">
        <f t="shared" si="251"/>
        <v>theater</v>
      </c>
      <c r="R3221" t="str">
        <f t="shared" si="252"/>
        <v>plays</v>
      </c>
      <c r="S3221" s="6">
        <f t="shared" si="253"/>
        <v>42050.77484953704</v>
      </c>
      <c r="T3221" s="7">
        <f t="shared" si="254"/>
        <v>42085.733182870368</v>
      </c>
    </row>
    <row r="3222" spans="1:20" ht="28.8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ROUND((E3222/D3222)*100,2)</f>
        <v>100.84</v>
      </c>
      <c r="P3222">
        <f t="shared" si="250"/>
        <v>256.37288135593218</v>
      </c>
      <c r="Q3222" t="str">
        <f t="shared" si="251"/>
        <v>theater</v>
      </c>
      <c r="R3222" t="str">
        <f t="shared" si="252"/>
        <v>plays</v>
      </c>
      <c r="S3222" s="6">
        <f t="shared" si="253"/>
        <v>42772.625046296293</v>
      </c>
      <c r="T3222" s="7">
        <f t="shared" si="254"/>
        <v>42806.666666666664</v>
      </c>
    </row>
    <row r="3223" spans="1:20" ht="57.6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ROUND((E3223/D3223)*100,2)</f>
        <v>103.43</v>
      </c>
      <c r="P3223">
        <f t="shared" si="250"/>
        <v>36.610619469026545</v>
      </c>
      <c r="Q3223" t="str">
        <f t="shared" si="251"/>
        <v>theater</v>
      </c>
      <c r="R3223" t="str">
        <f t="shared" si="252"/>
        <v>plays</v>
      </c>
      <c r="S3223" s="6">
        <f t="shared" si="253"/>
        <v>42155.488460648143</v>
      </c>
      <c r="T3223" s="7">
        <f t="shared" si="254"/>
        <v>42190.488460648143</v>
      </c>
    </row>
    <row r="3224" spans="1:20" ht="43.2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ROUND((E3224/D3224)*100,2)</f>
        <v>124.8</v>
      </c>
      <c r="P3224">
        <f t="shared" si="250"/>
        <v>37.142857142857146</v>
      </c>
      <c r="Q3224" t="str">
        <f t="shared" si="251"/>
        <v>theater</v>
      </c>
      <c r="R3224" t="str">
        <f t="shared" si="252"/>
        <v>plays</v>
      </c>
      <c r="S3224" s="6">
        <f t="shared" si="253"/>
        <v>42270.373807870368</v>
      </c>
      <c r="T3224" s="7">
        <f t="shared" si="254"/>
        <v>42301.686805555553</v>
      </c>
    </row>
    <row r="3225" spans="1:20" ht="28.8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ROUND((E3225/D3225)*100,2)</f>
        <v>109.52</v>
      </c>
      <c r="P3225">
        <f t="shared" si="250"/>
        <v>45.878378378378379</v>
      </c>
      <c r="Q3225" t="str">
        <f t="shared" si="251"/>
        <v>theater</v>
      </c>
      <c r="R3225" t="str">
        <f t="shared" si="252"/>
        <v>plays</v>
      </c>
      <c r="S3225" s="6">
        <f t="shared" si="253"/>
        <v>42206.627037037033</v>
      </c>
      <c r="T3225" s="7">
        <f t="shared" si="254"/>
        <v>42236.627037037033</v>
      </c>
    </row>
    <row r="3226" spans="1:20" ht="57.6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ROUND((E3226/D3226)*100,2)</f>
        <v>102.03</v>
      </c>
      <c r="P3226">
        <f t="shared" si="250"/>
        <v>141.71296296296296</v>
      </c>
      <c r="Q3226" t="str">
        <f t="shared" si="251"/>
        <v>theater</v>
      </c>
      <c r="R3226" t="str">
        <f t="shared" si="252"/>
        <v>plays</v>
      </c>
      <c r="S3226" s="6">
        <f t="shared" si="253"/>
        <v>42697.642511574071</v>
      </c>
      <c r="T3226" s="7">
        <f t="shared" si="254"/>
        <v>42744.999999999993</v>
      </c>
    </row>
    <row r="3227" spans="1:20" ht="43.2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ROUND((E3227/D3227)*100,2)</f>
        <v>102.35</v>
      </c>
      <c r="P3227">
        <f t="shared" si="250"/>
        <v>52.487179487179489</v>
      </c>
      <c r="Q3227" t="str">
        <f t="shared" si="251"/>
        <v>theater</v>
      </c>
      <c r="R3227" t="str">
        <f t="shared" si="252"/>
        <v>plays</v>
      </c>
      <c r="S3227" s="6">
        <f t="shared" si="253"/>
        <v>42503.351134259261</v>
      </c>
      <c r="T3227" s="7">
        <f t="shared" si="254"/>
        <v>42524.666666666664</v>
      </c>
    </row>
    <row r="3228" spans="1:20" ht="43.2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ROUND((E3228/D3228)*100,2)</f>
        <v>104.17</v>
      </c>
      <c r="P3228">
        <f t="shared" si="250"/>
        <v>59.523809523809526</v>
      </c>
      <c r="Q3228" t="str">
        <f t="shared" si="251"/>
        <v>theater</v>
      </c>
      <c r="R3228" t="str">
        <f t="shared" si="252"/>
        <v>plays</v>
      </c>
      <c r="S3228" s="6">
        <f t="shared" si="253"/>
        <v>42277.375138888885</v>
      </c>
      <c r="T3228" s="7">
        <f t="shared" si="254"/>
        <v>42307.375138888885</v>
      </c>
    </row>
    <row r="3229" spans="1:20" ht="43.2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ROUND((E3229/D3229)*100,2)</f>
        <v>125</v>
      </c>
      <c r="P3229">
        <f t="shared" si="250"/>
        <v>50</v>
      </c>
      <c r="Q3229" t="str">
        <f t="shared" si="251"/>
        <v>theater</v>
      </c>
      <c r="R3229" t="str">
        <f t="shared" si="252"/>
        <v>plays</v>
      </c>
      <c r="S3229" s="6">
        <f t="shared" si="253"/>
        <v>42722.674027777779</v>
      </c>
      <c r="T3229" s="7">
        <f t="shared" si="254"/>
        <v>42752.674027777779</v>
      </c>
    </row>
    <row r="3230" spans="1:20" ht="28.8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ROUND((E3230/D3230)*100,2)</f>
        <v>102.34</v>
      </c>
      <c r="P3230">
        <f t="shared" si="250"/>
        <v>193.62162162162161</v>
      </c>
      <c r="Q3230" t="str">
        <f t="shared" si="251"/>
        <v>theater</v>
      </c>
      <c r="R3230" t="str">
        <f t="shared" si="252"/>
        <v>plays</v>
      </c>
      <c r="S3230" s="6">
        <f t="shared" si="253"/>
        <v>42323.500972222224</v>
      </c>
      <c r="T3230" s="7">
        <f t="shared" si="254"/>
        <v>42354.999305555553</v>
      </c>
    </row>
    <row r="3231" spans="1:20" ht="43.2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ROUND((E3231/D3231)*100,2)</f>
        <v>107.87</v>
      </c>
      <c r="P3231">
        <f t="shared" si="250"/>
        <v>106.79702970297029</v>
      </c>
      <c r="Q3231" t="str">
        <f t="shared" si="251"/>
        <v>theater</v>
      </c>
      <c r="R3231" t="str">
        <f t="shared" si="252"/>
        <v>plays</v>
      </c>
      <c r="S3231" s="6">
        <f t="shared" si="253"/>
        <v>41933.083310185182</v>
      </c>
      <c r="T3231" s="7">
        <f t="shared" si="254"/>
        <v>41963.124976851854</v>
      </c>
    </row>
    <row r="3232" spans="1:20" ht="43.2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ROUND((E3232/D3232)*100,2)</f>
        <v>109.88</v>
      </c>
      <c r="P3232">
        <f t="shared" si="250"/>
        <v>77.21621621621621</v>
      </c>
      <c r="Q3232" t="str">
        <f t="shared" si="251"/>
        <v>theater</v>
      </c>
      <c r="R3232" t="str">
        <f t="shared" si="252"/>
        <v>plays</v>
      </c>
      <c r="S3232" s="6">
        <f t="shared" si="253"/>
        <v>41897.959791666661</v>
      </c>
      <c r="T3232" s="7">
        <f t="shared" si="254"/>
        <v>41912.957638888889</v>
      </c>
    </row>
    <row r="3233" spans="1:20" ht="43.2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ROUND((E3233/D3233)*100,2)</f>
        <v>161</v>
      </c>
      <c r="P3233">
        <f t="shared" si="250"/>
        <v>57.5</v>
      </c>
      <c r="Q3233" t="str">
        <f t="shared" si="251"/>
        <v>theater</v>
      </c>
      <c r="R3233" t="str">
        <f t="shared" si="252"/>
        <v>plays</v>
      </c>
      <c r="S3233" s="6">
        <f t="shared" si="253"/>
        <v>42446.735497685186</v>
      </c>
      <c r="T3233" s="7">
        <f t="shared" si="254"/>
        <v>42476.735497685186</v>
      </c>
    </row>
    <row r="3234" spans="1:20" ht="43.2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ROUND((E3234/D3234)*100,2)</f>
        <v>131.19999999999999</v>
      </c>
      <c r="P3234">
        <f t="shared" si="250"/>
        <v>50.46153846153846</v>
      </c>
      <c r="Q3234" t="str">
        <f t="shared" si="251"/>
        <v>theater</v>
      </c>
      <c r="R3234" t="str">
        <f t="shared" si="252"/>
        <v>plays</v>
      </c>
      <c r="S3234" s="6">
        <f t="shared" si="253"/>
        <v>42463.605520833335</v>
      </c>
      <c r="T3234" s="7">
        <f t="shared" si="254"/>
        <v>42493.957638888889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ROUND((E3235/D3235)*100,2)</f>
        <v>118.8</v>
      </c>
      <c r="P3235">
        <f t="shared" si="250"/>
        <v>97.377049180327873</v>
      </c>
      <c r="Q3235" t="str">
        <f t="shared" si="251"/>
        <v>theater</v>
      </c>
      <c r="R3235" t="str">
        <f t="shared" si="252"/>
        <v>plays</v>
      </c>
      <c r="S3235" s="6">
        <f t="shared" si="253"/>
        <v>42766.596701388888</v>
      </c>
      <c r="T3235" s="7">
        <f t="shared" si="254"/>
        <v>42796.596701388888</v>
      </c>
    </row>
    <row r="3236" spans="1:20" ht="43.2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ROUND((E3236/D3236)*100,2)</f>
        <v>100.39</v>
      </c>
      <c r="P3236">
        <f t="shared" si="250"/>
        <v>34.91921739130435</v>
      </c>
      <c r="Q3236" t="str">
        <f t="shared" si="251"/>
        <v>theater</v>
      </c>
      <c r="R3236" t="str">
        <f t="shared" si="252"/>
        <v>plays</v>
      </c>
      <c r="S3236" s="6">
        <f t="shared" si="253"/>
        <v>42734.581111111103</v>
      </c>
      <c r="T3236" s="7">
        <f t="shared" si="254"/>
        <v>42767.771527777775</v>
      </c>
    </row>
    <row r="3237" spans="1:20" ht="43.2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ROUND((E3237/D3237)*100,2)</f>
        <v>103.21</v>
      </c>
      <c r="P3237">
        <f t="shared" si="250"/>
        <v>85.530386740331494</v>
      </c>
      <c r="Q3237" t="str">
        <f t="shared" si="251"/>
        <v>theater</v>
      </c>
      <c r="R3237" t="str">
        <f t="shared" si="252"/>
        <v>plays</v>
      </c>
      <c r="S3237" s="6">
        <f t="shared" si="253"/>
        <v>42522.139479166661</v>
      </c>
      <c r="T3237" s="7">
        <f t="shared" si="254"/>
        <v>42552.139479166661</v>
      </c>
    </row>
    <row r="3238" spans="1:20" ht="43.2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ROUND((E3238/D3238)*100,2)</f>
        <v>100.6</v>
      </c>
      <c r="P3238">
        <f t="shared" si="250"/>
        <v>182.90909090909091</v>
      </c>
      <c r="Q3238" t="str">
        <f t="shared" si="251"/>
        <v>theater</v>
      </c>
      <c r="R3238" t="str">
        <f t="shared" si="252"/>
        <v>plays</v>
      </c>
      <c r="S3238" s="6">
        <f t="shared" si="253"/>
        <v>42702.708715277775</v>
      </c>
      <c r="T3238" s="7">
        <f t="shared" si="254"/>
        <v>42732.708715277775</v>
      </c>
    </row>
    <row r="3239" spans="1:20" ht="28.8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ROUND((E3239/D3239)*100,2)</f>
        <v>100.79</v>
      </c>
      <c r="P3239">
        <f t="shared" si="250"/>
        <v>131.13620817843866</v>
      </c>
      <c r="Q3239" t="str">
        <f t="shared" si="251"/>
        <v>theater</v>
      </c>
      <c r="R3239" t="str">
        <f t="shared" si="252"/>
        <v>plays</v>
      </c>
      <c r="S3239" s="6">
        <f t="shared" si="253"/>
        <v>42252.266018518516</v>
      </c>
      <c r="T3239" s="7">
        <f t="shared" si="254"/>
        <v>42275.957638888889</v>
      </c>
    </row>
    <row r="3240" spans="1:20" ht="43.2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ROUND((E3240/D3240)*100,2)</f>
        <v>112.32</v>
      </c>
      <c r="P3240">
        <f t="shared" si="250"/>
        <v>39.810126582278478</v>
      </c>
      <c r="Q3240" t="str">
        <f t="shared" si="251"/>
        <v>theater</v>
      </c>
      <c r="R3240" t="str">
        <f t="shared" si="252"/>
        <v>plays</v>
      </c>
      <c r="S3240" s="6">
        <f t="shared" si="253"/>
        <v>42156.302060185182</v>
      </c>
      <c r="T3240" s="7">
        <f t="shared" si="254"/>
        <v>42186.302060185182</v>
      </c>
    </row>
    <row r="3241" spans="1:20" ht="57.6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ROUND((E3241/D3241)*100,2)</f>
        <v>105.92</v>
      </c>
      <c r="P3241">
        <f t="shared" si="250"/>
        <v>59.701730769230764</v>
      </c>
      <c r="Q3241" t="str">
        <f t="shared" si="251"/>
        <v>theater</v>
      </c>
      <c r="R3241" t="str">
        <f t="shared" si="252"/>
        <v>plays</v>
      </c>
      <c r="S3241" s="6">
        <f t="shared" si="253"/>
        <v>42277.880706018514</v>
      </c>
      <c r="T3241" s="7">
        <f t="shared" si="254"/>
        <v>42302.790972222218</v>
      </c>
    </row>
    <row r="3242" spans="1:20" ht="43.2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ROUND((E3242/D3242)*100,2)</f>
        <v>100.57</v>
      </c>
      <c r="P3242">
        <f t="shared" si="250"/>
        <v>88.735294117647058</v>
      </c>
      <c r="Q3242" t="str">
        <f t="shared" si="251"/>
        <v>theater</v>
      </c>
      <c r="R3242" t="str">
        <f t="shared" si="252"/>
        <v>plays</v>
      </c>
      <c r="S3242" s="6">
        <f t="shared" si="253"/>
        <v>42754.485509259255</v>
      </c>
      <c r="T3242" s="7">
        <f t="shared" si="254"/>
        <v>42782.749999999993</v>
      </c>
    </row>
    <row r="3243" spans="1:20" ht="57.6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ROUND((E3243/D3243)*100,2)</f>
        <v>115.31</v>
      </c>
      <c r="P3243">
        <f t="shared" si="250"/>
        <v>58.688622754491021</v>
      </c>
      <c r="Q3243" t="str">
        <f t="shared" si="251"/>
        <v>theater</v>
      </c>
      <c r="R3243" t="str">
        <f t="shared" si="252"/>
        <v>plays</v>
      </c>
      <c r="S3243" s="6">
        <f t="shared" si="253"/>
        <v>41893.116550925923</v>
      </c>
      <c r="T3243" s="7">
        <f t="shared" si="254"/>
        <v>41926.082638888889</v>
      </c>
    </row>
    <row r="3244" spans="1:20" ht="43.2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ROUND((E3244/D3244)*100,2)</f>
        <v>127.3</v>
      </c>
      <c r="P3244">
        <f t="shared" si="250"/>
        <v>69.56513661202186</v>
      </c>
      <c r="Q3244" t="str">
        <f t="shared" si="251"/>
        <v>theater</v>
      </c>
      <c r="R3244" t="str">
        <f t="shared" si="252"/>
        <v>plays</v>
      </c>
      <c r="S3244" s="6">
        <f t="shared" si="253"/>
        <v>41871.547361111108</v>
      </c>
      <c r="T3244" s="7">
        <f t="shared" si="254"/>
        <v>41901.547361111108</v>
      </c>
    </row>
    <row r="3245" spans="1:20" ht="43.2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ROUND((E3245/D3245)*100,2)</f>
        <v>102.84</v>
      </c>
      <c r="P3245">
        <f t="shared" si="250"/>
        <v>115.87323943661971</v>
      </c>
      <c r="Q3245" t="str">
        <f t="shared" si="251"/>
        <v>theater</v>
      </c>
      <c r="R3245" t="str">
        <f t="shared" si="252"/>
        <v>plays</v>
      </c>
      <c r="S3245" s="6">
        <f t="shared" si="253"/>
        <v>42261.888449074067</v>
      </c>
      <c r="T3245" s="7">
        <f t="shared" si="254"/>
        <v>42285.791666666664</v>
      </c>
    </row>
    <row r="3246" spans="1:20" ht="43.2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ROUND((E3246/D3246)*100,2)</f>
        <v>102.94</v>
      </c>
      <c r="P3246">
        <f t="shared" si="250"/>
        <v>23.869565217391305</v>
      </c>
      <c r="Q3246" t="str">
        <f t="shared" si="251"/>
        <v>theater</v>
      </c>
      <c r="R3246" t="str">
        <f t="shared" si="252"/>
        <v>plays</v>
      </c>
      <c r="S3246" s="6">
        <f t="shared" si="253"/>
        <v>42675.485902777778</v>
      </c>
      <c r="T3246" s="7">
        <f t="shared" si="254"/>
        <v>42705.527569444443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ROUND((E3247/D3247)*100,2)</f>
        <v>104.3</v>
      </c>
      <c r="P3247">
        <f t="shared" si="250"/>
        <v>81.125925925925927</v>
      </c>
      <c r="Q3247" t="str">
        <f t="shared" si="251"/>
        <v>theater</v>
      </c>
      <c r="R3247" t="str">
        <f t="shared" si="252"/>
        <v>plays</v>
      </c>
      <c r="S3247" s="6">
        <f t="shared" si="253"/>
        <v>42135.391874999994</v>
      </c>
      <c r="T3247" s="7">
        <f t="shared" si="254"/>
        <v>42166.874999999993</v>
      </c>
    </row>
    <row r="3248" spans="1:20" ht="43.2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ROUND((E3248/D3248)*100,2)</f>
        <v>111.22</v>
      </c>
      <c r="P3248">
        <f t="shared" si="250"/>
        <v>57.626943005181346</v>
      </c>
      <c r="Q3248" t="str">
        <f t="shared" si="251"/>
        <v>theater</v>
      </c>
      <c r="R3248" t="str">
        <f t="shared" si="252"/>
        <v>plays</v>
      </c>
      <c r="S3248" s="6">
        <f t="shared" si="253"/>
        <v>42230.263888888883</v>
      </c>
      <c r="T3248" s="7">
        <f t="shared" si="254"/>
        <v>42258.957638888889</v>
      </c>
    </row>
    <row r="3249" spans="1:20" ht="43.2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ROUND((E3249/D3249)*100,2)</f>
        <v>105.86</v>
      </c>
      <c r="P3249">
        <f t="shared" si="250"/>
        <v>46.429824561403507</v>
      </c>
      <c r="Q3249" t="str">
        <f t="shared" si="251"/>
        <v>theater</v>
      </c>
      <c r="R3249" t="str">
        <f t="shared" si="252"/>
        <v>plays</v>
      </c>
      <c r="S3249" s="6">
        <f t="shared" si="253"/>
        <v>42167.22583333333</v>
      </c>
      <c r="T3249" s="7">
        <f t="shared" si="254"/>
        <v>42197.22583333333</v>
      </c>
    </row>
    <row r="3250" spans="1:20" ht="28.8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ROUND((E3250/D3250)*100,2)</f>
        <v>100.79</v>
      </c>
      <c r="P3250">
        <f t="shared" si="250"/>
        <v>60.475000000000001</v>
      </c>
      <c r="Q3250" t="str">
        <f t="shared" si="251"/>
        <v>theater</v>
      </c>
      <c r="R3250" t="str">
        <f t="shared" si="252"/>
        <v>plays</v>
      </c>
      <c r="S3250" s="6">
        <f t="shared" si="253"/>
        <v>42068.68005787037</v>
      </c>
      <c r="T3250" s="7">
        <f t="shared" si="254"/>
        <v>42098.638391203705</v>
      </c>
    </row>
    <row r="3251" spans="1:20" ht="43.2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ROUND((E3251/D3251)*100,2)</f>
        <v>104.93</v>
      </c>
      <c r="P3251">
        <f t="shared" si="250"/>
        <v>65.579545454545453</v>
      </c>
      <c r="Q3251" t="str">
        <f t="shared" si="251"/>
        <v>theater</v>
      </c>
      <c r="R3251" t="str">
        <f t="shared" si="252"/>
        <v>plays</v>
      </c>
      <c r="S3251" s="6">
        <f t="shared" si="253"/>
        <v>42145.538356481477</v>
      </c>
      <c r="T3251" s="7">
        <f t="shared" si="254"/>
        <v>42175.538356481477</v>
      </c>
    </row>
    <row r="3252" spans="1:20" ht="57.6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ROUND((E3252/D3252)*100,2)</f>
        <v>101.55</v>
      </c>
      <c r="P3252">
        <f t="shared" si="250"/>
        <v>119.1924882629108</v>
      </c>
      <c r="Q3252" t="str">
        <f t="shared" si="251"/>
        <v>theater</v>
      </c>
      <c r="R3252" t="str">
        <f t="shared" si="252"/>
        <v>plays</v>
      </c>
      <c r="S3252" s="6">
        <f t="shared" si="253"/>
        <v>41918.533842592587</v>
      </c>
      <c r="T3252" s="7">
        <f t="shared" si="254"/>
        <v>41948.575509259259</v>
      </c>
    </row>
    <row r="3253" spans="1:20" ht="43.2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ROUND((E3253/D3253)*100,2)</f>
        <v>110.73</v>
      </c>
      <c r="P3253">
        <f t="shared" si="250"/>
        <v>83.05</v>
      </c>
      <c r="Q3253" t="str">
        <f t="shared" si="251"/>
        <v>theater</v>
      </c>
      <c r="R3253" t="str">
        <f t="shared" si="252"/>
        <v>plays</v>
      </c>
      <c r="S3253" s="6">
        <f t="shared" si="253"/>
        <v>42146.52275462963</v>
      </c>
      <c r="T3253" s="7">
        <f t="shared" si="254"/>
        <v>42176.52275462963</v>
      </c>
    </row>
    <row r="3254" spans="1:20" ht="43.2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ROUND((E3254/D3254)*100,2)</f>
        <v>127.82</v>
      </c>
      <c r="P3254">
        <f t="shared" si="250"/>
        <v>57.52</v>
      </c>
      <c r="Q3254" t="str">
        <f t="shared" si="251"/>
        <v>theater</v>
      </c>
      <c r="R3254" t="str">
        <f t="shared" si="252"/>
        <v>plays</v>
      </c>
      <c r="S3254" s="6">
        <f t="shared" si="253"/>
        <v>42590.264351851853</v>
      </c>
      <c r="T3254" s="7">
        <f t="shared" si="254"/>
        <v>42620.264351851853</v>
      </c>
    </row>
    <row r="3255" spans="1:20" ht="43.2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ROUND((E3255/D3255)*100,2)</f>
        <v>101.83</v>
      </c>
      <c r="P3255">
        <f t="shared" si="250"/>
        <v>177.08695652173913</v>
      </c>
      <c r="Q3255" t="str">
        <f t="shared" si="251"/>
        <v>theater</v>
      </c>
      <c r="R3255" t="str">
        <f t="shared" si="252"/>
        <v>plays</v>
      </c>
      <c r="S3255" s="6">
        <f t="shared" si="253"/>
        <v>42602.368379629632</v>
      </c>
      <c r="T3255" s="7">
        <f t="shared" si="254"/>
        <v>42620.947916666664</v>
      </c>
    </row>
    <row r="3256" spans="1:20" ht="43.2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ROUND((E3256/D3256)*100,2)</f>
        <v>101.26</v>
      </c>
      <c r="P3256">
        <f t="shared" si="250"/>
        <v>70.771505376344081</v>
      </c>
      <c r="Q3256" t="str">
        <f t="shared" si="251"/>
        <v>theater</v>
      </c>
      <c r="R3256" t="str">
        <f t="shared" si="252"/>
        <v>plays</v>
      </c>
      <c r="S3256" s="6">
        <f t="shared" si="253"/>
        <v>42058.877418981479</v>
      </c>
      <c r="T3256" s="7">
        <f t="shared" si="254"/>
        <v>42088.835752314808</v>
      </c>
    </row>
    <row r="3257" spans="1:20" ht="57.6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ROUND((E3257/D3257)*100,2)</f>
        <v>175</v>
      </c>
      <c r="P3257">
        <f t="shared" si="250"/>
        <v>29.166666666666668</v>
      </c>
      <c r="Q3257" t="str">
        <f t="shared" si="251"/>
        <v>theater</v>
      </c>
      <c r="R3257" t="str">
        <f t="shared" si="252"/>
        <v>plays</v>
      </c>
      <c r="S3257" s="6">
        <f t="shared" si="253"/>
        <v>41889.559895833328</v>
      </c>
      <c r="T3257" s="7">
        <f t="shared" si="254"/>
        <v>41919.559895833328</v>
      </c>
    </row>
    <row r="3258" spans="1:20" ht="43.2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ROUND((E3258/D3258)*100,2)</f>
        <v>128.06</v>
      </c>
      <c r="P3258">
        <f t="shared" si="250"/>
        <v>72.76136363636364</v>
      </c>
      <c r="Q3258" t="str">
        <f t="shared" si="251"/>
        <v>theater</v>
      </c>
      <c r="R3258" t="str">
        <f t="shared" si="252"/>
        <v>plays</v>
      </c>
      <c r="S3258" s="6">
        <f t="shared" si="253"/>
        <v>42144.365474537037</v>
      </c>
      <c r="T3258" s="7">
        <f t="shared" si="254"/>
        <v>42165.957638888889</v>
      </c>
    </row>
    <row r="3259" spans="1:20" ht="43.2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ROUND((E3259/D3259)*100,2)</f>
        <v>106.3</v>
      </c>
      <c r="P3259">
        <f t="shared" si="250"/>
        <v>51.853414634146333</v>
      </c>
      <c r="Q3259" t="str">
        <f t="shared" si="251"/>
        <v>theater</v>
      </c>
      <c r="R3259" t="str">
        <f t="shared" si="252"/>
        <v>plays</v>
      </c>
      <c r="S3259" s="6">
        <f t="shared" si="253"/>
        <v>42758.351296296292</v>
      </c>
      <c r="T3259" s="7">
        <f t="shared" si="254"/>
        <v>42788.351296296292</v>
      </c>
    </row>
    <row r="3260" spans="1:20" ht="43.2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ROUND((E3260/D3260)*100,2)</f>
        <v>105.21</v>
      </c>
      <c r="P3260">
        <f t="shared" si="250"/>
        <v>98.2</v>
      </c>
      <c r="Q3260" t="str">
        <f t="shared" si="251"/>
        <v>theater</v>
      </c>
      <c r="R3260" t="str">
        <f t="shared" si="252"/>
        <v>plays</v>
      </c>
      <c r="S3260" s="6">
        <f t="shared" si="253"/>
        <v>41982.678946759253</v>
      </c>
      <c r="T3260" s="7">
        <f t="shared" si="254"/>
        <v>42012.678946759253</v>
      </c>
    </row>
    <row r="3261" spans="1:20" ht="43.2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ROUND((E3261/D3261)*100,2)</f>
        <v>106.17</v>
      </c>
      <c r="P3261">
        <f t="shared" si="250"/>
        <v>251.7381443298969</v>
      </c>
      <c r="Q3261" t="str">
        <f t="shared" si="251"/>
        <v>theater</v>
      </c>
      <c r="R3261" t="str">
        <f t="shared" si="252"/>
        <v>plays</v>
      </c>
      <c r="S3261" s="6">
        <f t="shared" si="253"/>
        <v>42614.552604166667</v>
      </c>
      <c r="T3261" s="7">
        <f t="shared" si="254"/>
        <v>42643.957638888889</v>
      </c>
    </row>
    <row r="3262" spans="1:20" ht="43.2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ROUND((E3262/D3262)*100,2)</f>
        <v>109.24</v>
      </c>
      <c r="P3262">
        <f t="shared" si="250"/>
        <v>74.821917808219183</v>
      </c>
      <c r="Q3262" t="str">
        <f t="shared" si="251"/>
        <v>theater</v>
      </c>
      <c r="R3262" t="str">
        <f t="shared" si="252"/>
        <v>plays</v>
      </c>
      <c r="S3262" s="6">
        <f t="shared" si="253"/>
        <v>42303.464328703696</v>
      </c>
      <c r="T3262" s="7">
        <f t="shared" si="254"/>
        <v>42338.505995370368</v>
      </c>
    </row>
    <row r="3263" spans="1:20" ht="43.2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ROUND((E3263/D3263)*100,2)</f>
        <v>100.45</v>
      </c>
      <c r="P3263">
        <f t="shared" si="250"/>
        <v>67.65306122448979</v>
      </c>
      <c r="Q3263" t="str">
        <f t="shared" si="251"/>
        <v>theater</v>
      </c>
      <c r="R3263" t="str">
        <f t="shared" si="252"/>
        <v>plays</v>
      </c>
      <c r="S3263" s="6">
        <f t="shared" si="253"/>
        <v>42171.517083333332</v>
      </c>
      <c r="T3263" s="7">
        <f t="shared" si="254"/>
        <v>42201.517083333332</v>
      </c>
    </row>
    <row r="3264" spans="1:20" ht="28.8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ROUND((E3264/D3264)*100,2)</f>
        <v>103.04</v>
      </c>
      <c r="P3264">
        <f t="shared" si="250"/>
        <v>93.81343283582089</v>
      </c>
      <c r="Q3264" t="str">
        <f t="shared" si="251"/>
        <v>theater</v>
      </c>
      <c r="R3264" t="str">
        <f t="shared" si="252"/>
        <v>plays</v>
      </c>
      <c r="S3264" s="6">
        <f t="shared" si="253"/>
        <v>41964.107199074067</v>
      </c>
      <c r="T3264" s="7">
        <f t="shared" si="254"/>
        <v>41994.958333333336</v>
      </c>
    </row>
    <row r="3265" spans="1:20" ht="28.8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ROUND((E3265/D3265)*100,2)</f>
        <v>112.17</v>
      </c>
      <c r="P3265">
        <f t="shared" si="250"/>
        <v>41.237647058823526</v>
      </c>
      <c r="Q3265" t="str">
        <f t="shared" si="251"/>
        <v>theater</v>
      </c>
      <c r="R3265" t="str">
        <f t="shared" si="252"/>
        <v>plays</v>
      </c>
      <c r="S3265" s="6">
        <f t="shared" si="253"/>
        <v>42284.30773148148</v>
      </c>
      <c r="T3265" s="7">
        <f t="shared" si="254"/>
        <v>42307.666666666664</v>
      </c>
    </row>
    <row r="3266" spans="1:20" ht="28.8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ROUND((E3266/D3266)*100,2)</f>
        <v>103</v>
      </c>
      <c r="P3266">
        <f t="shared" si="250"/>
        <v>52.551020408163268</v>
      </c>
      <c r="Q3266" t="str">
        <f t="shared" si="251"/>
        <v>theater</v>
      </c>
      <c r="R3266" t="str">
        <f t="shared" si="252"/>
        <v>plays</v>
      </c>
      <c r="S3266" s="6">
        <f t="shared" si="253"/>
        <v>42016.591874999998</v>
      </c>
      <c r="T3266" s="7">
        <f t="shared" si="254"/>
        <v>42032.708333333336</v>
      </c>
    </row>
    <row r="3267" spans="1:20" ht="43.2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ROUND((E3267/D3267)*100,2)</f>
        <v>164</v>
      </c>
      <c r="P3267">
        <f t="shared" ref="P3267:P3330" si="255">IF(L3267=0,0,+E3267/L3267)</f>
        <v>70.285714285714292</v>
      </c>
      <c r="Q3267" t="str">
        <f t="shared" ref="Q3267:Q3330" si="256">LEFT(N3267, SEARCH("/",N3267)-1)</f>
        <v>theater</v>
      </c>
      <c r="R3267" t="str">
        <f t="shared" ref="R3267:R3330" si="257">RIGHT(N3267,LEN(N3267)-SEARCH("/",N3267))</f>
        <v>plays</v>
      </c>
      <c r="S3267" s="6">
        <f t="shared" ref="S3267:S3330" si="258">(J3267/86400)+25569+(-5/24)</f>
        <v>42311.503645833327</v>
      </c>
      <c r="T3267" s="7">
        <f t="shared" ref="T3267:T3330" si="259">(I3267/86400)+25569+(-5/24)</f>
        <v>42341.499999999993</v>
      </c>
    </row>
    <row r="3268" spans="1:20" ht="43.2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ROUND((E3268/D3268)*100,2)</f>
        <v>131.28</v>
      </c>
      <c r="P3268">
        <f t="shared" si="255"/>
        <v>48.325153374233132</v>
      </c>
      <c r="Q3268" t="str">
        <f t="shared" si="256"/>
        <v>theater</v>
      </c>
      <c r="R3268" t="str">
        <f t="shared" si="257"/>
        <v>plays</v>
      </c>
      <c r="S3268" s="6">
        <f t="shared" si="258"/>
        <v>42136.327800925923</v>
      </c>
      <c r="T3268" s="7">
        <f t="shared" si="259"/>
        <v>42167.666666666664</v>
      </c>
    </row>
    <row r="3269" spans="1:20" ht="43.2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ROUND((E3269/D3269)*100,2)</f>
        <v>102.1</v>
      </c>
      <c r="P3269">
        <f t="shared" si="255"/>
        <v>53.177083333333336</v>
      </c>
      <c r="Q3269" t="str">
        <f t="shared" si="256"/>
        <v>theater</v>
      </c>
      <c r="R3269" t="str">
        <f t="shared" si="257"/>
        <v>plays</v>
      </c>
      <c r="S3269" s="6">
        <f t="shared" si="258"/>
        <v>42172.549305555549</v>
      </c>
      <c r="T3269" s="7">
        <f t="shared" si="259"/>
        <v>42202.549305555549</v>
      </c>
    </row>
    <row r="3270" spans="1:20" ht="43.2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ROUND((E3270/D3270)*100,2)</f>
        <v>128</v>
      </c>
      <c r="P3270">
        <f t="shared" si="255"/>
        <v>60.952380952380949</v>
      </c>
      <c r="Q3270" t="str">
        <f t="shared" si="256"/>
        <v>theater</v>
      </c>
      <c r="R3270" t="str">
        <f t="shared" si="257"/>
        <v>plays</v>
      </c>
      <c r="S3270" s="6">
        <f t="shared" si="258"/>
        <v>42590.695925925924</v>
      </c>
      <c r="T3270" s="7">
        <f t="shared" si="259"/>
        <v>42606.695925925924</v>
      </c>
    </row>
    <row r="3271" spans="1:20" ht="43.2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ROUND((E3271/D3271)*100,2)</f>
        <v>101.5</v>
      </c>
      <c r="P3271">
        <f t="shared" si="255"/>
        <v>116</v>
      </c>
      <c r="Q3271" t="str">
        <f t="shared" si="256"/>
        <v>theater</v>
      </c>
      <c r="R3271" t="str">
        <f t="shared" si="257"/>
        <v>plays</v>
      </c>
      <c r="S3271" s="6">
        <f t="shared" si="258"/>
        <v>42137.187465277777</v>
      </c>
      <c r="T3271" s="7">
        <f t="shared" si="259"/>
        <v>42171.249999999993</v>
      </c>
    </row>
    <row r="3272" spans="1:20" ht="57.6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ROUND((E3272/D3272)*100,2)</f>
        <v>101.67</v>
      </c>
      <c r="P3272">
        <f t="shared" si="255"/>
        <v>61</v>
      </c>
      <c r="Q3272" t="str">
        <f t="shared" si="256"/>
        <v>theater</v>
      </c>
      <c r="R3272" t="str">
        <f t="shared" si="257"/>
        <v>plays</v>
      </c>
      <c r="S3272" s="6">
        <f t="shared" si="258"/>
        <v>42167.324826388889</v>
      </c>
      <c r="T3272" s="7">
        <f t="shared" si="259"/>
        <v>42197.324826388889</v>
      </c>
    </row>
    <row r="3273" spans="1:20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ROUND((E3273/D3273)*100,2)</f>
        <v>130</v>
      </c>
      <c r="P3273">
        <f t="shared" si="255"/>
        <v>38.235294117647058</v>
      </c>
      <c r="Q3273" t="str">
        <f t="shared" si="256"/>
        <v>theater</v>
      </c>
      <c r="R3273" t="str">
        <f t="shared" si="257"/>
        <v>plays</v>
      </c>
      <c r="S3273" s="6">
        <f t="shared" si="258"/>
        <v>41915.22887731481</v>
      </c>
      <c r="T3273" s="7">
        <f t="shared" si="259"/>
        <v>41945.270543981482</v>
      </c>
    </row>
    <row r="3274" spans="1:20" ht="43.2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ROUND((E3274/D3274)*100,2)</f>
        <v>154.43</v>
      </c>
      <c r="P3274">
        <f t="shared" si="255"/>
        <v>106.50344827586207</v>
      </c>
      <c r="Q3274" t="str">
        <f t="shared" si="256"/>
        <v>theater</v>
      </c>
      <c r="R3274" t="str">
        <f t="shared" si="257"/>
        <v>plays</v>
      </c>
      <c r="S3274" s="6">
        <f t="shared" si="258"/>
        <v>42284.291770833333</v>
      </c>
      <c r="T3274" s="7">
        <f t="shared" si="259"/>
        <v>42314.333437499998</v>
      </c>
    </row>
    <row r="3275" spans="1:20" ht="57.6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ROUND((E3275/D3275)*100,2)</f>
        <v>107.4</v>
      </c>
      <c r="P3275">
        <f t="shared" si="255"/>
        <v>204.57142857142858</v>
      </c>
      <c r="Q3275" t="str">
        <f t="shared" si="256"/>
        <v>theater</v>
      </c>
      <c r="R3275" t="str">
        <f t="shared" si="257"/>
        <v>plays</v>
      </c>
      <c r="S3275" s="6">
        <f t="shared" si="258"/>
        <v>42611.5930787037</v>
      </c>
      <c r="T3275" s="7">
        <f t="shared" si="259"/>
        <v>42627.583333333336</v>
      </c>
    </row>
    <row r="3276" spans="1:20" ht="43.2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ROUND((E3276/D3276)*100,2)</f>
        <v>101.32</v>
      </c>
      <c r="P3276">
        <f t="shared" si="255"/>
        <v>54.912587412587413</v>
      </c>
      <c r="Q3276" t="str">
        <f t="shared" si="256"/>
        <v>theater</v>
      </c>
      <c r="R3276" t="str">
        <f t="shared" si="257"/>
        <v>plays</v>
      </c>
      <c r="S3276" s="6">
        <f t="shared" si="258"/>
        <v>42400.496203703697</v>
      </c>
      <c r="T3276" s="7">
        <f t="shared" si="259"/>
        <v>42444.666666666664</v>
      </c>
    </row>
    <row r="3277" spans="1:20" ht="43.2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ROUND((E3277/D3277)*100,2)</f>
        <v>100.28</v>
      </c>
      <c r="P3277">
        <f t="shared" si="255"/>
        <v>150.41666666666666</v>
      </c>
      <c r="Q3277" t="str">
        <f t="shared" si="256"/>
        <v>theater</v>
      </c>
      <c r="R3277" t="str">
        <f t="shared" si="257"/>
        <v>plays</v>
      </c>
      <c r="S3277" s="6">
        <f t="shared" si="258"/>
        <v>42017.672118055554</v>
      </c>
      <c r="T3277" s="7">
        <f t="shared" si="259"/>
        <v>42043.979166666664</v>
      </c>
    </row>
    <row r="3278" spans="1:20" ht="43.2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ROUND((E3278/D3278)*100,2)</f>
        <v>116.84</v>
      </c>
      <c r="P3278">
        <f t="shared" si="255"/>
        <v>52.58</v>
      </c>
      <c r="Q3278" t="str">
        <f t="shared" si="256"/>
        <v>theater</v>
      </c>
      <c r="R3278" t="str">
        <f t="shared" si="257"/>
        <v>plays</v>
      </c>
      <c r="S3278" s="6">
        <f t="shared" si="258"/>
        <v>42426.741655092592</v>
      </c>
      <c r="T3278" s="7">
        <f t="shared" si="259"/>
        <v>42460.957638888889</v>
      </c>
    </row>
    <row r="3279" spans="1:20" ht="57.6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ROUND((E3279/D3279)*100,2)</f>
        <v>108.6</v>
      </c>
      <c r="P3279">
        <f t="shared" si="255"/>
        <v>54.3</v>
      </c>
      <c r="Q3279" t="str">
        <f t="shared" si="256"/>
        <v>theater</v>
      </c>
      <c r="R3279" t="str">
        <f t="shared" si="257"/>
        <v>plays</v>
      </c>
      <c r="S3279" s="6">
        <f t="shared" si="258"/>
        <v>41931.474606481475</v>
      </c>
      <c r="T3279" s="7">
        <f t="shared" si="259"/>
        <v>41961.516273148147</v>
      </c>
    </row>
    <row r="3280" spans="1:20" ht="43.2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ROUND((E3280/D3280)*100,2)</f>
        <v>103.4</v>
      </c>
      <c r="P3280">
        <f t="shared" si="255"/>
        <v>76.029411764705884</v>
      </c>
      <c r="Q3280" t="str">
        <f t="shared" si="256"/>
        <v>theater</v>
      </c>
      <c r="R3280" t="str">
        <f t="shared" si="257"/>
        <v>plays</v>
      </c>
      <c r="S3280" s="6">
        <f t="shared" si="258"/>
        <v>42124.640081018515</v>
      </c>
      <c r="T3280" s="7">
        <f t="shared" si="259"/>
        <v>42154.640081018515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ROUND((E3281/D3281)*100,2)</f>
        <v>114.28</v>
      </c>
      <c r="P3281">
        <f t="shared" si="255"/>
        <v>105.2063492063492</v>
      </c>
      <c r="Q3281" t="str">
        <f t="shared" si="256"/>
        <v>theater</v>
      </c>
      <c r="R3281" t="str">
        <f t="shared" si="257"/>
        <v>plays</v>
      </c>
      <c r="S3281" s="6">
        <f t="shared" si="258"/>
        <v>42430.894201388888</v>
      </c>
      <c r="T3281" s="7">
        <f t="shared" si="259"/>
        <v>42460.852534722224</v>
      </c>
    </row>
    <row r="3282" spans="1:20" ht="43.2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ROUND((E3282/D3282)*100,2)</f>
        <v>103</v>
      </c>
      <c r="P3282">
        <f t="shared" si="255"/>
        <v>68.666666666666671</v>
      </c>
      <c r="Q3282" t="str">
        <f t="shared" si="256"/>
        <v>theater</v>
      </c>
      <c r="R3282" t="str">
        <f t="shared" si="257"/>
        <v>plays</v>
      </c>
      <c r="S3282" s="6">
        <f t="shared" si="258"/>
        <v>42121.548587962963</v>
      </c>
      <c r="T3282" s="7">
        <f t="shared" si="259"/>
        <v>42155.999999999993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ROUND((E3283/D3283)*100,2)</f>
        <v>121.6</v>
      </c>
      <c r="P3283">
        <f t="shared" si="255"/>
        <v>129.36170212765958</v>
      </c>
      <c r="Q3283" t="str">
        <f t="shared" si="256"/>
        <v>theater</v>
      </c>
      <c r="R3283" t="str">
        <f t="shared" si="257"/>
        <v>plays</v>
      </c>
      <c r="S3283" s="6">
        <f t="shared" si="258"/>
        <v>42218.811400462961</v>
      </c>
      <c r="T3283" s="7">
        <f t="shared" si="259"/>
        <v>42248.811400462961</v>
      </c>
    </row>
    <row r="3284" spans="1:20" ht="43.2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ROUND((E3284/D3284)*100,2)</f>
        <v>102.65</v>
      </c>
      <c r="P3284">
        <f t="shared" si="255"/>
        <v>134.26371308016877</v>
      </c>
      <c r="Q3284" t="str">
        <f t="shared" si="256"/>
        <v>theater</v>
      </c>
      <c r="R3284" t="str">
        <f t="shared" si="257"/>
        <v>plays</v>
      </c>
      <c r="S3284" s="6">
        <f t="shared" si="258"/>
        <v>42444.985972222225</v>
      </c>
      <c r="T3284" s="7">
        <f t="shared" si="259"/>
        <v>42488.985972222225</v>
      </c>
    </row>
    <row r="3285" spans="1:20" ht="43.2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ROUND((E3285/D3285)*100,2)</f>
        <v>104.75</v>
      </c>
      <c r="P3285">
        <f t="shared" si="255"/>
        <v>17.829787234042552</v>
      </c>
      <c r="Q3285" t="str">
        <f t="shared" si="256"/>
        <v>theater</v>
      </c>
      <c r="R3285" t="str">
        <f t="shared" si="257"/>
        <v>plays</v>
      </c>
      <c r="S3285" s="6">
        <f t="shared" si="258"/>
        <v>42379.535856481474</v>
      </c>
      <c r="T3285" s="7">
        <f t="shared" si="259"/>
        <v>42410.666666666664</v>
      </c>
    </row>
    <row r="3286" spans="1:20" ht="43.2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ROUND((E3286/D3286)*100,2)</f>
        <v>101.6</v>
      </c>
      <c r="P3286">
        <f t="shared" si="255"/>
        <v>203.2</v>
      </c>
      <c r="Q3286" t="str">
        <f t="shared" si="256"/>
        <v>theater</v>
      </c>
      <c r="R3286" t="str">
        <f t="shared" si="257"/>
        <v>plays</v>
      </c>
      <c r="S3286" s="6">
        <f t="shared" si="258"/>
        <v>42380.676539351851</v>
      </c>
      <c r="T3286" s="7">
        <f t="shared" si="259"/>
        <v>42398.040972222218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ROUND((E3287/D3287)*100,2)</f>
        <v>112.1</v>
      </c>
      <c r="P3287">
        <f t="shared" si="255"/>
        <v>69.18518518518519</v>
      </c>
      <c r="Q3287" t="str">
        <f t="shared" si="256"/>
        <v>theater</v>
      </c>
      <c r="R3287" t="str">
        <f t="shared" si="257"/>
        <v>plays</v>
      </c>
      <c r="S3287" s="6">
        <f t="shared" si="258"/>
        <v>42762.734097222223</v>
      </c>
      <c r="T3287" s="7">
        <f t="shared" si="259"/>
        <v>42793.999999999993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ROUND((E3288/D3288)*100,2)</f>
        <v>101.77</v>
      </c>
      <c r="P3288">
        <f t="shared" si="255"/>
        <v>125.12295081967213</v>
      </c>
      <c r="Q3288" t="str">
        <f t="shared" si="256"/>
        <v>theater</v>
      </c>
      <c r="R3288" t="str">
        <f t="shared" si="257"/>
        <v>plays</v>
      </c>
      <c r="S3288" s="6">
        <f t="shared" si="258"/>
        <v>42567.631736111107</v>
      </c>
      <c r="T3288" s="7">
        <f t="shared" si="259"/>
        <v>42597.631736111107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ROUND((E3289/D3289)*100,2)</f>
        <v>100</v>
      </c>
      <c r="P3289">
        <f t="shared" si="255"/>
        <v>73.529411764705884</v>
      </c>
      <c r="Q3289" t="str">
        <f t="shared" si="256"/>
        <v>theater</v>
      </c>
      <c r="R3289" t="str">
        <f t="shared" si="257"/>
        <v>plays</v>
      </c>
      <c r="S3289" s="6">
        <f t="shared" si="258"/>
        <v>42311.541990740741</v>
      </c>
      <c r="T3289" s="7">
        <f t="shared" si="259"/>
        <v>42336.541990740741</v>
      </c>
    </row>
    <row r="3290" spans="1:20" ht="43.2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ROUND((E3290/D3290)*100,2)</f>
        <v>100.26</v>
      </c>
      <c r="P3290">
        <f t="shared" si="255"/>
        <v>48.437149758454105</v>
      </c>
      <c r="Q3290" t="str">
        <f t="shared" si="256"/>
        <v>theater</v>
      </c>
      <c r="R3290" t="str">
        <f t="shared" si="257"/>
        <v>plays</v>
      </c>
      <c r="S3290" s="6">
        <f t="shared" si="258"/>
        <v>42505.566145833327</v>
      </c>
      <c r="T3290" s="7">
        <f t="shared" si="259"/>
        <v>42541.749999999993</v>
      </c>
    </row>
    <row r="3291" spans="1:20" ht="43.2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ROUND((E3291/D3291)*100,2)</f>
        <v>133.04</v>
      </c>
      <c r="P3291">
        <f t="shared" si="255"/>
        <v>26.608400000000003</v>
      </c>
      <c r="Q3291" t="str">
        <f t="shared" si="256"/>
        <v>theater</v>
      </c>
      <c r="R3291" t="str">
        <f t="shared" si="257"/>
        <v>plays</v>
      </c>
      <c r="S3291" s="6">
        <f t="shared" si="258"/>
        <v>42758.159745370365</v>
      </c>
      <c r="T3291" s="7">
        <f t="shared" si="259"/>
        <v>42786.159745370365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ROUND((E3292/D3292)*100,2)</f>
        <v>121.2</v>
      </c>
      <c r="P3292">
        <f t="shared" si="255"/>
        <v>33.666666666666664</v>
      </c>
      <c r="Q3292" t="str">
        <f t="shared" si="256"/>
        <v>theater</v>
      </c>
      <c r="R3292" t="str">
        <f t="shared" si="257"/>
        <v>plays</v>
      </c>
      <c r="S3292" s="6">
        <f t="shared" si="258"/>
        <v>42775.306608796294</v>
      </c>
      <c r="T3292" s="7">
        <f t="shared" si="259"/>
        <v>42805.306608796294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ROUND((E3293/D3293)*100,2)</f>
        <v>114</v>
      </c>
      <c r="P3293">
        <f t="shared" si="255"/>
        <v>40.714285714285715</v>
      </c>
      <c r="Q3293" t="str">
        <f t="shared" si="256"/>
        <v>theater</v>
      </c>
      <c r="R3293" t="str">
        <f t="shared" si="257"/>
        <v>plays</v>
      </c>
      <c r="S3293" s="6">
        <f t="shared" si="258"/>
        <v>42232.494212962956</v>
      </c>
      <c r="T3293" s="7">
        <f t="shared" si="259"/>
        <v>42263.957638888889</v>
      </c>
    </row>
    <row r="3294" spans="1:20" ht="43.2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ROUND((E3294/D3294)*100,2)</f>
        <v>286.14</v>
      </c>
      <c r="P3294">
        <f t="shared" si="255"/>
        <v>19.266666666666666</v>
      </c>
      <c r="Q3294" t="str">
        <f t="shared" si="256"/>
        <v>theater</v>
      </c>
      <c r="R3294" t="str">
        <f t="shared" si="257"/>
        <v>plays</v>
      </c>
      <c r="S3294" s="6">
        <f t="shared" si="258"/>
        <v>42282.561898148146</v>
      </c>
      <c r="T3294" s="7">
        <f t="shared" si="259"/>
        <v>42342.603564814817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ROUND((E3295/D3295)*100,2)</f>
        <v>170.44</v>
      </c>
      <c r="P3295">
        <f t="shared" si="255"/>
        <v>84.285714285714292</v>
      </c>
      <c r="Q3295" t="str">
        <f t="shared" si="256"/>
        <v>theater</v>
      </c>
      <c r="R3295" t="str">
        <f t="shared" si="257"/>
        <v>plays</v>
      </c>
      <c r="S3295" s="6">
        <f t="shared" si="258"/>
        <v>42768.217037037037</v>
      </c>
      <c r="T3295" s="7">
        <f t="shared" si="259"/>
        <v>42798.217037037037</v>
      </c>
    </row>
    <row r="3296" spans="1:20" ht="43.2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ROUND((E3296/D3296)*100,2)</f>
        <v>118.33</v>
      </c>
      <c r="P3296">
        <f t="shared" si="255"/>
        <v>29.583333333333332</v>
      </c>
      <c r="Q3296" t="str">
        <f t="shared" si="256"/>
        <v>theater</v>
      </c>
      <c r="R3296" t="str">
        <f t="shared" si="257"/>
        <v>plays</v>
      </c>
      <c r="S3296" s="6">
        <f t="shared" si="258"/>
        <v>42141.33280092592</v>
      </c>
      <c r="T3296" s="7">
        <f t="shared" si="259"/>
        <v>42171.33280092592</v>
      </c>
    </row>
    <row r="3297" spans="1:20" ht="43.2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ROUND((E3297/D3297)*100,2)</f>
        <v>102.86</v>
      </c>
      <c r="P3297">
        <f t="shared" si="255"/>
        <v>26.667037037037037</v>
      </c>
      <c r="Q3297" t="str">
        <f t="shared" si="256"/>
        <v>theater</v>
      </c>
      <c r="R3297" t="str">
        <f t="shared" si="257"/>
        <v>plays</v>
      </c>
      <c r="S3297" s="6">
        <f t="shared" si="258"/>
        <v>42609.234131944446</v>
      </c>
      <c r="T3297" s="7">
        <f t="shared" si="259"/>
        <v>42639.234131944446</v>
      </c>
    </row>
    <row r="3298" spans="1:20" ht="43.2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ROUND((E3298/D3298)*100,2)</f>
        <v>144.07</v>
      </c>
      <c r="P3298">
        <f t="shared" si="255"/>
        <v>45.978723404255319</v>
      </c>
      <c r="Q3298" t="str">
        <f t="shared" si="256"/>
        <v>theater</v>
      </c>
      <c r="R3298" t="str">
        <f t="shared" si="257"/>
        <v>plays</v>
      </c>
      <c r="S3298" s="6">
        <f t="shared" si="258"/>
        <v>42309.54828703704</v>
      </c>
      <c r="T3298" s="7">
        <f t="shared" si="259"/>
        <v>42330.708333333336</v>
      </c>
    </row>
    <row r="3299" spans="1:20" ht="43.2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ROUND((E3299/D3299)*100,2)</f>
        <v>100.07</v>
      </c>
      <c r="P3299">
        <f t="shared" si="255"/>
        <v>125.09090909090909</v>
      </c>
      <c r="Q3299" t="str">
        <f t="shared" si="256"/>
        <v>theater</v>
      </c>
      <c r="R3299" t="str">
        <f t="shared" si="257"/>
        <v>plays</v>
      </c>
      <c r="S3299" s="6">
        <f t="shared" si="258"/>
        <v>42193.563148148147</v>
      </c>
      <c r="T3299" s="7">
        <f t="shared" si="259"/>
        <v>42212.749305555553</v>
      </c>
    </row>
    <row r="3300" spans="1:20" ht="43.2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ROUND((E3300/D3300)*100,2)</f>
        <v>101.73</v>
      </c>
      <c r="P3300">
        <f t="shared" si="255"/>
        <v>141.29166666666666</v>
      </c>
      <c r="Q3300" t="str">
        <f t="shared" si="256"/>
        <v>theater</v>
      </c>
      <c r="R3300" t="str">
        <f t="shared" si="257"/>
        <v>plays</v>
      </c>
      <c r="S3300" s="6">
        <f t="shared" si="258"/>
        <v>42239.749629629623</v>
      </c>
      <c r="T3300" s="7">
        <f t="shared" si="259"/>
        <v>42259.791666666664</v>
      </c>
    </row>
    <row r="3301" spans="1:20" ht="43.2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ROUND((E3301/D3301)*100,2)</f>
        <v>116.2</v>
      </c>
      <c r="P3301">
        <f t="shared" si="255"/>
        <v>55.333333333333336</v>
      </c>
      <c r="Q3301" t="str">
        <f t="shared" si="256"/>
        <v>theater</v>
      </c>
      <c r="R3301" t="str">
        <f t="shared" si="257"/>
        <v>plays</v>
      </c>
      <c r="S3301" s="6">
        <f t="shared" si="258"/>
        <v>42261.709062499998</v>
      </c>
      <c r="T3301" s="7">
        <f t="shared" si="259"/>
        <v>42291.709062499998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ROUND((E3302/D3302)*100,2)</f>
        <v>136.16999999999999</v>
      </c>
      <c r="P3302">
        <f t="shared" si="255"/>
        <v>46.420454545454547</v>
      </c>
      <c r="Q3302" t="str">
        <f t="shared" si="256"/>
        <v>theater</v>
      </c>
      <c r="R3302" t="str">
        <f t="shared" si="257"/>
        <v>plays</v>
      </c>
      <c r="S3302" s="6">
        <f t="shared" si="258"/>
        <v>42102.535439814812</v>
      </c>
      <c r="T3302" s="7">
        <f t="shared" si="259"/>
        <v>42123.535439814812</v>
      </c>
    </row>
    <row r="3303" spans="1:20" ht="43.2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ROUND((E3303/D3303)*100,2)</f>
        <v>133.47</v>
      </c>
      <c r="P3303">
        <f t="shared" si="255"/>
        <v>57.2</v>
      </c>
      <c r="Q3303" t="str">
        <f t="shared" si="256"/>
        <v>theater</v>
      </c>
      <c r="R3303" t="str">
        <f t="shared" si="257"/>
        <v>plays</v>
      </c>
      <c r="S3303" s="6">
        <f t="shared" si="258"/>
        <v>42538.527499999997</v>
      </c>
      <c r="T3303" s="7">
        <f t="shared" si="259"/>
        <v>42583.082638888889</v>
      </c>
    </row>
    <row r="3304" spans="1:20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ROUND((E3304/D3304)*100,2)</f>
        <v>103.39</v>
      </c>
      <c r="P3304">
        <f t="shared" si="255"/>
        <v>173.7</v>
      </c>
      <c r="Q3304" t="str">
        <f t="shared" si="256"/>
        <v>theater</v>
      </c>
      <c r="R3304" t="str">
        <f t="shared" si="257"/>
        <v>plays</v>
      </c>
      <c r="S3304" s="6">
        <f t="shared" si="258"/>
        <v>42681.143240740734</v>
      </c>
      <c r="T3304" s="7">
        <f t="shared" si="259"/>
        <v>42711.143240740734</v>
      </c>
    </row>
    <row r="3305" spans="1:20" ht="43.2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ROUND((E3305/D3305)*100,2)</f>
        <v>115.89</v>
      </c>
      <c r="P3305">
        <f t="shared" si="255"/>
        <v>59.6</v>
      </c>
      <c r="Q3305" t="str">
        <f t="shared" si="256"/>
        <v>theater</v>
      </c>
      <c r="R3305" t="str">
        <f t="shared" si="257"/>
        <v>plays</v>
      </c>
      <c r="S3305" s="6">
        <f t="shared" si="258"/>
        <v>42056.443101851844</v>
      </c>
      <c r="T3305" s="7">
        <f t="shared" si="259"/>
        <v>42091.401435185187</v>
      </c>
    </row>
    <row r="3306" spans="1:20" ht="43.2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ROUND((E3306/D3306)*100,2)</f>
        <v>104.52</v>
      </c>
      <c r="P3306">
        <f t="shared" si="255"/>
        <v>89.585714285714289</v>
      </c>
      <c r="Q3306" t="str">
        <f t="shared" si="256"/>
        <v>theater</v>
      </c>
      <c r="R3306" t="str">
        <f t="shared" si="257"/>
        <v>plays</v>
      </c>
      <c r="S3306" s="6">
        <f t="shared" si="258"/>
        <v>42696.41611111111</v>
      </c>
      <c r="T3306" s="7">
        <f t="shared" si="259"/>
        <v>42726.41611111111</v>
      </c>
    </row>
    <row r="3307" spans="1:20" ht="43.2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ROUND((E3307/D3307)*100,2)</f>
        <v>102.03</v>
      </c>
      <c r="P3307">
        <f t="shared" si="255"/>
        <v>204.05</v>
      </c>
      <c r="Q3307" t="str">
        <f t="shared" si="256"/>
        <v>theater</v>
      </c>
      <c r="R3307" t="str">
        <f t="shared" si="257"/>
        <v>plays</v>
      </c>
      <c r="S3307" s="6">
        <f t="shared" si="258"/>
        <v>42186.647546296292</v>
      </c>
      <c r="T3307" s="7">
        <f t="shared" si="259"/>
        <v>42216.647546296292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ROUND((E3308/D3308)*100,2)</f>
        <v>175.33</v>
      </c>
      <c r="P3308">
        <f t="shared" si="255"/>
        <v>48.703703703703702</v>
      </c>
      <c r="Q3308" t="str">
        <f t="shared" si="256"/>
        <v>theater</v>
      </c>
      <c r="R3308" t="str">
        <f t="shared" si="257"/>
        <v>plays</v>
      </c>
      <c r="S3308" s="6">
        <f t="shared" si="258"/>
        <v>42493.010902777773</v>
      </c>
      <c r="T3308" s="7">
        <f t="shared" si="259"/>
        <v>42530.916666666664</v>
      </c>
    </row>
    <row r="3309" spans="1:20" ht="43.2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ROUND((E3309/D3309)*100,2)</f>
        <v>106.68</v>
      </c>
      <c r="P3309">
        <f t="shared" si="255"/>
        <v>53.339999999999996</v>
      </c>
      <c r="Q3309" t="str">
        <f t="shared" si="256"/>
        <v>theater</v>
      </c>
      <c r="R3309" t="str">
        <f t="shared" si="257"/>
        <v>plays</v>
      </c>
      <c r="S3309" s="6">
        <f t="shared" si="258"/>
        <v>42474.848831018513</v>
      </c>
      <c r="T3309" s="7">
        <f t="shared" si="259"/>
        <v>42504.848831018513</v>
      </c>
    </row>
    <row r="3310" spans="1:20" ht="43.2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ROUND((E3310/D3310)*100,2)</f>
        <v>122.29</v>
      </c>
      <c r="P3310">
        <f t="shared" si="255"/>
        <v>75.087719298245617</v>
      </c>
      <c r="Q3310" t="str">
        <f t="shared" si="256"/>
        <v>theater</v>
      </c>
      <c r="R3310" t="str">
        <f t="shared" si="257"/>
        <v>plays</v>
      </c>
      <c r="S3310" s="6">
        <f t="shared" si="258"/>
        <v>42452.668576388889</v>
      </c>
      <c r="T3310" s="7">
        <f t="shared" si="259"/>
        <v>42473.668576388889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ROUND((E3311/D3311)*100,2)</f>
        <v>159.43</v>
      </c>
      <c r="P3311">
        <f t="shared" si="255"/>
        <v>18</v>
      </c>
      <c r="Q3311" t="str">
        <f t="shared" si="256"/>
        <v>theater</v>
      </c>
      <c r="R3311" t="str">
        <f t="shared" si="257"/>
        <v>plays</v>
      </c>
      <c r="S3311" s="6">
        <f t="shared" si="258"/>
        <v>42628.441874999997</v>
      </c>
      <c r="T3311" s="7">
        <f t="shared" si="259"/>
        <v>42659.441874999997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ROUND((E3312/D3312)*100,2)</f>
        <v>100.08</v>
      </c>
      <c r="P3312">
        <f t="shared" si="255"/>
        <v>209.83870967741936</v>
      </c>
      <c r="Q3312" t="str">
        <f t="shared" si="256"/>
        <v>theater</v>
      </c>
      <c r="R3312" t="str">
        <f t="shared" si="257"/>
        <v>plays</v>
      </c>
      <c r="S3312" s="6">
        <f t="shared" si="258"/>
        <v>42253.720196759255</v>
      </c>
      <c r="T3312" s="7">
        <f t="shared" si="259"/>
        <v>42283.720196759255</v>
      </c>
    </row>
    <row r="3313" spans="1:20" ht="43.2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ROUND((E3313/D3313)*100,2)</f>
        <v>109.84</v>
      </c>
      <c r="P3313">
        <f t="shared" si="255"/>
        <v>61.022222222222226</v>
      </c>
      <c r="Q3313" t="str">
        <f t="shared" si="256"/>
        <v>theater</v>
      </c>
      <c r="R3313" t="str">
        <f t="shared" si="257"/>
        <v>plays</v>
      </c>
      <c r="S3313" s="6">
        <f t="shared" si="258"/>
        <v>42264.083449074074</v>
      </c>
      <c r="T3313" s="7">
        <f t="shared" si="259"/>
        <v>42294.083449074074</v>
      </c>
    </row>
    <row r="3314" spans="1:20" ht="43.2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ROUND((E3314/D3314)*100,2)</f>
        <v>100.04</v>
      </c>
      <c r="P3314">
        <f t="shared" si="255"/>
        <v>61</v>
      </c>
      <c r="Q3314" t="str">
        <f t="shared" si="256"/>
        <v>theater</v>
      </c>
      <c r="R3314" t="str">
        <f t="shared" si="257"/>
        <v>plays</v>
      </c>
      <c r="S3314" s="6">
        <f t="shared" si="258"/>
        <v>42664.601226851846</v>
      </c>
      <c r="T3314" s="7">
        <f t="shared" si="259"/>
        <v>42685.708333333336</v>
      </c>
    </row>
    <row r="3315" spans="1:20" ht="43.2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ROUND((E3315/D3315)*100,2)</f>
        <v>116.05</v>
      </c>
      <c r="P3315">
        <f t="shared" si="255"/>
        <v>80.034482758620683</v>
      </c>
      <c r="Q3315" t="str">
        <f t="shared" si="256"/>
        <v>theater</v>
      </c>
      <c r="R3315" t="str">
        <f t="shared" si="257"/>
        <v>plays</v>
      </c>
      <c r="S3315" s="6">
        <f t="shared" si="258"/>
        <v>42382.036076388882</v>
      </c>
      <c r="T3315" s="7">
        <f t="shared" si="259"/>
        <v>42395.833333333336</v>
      </c>
    </row>
    <row r="3316" spans="1:20" ht="43.2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ROUND((E3316/D3316)*100,2)</f>
        <v>210.75</v>
      </c>
      <c r="P3316">
        <f t="shared" si="255"/>
        <v>29.068965517241381</v>
      </c>
      <c r="Q3316" t="str">
        <f t="shared" si="256"/>
        <v>theater</v>
      </c>
      <c r="R3316" t="str">
        <f t="shared" si="257"/>
        <v>plays</v>
      </c>
      <c r="S3316" s="6">
        <f t="shared" si="258"/>
        <v>42105.059155092589</v>
      </c>
      <c r="T3316" s="7">
        <f t="shared" si="259"/>
        <v>42132.628472222219</v>
      </c>
    </row>
    <row r="3317" spans="1:20" ht="43.2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ROUND((E3317/D3317)*100,2)</f>
        <v>110</v>
      </c>
      <c r="P3317">
        <f t="shared" si="255"/>
        <v>49.438202247191015</v>
      </c>
      <c r="Q3317" t="str">
        <f t="shared" si="256"/>
        <v>theater</v>
      </c>
      <c r="R3317" t="str">
        <f t="shared" si="257"/>
        <v>plays</v>
      </c>
      <c r="S3317" s="6">
        <f t="shared" si="258"/>
        <v>42466.09538194444</v>
      </c>
      <c r="T3317" s="7">
        <f t="shared" si="259"/>
        <v>42496.09538194444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ROUND((E3318/D3318)*100,2)</f>
        <v>100.09</v>
      </c>
      <c r="P3318">
        <f t="shared" si="255"/>
        <v>93.977440000000001</v>
      </c>
      <c r="Q3318" t="str">
        <f t="shared" si="256"/>
        <v>theater</v>
      </c>
      <c r="R3318" t="str">
        <f t="shared" si="257"/>
        <v>plays</v>
      </c>
      <c r="S3318" s="6">
        <f t="shared" si="258"/>
        <v>41826.662905092591</v>
      </c>
      <c r="T3318" s="7">
        <f t="shared" si="259"/>
        <v>41859.370833333327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ROUND((E3319/D3319)*100,2)</f>
        <v>106.19</v>
      </c>
      <c r="P3319">
        <f t="shared" si="255"/>
        <v>61.944444444444443</v>
      </c>
      <c r="Q3319" t="str">
        <f t="shared" si="256"/>
        <v>theater</v>
      </c>
      <c r="R3319" t="str">
        <f t="shared" si="257"/>
        <v>plays</v>
      </c>
      <c r="S3319" s="6">
        <f t="shared" si="258"/>
        <v>42498.831296296295</v>
      </c>
      <c r="T3319" s="7">
        <f t="shared" si="259"/>
        <v>42528.831296296295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ROUND((E3320/D3320)*100,2)</f>
        <v>125.6</v>
      </c>
      <c r="P3320">
        <f t="shared" si="255"/>
        <v>78.5</v>
      </c>
      <c r="Q3320" t="str">
        <f t="shared" si="256"/>
        <v>theater</v>
      </c>
      <c r="R3320" t="str">
        <f t="shared" si="257"/>
        <v>plays</v>
      </c>
      <c r="S3320" s="6">
        <f t="shared" si="258"/>
        <v>42431.093668981477</v>
      </c>
      <c r="T3320" s="7">
        <f t="shared" si="259"/>
        <v>42470.895833333336</v>
      </c>
    </row>
    <row r="3321" spans="1:20" ht="43.2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ROUND((E3321/D3321)*100,2)</f>
        <v>108</v>
      </c>
      <c r="P3321">
        <f t="shared" si="255"/>
        <v>33.75</v>
      </c>
      <c r="Q3321" t="str">
        <f t="shared" si="256"/>
        <v>theater</v>
      </c>
      <c r="R3321" t="str">
        <f t="shared" si="257"/>
        <v>plays</v>
      </c>
      <c r="S3321" s="6">
        <f t="shared" si="258"/>
        <v>41990.377152777779</v>
      </c>
      <c r="T3321" s="7">
        <f t="shared" si="259"/>
        <v>42035.377152777779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ROUND((E3322/D3322)*100,2)</f>
        <v>101</v>
      </c>
      <c r="P3322">
        <f t="shared" si="255"/>
        <v>66.44736842105263</v>
      </c>
      <c r="Q3322" t="str">
        <f t="shared" si="256"/>
        <v>theater</v>
      </c>
      <c r="R3322" t="str">
        <f t="shared" si="257"/>
        <v>plays</v>
      </c>
      <c r="S3322" s="6">
        <f t="shared" si="258"/>
        <v>42512.837465277778</v>
      </c>
      <c r="T3322" s="7">
        <f t="shared" si="259"/>
        <v>42542.837465277778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ROUND((E3323/D3323)*100,2)</f>
        <v>107.4</v>
      </c>
      <c r="P3323">
        <f t="shared" si="255"/>
        <v>35.799999999999997</v>
      </c>
      <c r="Q3323" t="str">
        <f t="shared" si="256"/>
        <v>theater</v>
      </c>
      <c r="R3323" t="str">
        <f t="shared" si="257"/>
        <v>plays</v>
      </c>
      <c r="S3323" s="6">
        <f t="shared" si="258"/>
        <v>41913.891956018517</v>
      </c>
      <c r="T3323" s="7">
        <f t="shared" si="259"/>
        <v>41927.957638888889</v>
      </c>
    </row>
    <row r="3324" spans="1:20" ht="43.2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ROUND((E3324/D3324)*100,2)</f>
        <v>101.52</v>
      </c>
      <c r="P3324">
        <f t="shared" si="255"/>
        <v>145.65217391304347</v>
      </c>
      <c r="Q3324" t="str">
        <f t="shared" si="256"/>
        <v>theater</v>
      </c>
      <c r="R3324" t="str">
        <f t="shared" si="257"/>
        <v>plays</v>
      </c>
      <c r="S3324" s="6">
        <f t="shared" si="258"/>
        <v>42520.802037037036</v>
      </c>
      <c r="T3324" s="7">
        <f t="shared" si="259"/>
        <v>42542.954861111109</v>
      </c>
    </row>
    <row r="3325" spans="1:20" ht="43.2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ROUND((E3325/D3325)*100,2)</f>
        <v>125.9</v>
      </c>
      <c r="P3325">
        <f t="shared" si="255"/>
        <v>25.693877551020407</v>
      </c>
      <c r="Q3325" t="str">
        <f t="shared" si="256"/>
        <v>theater</v>
      </c>
      <c r="R3325" t="str">
        <f t="shared" si="257"/>
        <v>plays</v>
      </c>
      <c r="S3325" s="6">
        <f t="shared" si="258"/>
        <v>42608.157499999994</v>
      </c>
      <c r="T3325" s="7">
        <f t="shared" si="259"/>
        <v>42638.157499999994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ROUND((E3326/D3326)*100,2)</f>
        <v>101.67</v>
      </c>
      <c r="P3326">
        <f t="shared" si="255"/>
        <v>152.5</v>
      </c>
      <c r="Q3326" t="str">
        <f t="shared" si="256"/>
        <v>theater</v>
      </c>
      <c r="R3326" t="str">
        <f t="shared" si="257"/>
        <v>plays</v>
      </c>
      <c r="S3326" s="6">
        <f t="shared" si="258"/>
        <v>42512.374884259254</v>
      </c>
      <c r="T3326" s="7">
        <f t="shared" si="259"/>
        <v>42526.374884259254</v>
      </c>
    </row>
    <row r="3327" spans="1:20" ht="43.2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ROUND((E3327/D3327)*100,2)</f>
        <v>112.5</v>
      </c>
      <c r="P3327">
        <f t="shared" si="255"/>
        <v>30</v>
      </c>
      <c r="Q3327" t="str">
        <f t="shared" si="256"/>
        <v>theater</v>
      </c>
      <c r="R3327" t="str">
        <f t="shared" si="257"/>
        <v>plays</v>
      </c>
      <c r="S3327" s="6">
        <f t="shared" si="258"/>
        <v>42064.577280092592</v>
      </c>
      <c r="T3327" s="7">
        <f t="shared" si="259"/>
        <v>42099.535613425927</v>
      </c>
    </row>
    <row r="3328" spans="1:20" ht="43.2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ROUND((E3328/D3328)*100,2)</f>
        <v>101.38</v>
      </c>
      <c r="P3328">
        <f t="shared" si="255"/>
        <v>142.28070175438597</v>
      </c>
      <c r="Q3328" t="str">
        <f t="shared" si="256"/>
        <v>theater</v>
      </c>
      <c r="R3328" t="str">
        <f t="shared" si="257"/>
        <v>plays</v>
      </c>
      <c r="S3328" s="6">
        <f t="shared" si="258"/>
        <v>42041.505844907406</v>
      </c>
      <c r="T3328" s="7">
        <f t="shared" si="259"/>
        <v>42071.464178240734</v>
      </c>
    </row>
    <row r="3329" spans="1:20" ht="43.2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ROUND((E3329/D3329)*100,2)</f>
        <v>101.25</v>
      </c>
      <c r="P3329">
        <f t="shared" si="255"/>
        <v>24.545454545454547</v>
      </c>
      <c r="Q3329" t="str">
        <f t="shared" si="256"/>
        <v>theater</v>
      </c>
      <c r="R3329" t="str">
        <f t="shared" si="257"/>
        <v>plays</v>
      </c>
      <c r="S3329" s="6">
        <f t="shared" si="258"/>
        <v>42468.166273148141</v>
      </c>
      <c r="T3329" s="7">
        <f t="shared" si="259"/>
        <v>42498.166273148141</v>
      </c>
    </row>
    <row r="3330" spans="1:20" ht="43.2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ROUND((E3330/D3330)*100,2)</f>
        <v>146.38999999999999</v>
      </c>
      <c r="P3330">
        <f t="shared" si="255"/>
        <v>292.77777777777777</v>
      </c>
      <c r="Q3330" t="str">
        <f t="shared" si="256"/>
        <v>theater</v>
      </c>
      <c r="R3330" t="str">
        <f t="shared" si="257"/>
        <v>plays</v>
      </c>
      <c r="S3330" s="6">
        <f t="shared" si="258"/>
        <v>41822.366701388884</v>
      </c>
      <c r="T3330" s="7">
        <f t="shared" si="259"/>
        <v>41824.833333333328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ROUND((E3331/D3331)*100,2)</f>
        <v>116.8</v>
      </c>
      <c r="P3331">
        <f t="shared" ref="P3331:P3394" si="260">IF(L3331=0,0,+E3331/L3331)</f>
        <v>44.92307692307692</v>
      </c>
      <c r="Q3331" t="str">
        <f t="shared" ref="Q3331:Q3394" si="261">LEFT(N3331, SEARCH("/",N3331)-1)</f>
        <v>theater</v>
      </c>
      <c r="R3331" t="str">
        <f t="shared" ref="R3331:R3394" si="262">RIGHT(N3331,LEN(N3331)-SEARCH("/",N3331))</f>
        <v>plays</v>
      </c>
      <c r="S3331" s="6">
        <f t="shared" ref="S3331:S3394" si="263">(J3331/86400)+25569+(-5/24)</f>
        <v>41837.114675925921</v>
      </c>
      <c r="T3331" s="7">
        <f t="shared" ref="T3331:T3394" si="264">(I3331/86400)+25569+(-5/24)</f>
        <v>41847.75</v>
      </c>
    </row>
    <row r="3332" spans="1:20" ht="43.2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ROUND((E3332/D3332)*100,2)</f>
        <v>106.27</v>
      </c>
      <c r="P3332">
        <f t="shared" si="260"/>
        <v>23.10144927536232</v>
      </c>
      <c r="Q3332" t="str">
        <f t="shared" si="261"/>
        <v>theater</v>
      </c>
      <c r="R3332" t="str">
        <f t="shared" si="262"/>
        <v>plays</v>
      </c>
      <c r="S3332" s="6">
        <f t="shared" si="263"/>
        <v>42065.679027777776</v>
      </c>
      <c r="T3332" s="7">
        <f t="shared" si="264"/>
        <v>42095.637361111112</v>
      </c>
    </row>
    <row r="3333" spans="1:20" ht="43.2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ROUND((E3333/D3333)*100,2)</f>
        <v>104.52</v>
      </c>
      <c r="P3333">
        <f t="shared" si="260"/>
        <v>80.400000000000006</v>
      </c>
      <c r="Q3333" t="str">
        <f t="shared" si="261"/>
        <v>theater</v>
      </c>
      <c r="R3333" t="str">
        <f t="shared" si="262"/>
        <v>plays</v>
      </c>
      <c r="S3333" s="6">
        <f t="shared" si="263"/>
        <v>42248.48942129629</v>
      </c>
      <c r="T3333" s="7">
        <f t="shared" si="264"/>
        <v>42283.48942129629</v>
      </c>
    </row>
    <row r="3334" spans="1:20" ht="43.2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ROUND((E3334/D3334)*100,2)</f>
        <v>100</v>
      </c>
      <c r="P3334">
        <f t="shared" si="260"/>
        <v>72.289156626506028</v>
      </c>
      <c r="Q3334" t="str">
        <f t="shared" si="261"/>
        <v>theater</v>
      </c>
      <c r="R3334" t="str">
        <f t="shared" si="262"/>
        <v>plays</v>
      </c>
      <c r="S3334" s="6">
        <f t="shared" si="263"/>
        <v>41809.651967592588</v>
      </c>
      <c r="T3334" s="7">
        <f t="shared" si="264"/>
        <v>41839.651967592588</v>
      </c>
    </row>
    <row r="3335" spans="1:20" ht="43.2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ROUND((E3335/D3335)*100,2)</f>
        <v>104.57</v>
      </c>
      <c r="P3335">
        <f t="shared" si="260"/>
        <v>32.972972972972975</v>
      </c>
      <c r="Q3335" t="str">
        <f t="shared" si="261"/>
        <v>theater</v>
      </c>
      <c r="R3335" t="str">
        <f t="shared" si="262"/>
        <v>plays</v>
      </c>
      <c r="S3335" s="6">
        <f t="shared" si="263"/>
        <v>42148.468518518515</v>
      </c>
      <c r="T3335" s="7">
        <f t="shared" si="264"/>
        <v>42170.468518518515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ROUND((E3336/D3336)*100,2)</f>
        <v>138.62</v>
      </c>
      <c r="P3336">
        <f t="shared" si="260"/>
        <v>116.65217391304348</v>
      </c>
      <c r="Q3336" t="str">
        <f t="shared" si="261"/>
        <v>theater</v>
      </c>
      <c r="R3336" t="str">
        <f t="shared" si="262"/>
        <v>plays</v>
      </c>
      <c r="S3336" s="6">
        <f t="shared" si="263"/>
        <v>42185.312754629624</v>
      </c>
      <c r="T3336" s="7">
        <f t="shared" si="264"/>
        <v>42215.312754629624</v>
      </c>
    </row>
    <row r="3337" spans="1:20" ht="43.2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ROUND((E3337/D3337)*100,2)</f>
        <v>100.32</v>
      </c>
      <c r="P3337">
        <f t="shared" si="260"/>
        <v>79.61904761904762</v>
      </c>
      <c r="Q3337" t="str">
        <f t="shared" si="261"/>
        <v>theater</v>
      </c>
      <c r="R3337" t="str">
        <f t="shared" si="262"/>
        <v>plays</v>
      </c>
      <c r="S3337" s="6">
        <f t="shared" si="263"/>
        <v>41827.465810185182</v>
      </c>
      <c r="T3337" s="7">
        <f t="shared" si="264"/>
        <v>41854.75</v>
      </c>
    </row>
    <row r="3338" spans="1:20" ht="43.2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ROUND((E3338/D3338)*100,2)</f>
        <v>100</v>
      </c>
      <c r="P3338">
        <f t="shared" si="260"/>
        <v>27.777777777777779</v>
      </c>
      <c r="Q3338" t="str">
        <f t="shared" si="261"/>
        <v>theater</v>
      </c>
      <c r="R3338" t="str">
        <f t="shared" si="262"/>
        <v>plays</v>
      </c>
      <c r="S3338" s="6">
        <f t="shared" si="263"/>
        <v>42437.190347222218</v>
      </c>
      <c r="T3338" s="7">
        <f t="shared" si="264"/>
        <v>42465.148680555554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ROUND((E3339/D3339)*100,2)</f>
        <v>110.2</v>
      </c>
      <c r="P3339">
        <f t="shared" si="260"/>
        <v>81.029411764705884</v>
      </c>
      <c r="Q3339" t="str">
        <f t="shared" si="261"/>
        <v>theater</v>
      </c>
      <c r="R3339" t="str">
        <f t="shared" si="262"/>
        <v>plays</v>
      </c>
      <c r="S3339" s="6">
        <f t="shared" si="263"/>
        <v>41901.073692129627</v>
      </c>
      <c r="T3339" s="7">
        <f t="shared" si="264"/>
        <v>41922.666666666664</v>
      </c>
    </row>
    <row r="3340" spans="1:20" ht="28.8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ROUND((E3340/D3340)*100,2)</f>
        <v>102.18</v>
      </c>
      <c r="P3340">
        <f t="shared" si="260"/>
        <v>136.84821428571428</v>
      </c>
      <c r="Q3340" t="str">
        <f t="shared" si="261"/>
        <v>theater</v>
      </c>
      <c r="R3340" t="str">
        <f t="shared" si="262"/>
        <v>plays</v>
      </c>
      <c r="S3340" s="6">
        <f t="shared" si="263"/>
        <v>42769.366666666661</v>
      </c>
      <c r="T3340" s="7">
        <f t="shared" si="264"/>
        <v>42790.366666666661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ROUND((E3341/D3341)*100,2)</f>
        <v>104.35</v>
      </c>
      <c r="P3341">
        <f t="shared" si="260"/>
        <v>177.61702127659575</v>
      </c>
      <c r="Q3341" t="str">
        <f t="shared" si="261"/>
        <v>theater</v>
      </c>
      <c r="R3341" t="str">
        <f t="shared" si="262"/>
        <v>plays</v>
      </c>
      <c r="S3341" s="6">
        <f t="shared" si="263"/>
        <v>42549.457384259258</v>
      </c>
      <c r="T3341" s="7">
        <f t="shared" si="264"/>
        <v>42579.457384259258</v>
      </c>
    </row>
    <row r="3342" spans="1:20" ht="43.2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ROUND((E3342/D3342)*100,2)</f>
        <v>138.16999999999999</v>
      </c>
      <c r="P3342">
        <f t="shared" si="260"/>
        <v>109.07894736842105</v>
      </c>
      <c r="Q3342" t="str">
        <f t="shared" si="261"/>
        <v>theater</v>
      </c>
      <c r="R3342" t="str">
        <f t="shared" si="262"/>
        <v>plays</v>
      </c>
      <c r="S3342" s="6">
        <f t="shared" si="263"/>
        <v>42685.765671296293</v>
      </c>
      <c r="T3342" s="7">
        <f t="shared" si="264"/>
        <v>42710.765671296293</v>
      </c>
    </row>
    <row r="3343" spans="1:20" ht="43.2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ROUND((E3343/D3343)*100,2)</f>
        <v>100</v>
      </c>
      <c r="P3343">
        <f t="shared" si="260"/>
        <v>119.64285714285714</v>
      </c>
      <c r="Q3343" t="str">
        <f t="shared" si="261"/>
        <v>theater</v>
      </c>
      <c r="R3343" t="str">
        <f t="shared" si="262"/>
        <v>plays</v>
      </c>
      <c r="S3343" s="6">
        <f t="shared" si="263"/>
        <v>42510.590520833335</v>
      </c>
      <c r="T3343" s="7">
        <f t="shared" si="264"/>
        <v>42533.499999999993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ROUND((E3344/D3344)*100,2)</f>
        <v>101.67</v>
      </c>
      <c r="P3344">
        <f t="shared" si="260"/>
        <v>78.205128205128204</v>
      </c>
      <c r="Q3344" t="str">
        <f t="shared" si="261"/>
        <v>theater</v>
      </c>
      <c r="R3344" t="str">
        <f t="shared" si="262"/>
        <v>plays</v>
      </c>
      <c r="S3344" s="6">
        <f t="shared" si="263"/>
        <v>42062.088078703702</v>
      </c>
      <c r="T3344" s="7">
        <f t="shared" si="264"/>
        <v>42094.999305555553</v>
      </c>
    </row>
    <row r="3345" spans="1:20" ht="43.2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ROUND((E3345/D3345)*100,2)</f>
        <v>171.43</v>
      </c>
      <c r="P3345">
        <f t="shared" si="260"/>
        <v>52.173913043478258</v>
      </c>
      <c r="Q3345" t="str">
        <f t="shared" si="261"/>
        <v>theater</v>
      </c>
      <c r="R3345" t="str">
        <f t="shared" si="262"/>
        <v>plays</v>
      </c>
      <c r="S3345" s="6">
        <f t="shared" si="263"/>
        <v>42452.708148148151</v>
      </c>
      <c r="T3345" s="7">
        <f t="shared" si="264"/>
        <v>42473.345833333333</v>
      </c>
    </row>
    <row r="3346" spans="1:20" ht="43.2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ROUND((E3346/D3346)*100,2)</f>
        <v>101.44</v>
      </c>
      <c r="P3346">
        <f t="shared" si="260"/>
        <v>114.125</v>
      </c>
      <c r="Q3346" t="str">
        <f t="shared" si="261"/>
        <v>theater</v>
      </c>
      <c r="R3346" t="str">
        <f t="shared" si="262"/>
        <v>plays</v>
      </c>
      <c r="S3346" s="6">
        <f t="shared" si="263"/>
        <v>41850.991817129623</v>
      </c>
      <c r="T3346" s="7">
        <f t="shared" si="264"/>
        <v>41880.991817129623</v>
      </c>
    </row>
    <row r="3347" spans="1:20" ht="43.2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ROUND((E3347/D3347)*100,2)</f>
        <v>130</v>
      </c>
      <c r="P3347">
        <f t="shared" si="260"/>
        <v>50</v>
      </c>
      <c r="Q3347" t="str">
        <f t="shared" si="261"/>
        <v>theater</v>
      </c>
      <c r="R3347" t="str">
        <f t="shared" si="262"/>
        <v>plays</v>
      </c>
      <c r="S3347" s="6">
        <f t="shared" si="263"/>
        <v>42052.897777777776</v>
      </c>
      <c r="T3347" s="7">
        <f t="shared" si="264"/>
        <v>42111.817361111105</v>
      </c>
    </row>
    <row r="3348" spans="1:20" ht="43.2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ROUND((E3348/D3348)*100,2)</f>
        <v>110</v>
      </c>
      <c r="P3348">
        <f t="shared" si="260"/>
        <v>91.666666666666671</v>
      </c>
      <c r="Q3348" t="str">
        <f t="shared" si="261"/>
        <v>theater</v>
      </c>
      <c r="R3348" t="str">
        <f t="shared" si="262"/>
        <v>plays</v>
      </c>
      <c r="S3348" s="6">
        <f t="shared" si="263"/>
        <v>42053.816087962965</v>
      </c>
      <c r="T3348" s="7">
        <f t="shared" si="264"/>
        <v>42060.816087962965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ROUND((E3349/D3349)*100,2)</f>
        <v>119.45</v>
      </c>
      <c r="P3349">
        <f t="shared" si="260"/>
        <v>108.59090909090909</v>
      </c>
      <c r="Q3349" t="str">
        <f t="shared" si="261"/>
        <v>theater</v>
      </c>
      <c r="R3349" t="str">
        <f t="shared" si="262"/>
        <v>plays</v>
      </c>
      <c r="S3349" s="6">
        <f t="shared" si="263"/>
        <v>42484.343217592592</v>
      </c>
      <c r="T3349" s="7">
        <f t="shared" si="264"/>
        <v>42498.666666666664</v>
      </c>
    </row>
    <row r="3350" spans="1:20" ht="43.2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ROUND((E3350/D3350)*100,2)</f>
        <v>100.29</v>
      </c>
      <c r="P3350">
        <f t="shared" si="260"/>
        <v>69.822784810126578</v>
      </c>
      <c r="Q3350" t="str">
        <f t="shared" si="261"/>
        <v>theater</v>
      </c>
      <c r="R3350" t="str">
        <f t="shared" si="262"/>
        <v>plays</v>
      </c>
      <c r="S3350" s="6">
        <f t="shared" si="263"/>
        <v>42466.350462962961</v>
      </c>
      <c r="T3350" s="7">
        <f t="shared" si="264"/>
        <v>42489.957638888889</v>
      </c>
    </row>
    <row r="3351" spans="1:20" ht="43.2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ROUND((E3351/D3351)*100,2)</f>
        <v>153.4</v>
      </c>
      <c r="P3351">
        <f t="shared" si="260"/>
        <v>109.57142857142857</v>
      </c>
      <c r="Q3351" t="str">
        <f t="shared" si="261"/>
        <v>theater</v>
      </c>
      <c r="R3351" t="str">
        <f t="shared" si="262"/>
        <v>plays</v>
      </c>
      <c r="S3351" s="6">
        <f t="shared" si="263"/>
        <v>42512.902453703697</v>
      </c>
      <c r="T3351" s="7">
        <f t="shared" si="264"/>
        <v>42534.499999999993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ROUND((E3352/D3352)*100,2)</f>
        <v>104.43</v>
      </c>
      <c r="P3352">
        <f t="shared" si="260"/>
        <v>71.666666666666671</v>
      </c>
      <c r="Q3352" t="str">
        <f t="shared" si="261"/>
        <v>theater</v>
      </c>
      <c r="R3352" t="str">
        <f t="shared" si="262"/>
        <v>plays</v>
      </c>
      <c r="S3352" s="6">
        <f t="shared" si="263"/>
        <v>42302.493182870363</v>
      </c>
      <c r="T3352" s="7">
        <f t="shared" si="264"/>
        <v>42337.749999999993</v>
      </c>
    </row>
    <row r="3353" spans="1:20" ht="43.2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ROUND((E3353/D3353)*100,2)</f>
        <v>101.1</v>
      </c>
      <c r="P3353">
        <f t="shared" si="260"/>
        <v>93.611111111111114</v>
      </c>
      <c r="Q3353" t="str">
        <f t="shared" si="261"/>
        <v>theater</v>
      </c>
      <c r="R3353" t="str">
        <f t="shared" si="262"/>
        <v>plays</v>
      </c>
      <c r="S3353" s="6">
        <f t="shared" si="263"/>
        <v>41806.187094907407</v>
      </c>
      <c r="T3353" s="7">
        <f t="shared" si="264"/>
        <v>41843.25</v>
      </c>
    </row>
    <row r="3354" spans="1:20" ht="43.2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ROUND((E3354/D3354)*100,2)</f>
        <v>107.52</v>
      </c>
      <c r="P3354">
        <f t="shared" si="260"/>
        <v>76.8</v>
      </c>
      <c r="Q3354" t="str">
        <f t="shared" si="261"/>
        <v>theater</v>
      </c>
      <c r="R3354" t="str">
        <f t="shared" si="262"/>
        <v>plays</v>
      </c>
      <c r="S3354" s="6">
        <f t="shared" si="263"/>
        <v>42495.784467592595</v>
      </c>
      <c r="T3354" s="7">
        <f t="shared" si="264"/>
        <v>42552.749999999993</v>
      </c>
    </row>
    <row r="3355" spans="1:20" ht="43.2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ROUND((E3355/D3355)*100,2)</f>
        <v>315</v>
      </c>
      <c r="P3355">
        <f t="shared" si="260"/>
        <v>35.795454545454547</v>
      </c>
      <c r="Q3355" t="str">
        <f t="shared" si="261"/>
        <v>theater</v>
      </c>
      <c r="R3355" t="str">
        <f t="shared" si="262"/>
        <v>plays</v>
      </c>
      <c r="S3355" s="6">
        <f t="shared" si="263"/>
        <v>42479.223958333336</v>
      </c>
      <c r="T3355" s="7">
        <f t="shared" si="264"/>
        <v>42492.749999999993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ROUND((E3356/D3356)*100,2)</f>
        <v>101.93</v>
      </c>
      <c r="P3356">
        <f t="shared" si="260"/>
        <v>55.6</v>
      </c>
      <c r="Q3356" t="str">
        <f t="shared" si="261"/>
        <v>theater</v>
      </c>
      <c r="R3356" t="str">
        <f t="shared" si="262"/>
        <v>plays</v>
      </c>
      <c r="S3356" s="6">
        <f t="shared" si="263"/>
        <v>42270.518587962964</v>
      </c>
      <c r="T3356" s="7">
        <f t="shared" si="264"/>
        <v>42305.959027777775</v>
      </c>
    </row>
    <row r="3357" spans="1:20" ht="43.2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ROUND((E3357/D3357)*100,2)</f>
        <v>126.29</v>
      </c>
      <c r="P3357">
        <f t="shared" si="260"/>
        <v>147.33333333333334</v>
      </c>
      <c r="Q3357" t="str">
        <f t="shared" si="261"/>
        <v>theater</v>
      </c>
      <c r="R3357" t="str">
        <f t="shared" si="262"/>
        <v>plays</v>
      </c>
      <c r="S3357" s="6">
        <f t="shared" si="263"/>
        <v>42489.411192129628</v>
      </c>
      <c r="T3357" s="7">
        <f t="shared" si="264"/>
        <v>42500.261805555558</v>
      </c>
    </row>
    <row r="3358" spans="1:20" ht="43.2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ROUND((E3358/D3358)*100,2)</f>
        <v>101.4</v>
      </c>
      <c r="P3358">
        <f t="shared" si="260"/>
        <v>56.333333333333336</v>
      </c>
      <c r="Q3358" t="str">
        <f t="shared" si="261"/>
        <v>theater</v>
      </c>
      <c r="R3358" t="str">
        <f t="shared" si="262"/>
        <v>plays</v>
      </c>
      <c r="S3358" s="6">
        <f t="shared" si="263"/>
        <v>42536.607314814813</v>
      </c>
      <c r="T3358" s="7">
        <f t="shared" si="264"/>
        <v>42566.607314814813</v>
      </c>
    </row>
    <row r="3359" spans="1:20" ht="43.2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ROUND((E3359/D3359)*100,2)</f>
        <v>101</v>
      </c>
      <c r="P3359">
        <f t="shared" si="260"/>
        <v>96.19047619047619</v>
      </c>
      <c r="Q3359" t="str">
        <f t="shared" si="261"/>
        <v>theater</v>
      </c>
      <c r="R3359" t="str">
        <f t="shared" si="262"/>
        <v>plays</v>
      </c>
      <c r="S3359" s="6">
        <f t="shared" si="263"/>
        <v>41822.209606481476</v>
      </c>
      <c r="T3359" s="7">
        <f t="shared" si="264"/>
        <v>41852.209606481476</v>
      </c>
    </row>
    <row r="3360" spans="1:20" ht="43.2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ROUND((E3360/D3360)*100,2)</f>
        <v>102.99</v>
      </c>
      <c r="P3360">
        <f t="shared" si="260"/>
        <v>63.574074074074076</v>
      </c>
      <c r="Q3360" t="str">
        <f t="shared" si="261"/>
        <v>theater</v>
      </c>
      <c r="R3360" t="str">
        <f t="shared" si="262"/>
        <v>plays</v>
      </c>
      <c r="S3360" s="6">
        <f t="shared" si="263"/>
        <v>41932.102766203701</v>
      </c>
      <c r="T3360" s="7">
        <f t="shared" si="264"/>
        <v>41962.144432870373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ROUND((E3361/D3361)*100,2)</f>
        <v>106.25</v>
      </c>
      <c r="P3361">
        <f t="shared" si="260"/>
        <v>184.78260869565219</v>
      </c>
      <c r="Q3361" t="str">
        <f t="shared" si="261"/>
        <v>theater</v>
      </c>
      <c r="R3361" t="str">
        <f t="shared" si="262"/>
        <v>plays</v>
      </c>
      <c r="S3361" s="6">
        <f t="shared" si="263"/>
        <v>42745.848773148151</v>
      </c>
      <c r="T3361" s="7">
        <f t="shared" si="264"/>
        <v>42790.848773148151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ROUND((E3362/D3362)*100,2)</f>
        <v>101.38</v>
      </c>
      <c r="P3362">
        <f t="shared" si="260"/>
        <v>126.72222222222223</v>
      </c>
      <c r="Q3362" t="str">
        <f t="shared" si="261"/>
        <v>theater</v>
      </c>
      <c r="R3362" t="str">
        <f t="shared" si="262"/>
        <v>plays</v>
      </c>
      <c r="S3362" s="6">
        <f t="shared" si="263"/>
        <v>42696.874340277776</v>
      </c>
      <c r="T3362" s="7">
        <f t="shared" si="264"/>
        <v>42718.457638888889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ROUND((E3363/D3363)*100,2)</f>
        <v>113.46</v>
      </c>
      <c r="P3363">
        <f t="shared" si="260"/>
        <v>83.42647058823529</v>
      </c>
      <c r="Q3363" t="str">
        <f t="shared" si="261"/>
        <v>theater</v>
      </c>
      <c r="R3363" t="str">
        <f t="shared" si="262"/>
        <v>plays</v>
      </c>
      <c r="S3363" s="6">
        <f t="shared" si="263"/>
        <v>41865.817013888889</v>
      </c>
      <c r="T3363" s="7">
        <f t="shared" si="264"/>
        <v>41883.457638888889</v>
      </c>
    </row>
    <row r="3364" spans="1:20" ht="43.2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ROUND((E3364/D3364)*100,2)</f>
        <v>218</v>
      </c>
      <c r="P3364">
        <f t="shared" si="260"/>
        <v>54.5</v>
      </c>
      <c r="Q3364" t="str">
        <f t="shared" si="261"/>
        <v>theater</v>
      </c>
      <c r="R3364" t="str">
        <f t="shared" si="262"/>
        <v>plays</v>
      </c>
      <c r="S3364" s="6">
        <f t="shared" si="263"/>
        <v>42055.883298611108</v>
      </c>
      <c r="T3364" s="7">
        <f t="shared" si="264"/>
        <v>42069.996527777774</v>
      </c>
    </row>
    <row r="3365" spans="1:20" ht="43.2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ROUND((E3365/D3365)*100,2)</f>
        <v>101.42</v>
      </c>
      <c r="P3365">
        <f t="shared" si="260"/>
        <v>302.30769230769232</v>
      </c>
      <c r="Q3365" t="str">
        <f t="shared" si="261"/>
        <v>theater</v>
      </c>
      <c r="R3365" t="str">
        <f t="shared" si="262"/>
        <v>plays</v>
      </c>
      <c r="S3365" s="6">
        <f t="shared" si="263"/>
        <v>41851.563020833331</v>
      </c>
      <c r="T3365" s="7">
        <f t="shared" si="264"/>
        <v>41870.458333333328</v>
      </c>
    </row>
    <row r="3366" spans="1:20" ht="43.2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ROUND((E3366/D3366)*100,2)</f>
        <v>105.93</v>
      </c>
      <c r="P3366">
        <f t="shared" si="260"/>
        <v>44.138888888888886</v>
      </c>
      <c r="Q3366" t="str">
        <f t="shared" si="261"/>
        <v>theater</v>
      </c>
      <c r="R3366" t="str">
        <f t="shared" si="262"/>
        <v>plays</v>
      </c>
      <c r="S3366" s="6">
        <f t="shared" si="263"/>
        <v>42422.769085648142</v>
      </c>
      <c r="T3366" s="7">
        <f t="shared" si="264"/>
        <v>42444.666666666664</v>
      </c>
    </row>
    <row r="3367" spans="1:20" ht="43.2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ROUND((E3367/D3367)*100,2)</f>
        <v>104</v>
      </c>
      <c r="P3367">
        <f t="shared" si="260"/>
        <v>866.66666666666663</v>
      </c>
      <c r="Q3367" t="str">
        <f t="shared" si="261"/>
        <v>theater</v>
      </c>
      <c r="R3367" t="str">
        <f t="shared" si="262"/>
        <v>plays</v>
      </c>
      <c r="S3367" s="6">
        <f t="shared" si="263"/>
        <v>42320.893425925919</v>
      </c>
      <c r="T3367" s="7">
        <f t="shared" si="264"/>
        <v>42350.893425925919</v>
      </c>
    </row>
    <row r="3368" spans="1:20" ht="43.2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ROUND((E3368/D3368)*100,2)</f>
        <v>221</v>
      </c>
      <c r="P3368">
        <f t="shared" si="260"/>
        <v>61.388888888888886</v>
      </c>
      <c r="Q3368" t="str">
        <f t="shared" si="261"/>
        <v>theater</v>
      </c>
      <c r="R3368" t="str">
        <f t="shared" si="262"/>
        <v>plays</v>
      </c>
      <c r="S3368" s="6">
        <f t="shared" si="263"/>
        <v>42106.859224537031</v>
      </c>
      <c r="T3368" s="7">
        <f t="shared" si="264"/>
        <v>42136.859224537031</v>
      </c>
    </row>
    <row r="3369" spans="1:20" ht="43.2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ROUND((E3369/D3369)*100,2)</f>
        <v>118.67</v>
      </c>
      <c r="P3369">
        <f t="shared" si="260"/>
        <v>29.666666666666668</v>
      </c>
      <c r="Q3369" t="str">
        <f t="shared" si="261"/>
        <v>theater</v>
      </c>
      <c r="R3369" t="str">
        <f t="shared" si="262"/>
        <v>plays</v>
      </c>
      <c r="S3369" s="6">
        <f t="shared" si="263"/>
        <v>42192.725624999999</v>
      </c>
      <c r="T3369" s="7">
        <f t="shared" si="264"/>
        <v>42217.725624999999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ROUND((E3370/D3370)*100,2)</f>
        <v>104.6</v>
      </c>
      <c r="P3370">
        <f t="shared" si="260"/>
        <v>45.478260869565219</v>
      </c>
      <c r="Q3370" t="str">
        <f t="shared" si="261"/>
        <v>theater</v>
      </c>
      <c r="R3370" t="str">
        <f t="shared" si="262"/>
        <v>plays</v>
      </c>
      <c r="S3370" s="6">
        <f t="shared" si="263"/>
        <v>41968.991423611107</v>
      </c>
      <c r="T3370" s="7">
        <f t="shared" si="264"/>
        <v>42004.999999999993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ROUND((E3371/D3371)*100,2)</f>
        <v>103.9</v>
      </c>
      <c r="P3371">
        <f t="shared" si="260"/>
        <v>96.203703703703709</v>
      </c>
      <c r="Q3371" t="str">
        <f t="shared" si="261"/>
        <v>theater</v>
      </c>
      <c r="R3371" t="str">
        <f t="shared" si="262"/>
        <v>plays</v>
      </c>
      <c r="S3371" s="6">
        <f t="shared" si="263"/>
        <v>42689.833101851851</v>
      </c>
      <c r="T3371" s="7">
        <f t="shared" si="264"/>
        <v>42749.833101851851</v>
      </c>
    </row>
    <row r="3372" spans="1:20" ht="28.8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ROUND((E3372/D3372)*100,2)</f>
        <v>117.73</v>
      </c>
      <c r="P3372">
        <f t="shared" si="260"/>
        <v>67.92307692307692</v>
      </c>
      <c r="Q3372" t="str">
        <f t="shared" si="261"/>
        <v>theater</v>
      </c>
      <c r="R3372" t="str">
        <f t="shared" si="262"/>
        <v>plays</v>
      </c>
      <c r="S3372" s="6">
        <f t="shared" si="263"/>
        <v>42690.125983796293</v>
      </c>
      <c r="T3372" s="7">
        <f t="shared" si="264"/>
        <v>42721.124999999993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ROUND((E3373/D3373)*100,2)</f>
        <v>138.5</v>
      </c>
      <c r="P3373">
        <f t="shared" si="260"/>
        <v>30.777777777777779</v>
      </c>
      <c r="Q3373" t="str">
        <f t="shared" si="261"/>
        <v>theater</v>
      </c>
      <c r="R3373" t="str">
        <f t="shared" si="262"/>
        <v>plays</v>
      </c>
      <c r="S3373" s="6">
        <f t="shared" si="263"/>
        <v>42312.666261574072</v>
      </c>
      <c r="T3373" s="7">
        <f t="shared" si="264"/>
        <v>42340.666261574072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ROUND((E3374/D3374)*100,2)</f>
        <v>103.5</v>
      </c>
      <c r="P3374">
        <f t="shared" si="260"/>
        <v>38.333333333333336</v>
      </c>
      <c r="Q3374" t="str">
        <f t="shared" si="261"/>
        <v>theater</v>
      </c>
      <c r="R3374" t="str">
        <f t="shared" si="262"/>
        <v>plays</v>
      </c>
      <c r="S3374" s="6">
        <f t="shared" si="263"/>
        <v>41855.339768518512</v>
      </c>
      <c r="T3374" s="7">
        <f t="shared" si="264"/>
        <v>41875.999305555553</v>
      </c>
    </row>
    <row r="3375" spans="1:20" ht="43.2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ROUND((E3375/D3375)*100,2)</f>
        <v>100.25</v>
      </c>
      <c r="P3375">
        <f t="shared" si="260"/>
        <v>66.833333333333329</v>
      </c>
      <c r="Q3375" t="str">
        <f t="shared" si="261"/>
        <v>theater</v>
      </c>
      <c r="R3375" t="str">
        <f t="shared" si="262"/>
        <v>plays</v>
      </c>
      <c r="S3375" s="6">
        <f t="shared" si="263"/>
        <v>42179.646296296291</v>
      </c>
      <c r="T3375" s="7">
        <f t="shared" si="264"/>
        <v>42203.458333333336</v>
      </c>
    </row>
    <row r="3376" spans="1:20" ht="43.2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ROUND((E3376/D3376)*100,2)</f>
        <v>106.57</v>
      </c>
      <c r="P3376">
        <f t="shared" si="260"/>
        <v>71.730769230769226</v>
      </c>
      <c r="Q3376" t="str">
        <f t="shared" si="261"/>
        <v>theater</v>
      </c>
      <c r="R3376" t="str">
        <f t="shared" si="262"/>
        <v>plays</v>
      </c>
      <c r="S3376" s="6">
        <f t="shared" si="263"/>
        <v>42275.523333333331</v>
      </c>
      <c r="T3376" s="7">
        <f t="shared" si="264"/>
        <v>42305.523333333331</v>
      </c>
    </row>
    <row r="3377" spans="1:20" ht="43.2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ROUND((E3377/D3377)*100,2)</f>
        <v>100</v>
      </c>
      <c r="P3377">
        <f t="shared" si="260"/>
        <v>176.47058823529412</v>
      </c>
      <c r="Q3377" t="str">
        <f t="shared" si="261"/>
        <v>theater</v>
      </c>
      <c r="R3377" t="str">
        <f t="shared" si="262"/>
        <v>plays</v>
      </c>
      <c r="S3377" s="6">
        <f t="shared" si="263"/>
        <v>41765.402465277773</v>
      </c>
      <c r="T3377" s="7">
        <f t="shared" si="264"/>
        <v>41777.402465277773</v>
      </c>
    </row>
    <row r="3378" spans="1:20" ht="43.2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ROUND((E3378/D3378)*100,2)</f>
        <v>100.01</v>
      </c>
      <c r="P3378">
        <f t="shared" si="260"/>
        <v>421.10526315789474</v>
      </c>
      <c r="Q3378" t="str">
        <f t="shared" si="261"/>
        <v>theater</v>
      </c>
      <c r="R3378" t="str">
        <f t="shared" si="262"/>
        <v>plays</v>
      </c>
      <c r="S3378" s="6">
        <f t="shared" si="263"/>
        <v>42059.492986111109</v>
      </c>
      <c r="T3378" s="7">
        <f t="shared" si="264"/>
        <v>42119.451319444437</v>
      </c>
    </row>
    <row r="3379" spans="1:20" ht="43.2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ROUND((E3379/D3379)*100,2)</f>
        <v>101.05</v>
      </c>
      <c r="P3379">
        <f t="shared" si="260"/>
        <v>104.98701298701299</v>
      </c>
      <c r="Q3379" t="str">
        <f t="shared" si="261"/>
        <v>theater</v>
      </c>
      <c r="R3379" t="str">
        <f t="shared" si="262"/>
        <v>plays</v>
      </c>
      <c r="S3379" s="6">
        <f t="shared" si="263"/>
        <v>42053.524293981478</v>
      </c>
      <c r="T3379" s="7">
        <f t="shared" si="264"/>
        <v>42083.49722222222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ROUND((E3380/D3380)*100,2)</f>
        <v>107.64</v>
      </c>
      <c r="P3380">
        <f t="shared" si="260"/>
        <v>28.19047619047619</v>
      </c>
      <c r="Q3380" t="str">
        <f t="shared" si="261"/>
        <v>theater</v>
      </c>
      <c r="R3380" t="str">
        <f t="shared" si="262"/>
        <v>plays</v>
      </c>
      <c r="S3380" s="6">
        <f t="shared" si="263"/>
        <v>41858.147060185183</v>
      </c>
      <c r="T3380" s="7">
        <f t="shared" si="264"/>
        <v>41882.338888888888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ROUND((E3381/D3381)*100,2)</f>
        <v>103.65</v>
      </c>
      <c r="P3381">
        <f t="shared" si="260"/>
        <v>54.55263157894737</v>
      </c>
      <c r="Q3381" t="str">
        <f t="shared" si="261"/>
        <v>theater</v>
      </c>
      <c r="R3381" t="str">
        <f t="shared" si="262"/>
        <v>plays</v>
      </c>
      <c r="S3381" s="6">
        <f t="shared" si="263"/>
        <v>42225.305555555555</v>
      </c>
      <c r="T3381" s="7">
        <f t="shared" si="264"/>
        <v>42242.749999999993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ROUND((E3382/D3382)*100,2)</f>
        <v>104.43</v>
      </c>
      <c r="P3382">
        <f t="shared" si="260"/>
        <v>111.89285714285714</v>
      </c>
      <c r="Q3382" t="str">
        <f t="shared" si="261"/>
        <v>theater</v>
      </c>
      <c r="R3382" t="str">
        <f t="shared" si="262"/>
        <v>plays</v>
      </c>
      <c r="S3382" s="6">
        <f t="shared" si="263"/>
        <v>41937.745115740741</v>
      </c>
      <c r="T3382" s="7">
        <f t="shared" si="264"/>
        <v>41972.786782407406</v>
      </c>
    </row>
    <row r="3383" spans="1:20" ht="43.2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ROUND((E3383/D3383)*100,2)</f>
        <v>102.25</v>
      </c>
      <c r="P3383">
        <f t="shared" si="260"/>
        <v>85.208333333333329</v>
      </c>
      <c r="Q3383" t="str">
        <f t="shared" si="261"/>
        <v>theater</v>
      </c>
      <c r="R3383" t="str">
        <f t="shared" si="262"/>
        <v>plays</v>
      </c>
      <c r="S3383" s="6">
        <f t="shared" si="263"/>
        <v>42043.976655092592</v>
      </c>
      <c r="T3383" s="7">
        <f t="shared" si="264"/>
        <v>42073.934988425921</v>
      </c>
    </row>
    <row r="3384" spans="1:20" ht="43.2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ROUND((E3384/D3384)*100,2)</f>
        <v>100.74</v>
      </c>
      <c r="P3384">
        <f t="shared" si="260"/>
        <v>76.652173913043484</v>
      </c>
      <c r="Q3384" t="str">
        <f t="shared" si="261"/>
        <v>theater</v>
      </c>
      <c r="R3384" t="str">
        <f t="shared" si="262"/>
        <v>plays</v>
      </c>
      <c r="S3384" s="6">
        <f t="shared" si="263"/>
        <v>42559.222870370366</v>
      </c>
      <c r="T3384" s="7">
        <f t="shared" si="264"/>
        <v>42583.749305555553</v>
      </c>
    </row>
    <row r="3385" spans="1:20" ht="43.2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ROUND((E3385/D3385)*100,2)</f>
        <v>111.71</v>
      </c>
      <c r="P3385">
        <f t="shared" si="260"/>
        <v>65.166666666666671</v>
      </c>
      <c r="Q3385" t="str">
        <f t="shared" si="261"/>
        <v>theater</v>
      </c>
      <c r="R3385" t="str">
        <f t="shared" si="262"/>
        <v>plays</v>
      </c>
      <c r="S3385" s="6">
        <f t="shared" si="263"/>
        <v>42524.574305555558</v>
      </c>
      <c r="T3385" s="7">
        <f t="shared" si="264"/>
        <v>42544.574305555558</v>
      </c>
    </row>
    <row r="3386" spans="1:20" ht="43.2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ROUND((E3386/D3386)*100,2)</f>
        <v>100.01</v>
      </c>
      <c r="P3386">
        <f t="shared" si="260"/>
        <v>93.760312499999998</v>
      </c>
      <c r="Q3386" t="str">
        <f t="shared" si="261"/>
        <v>theater</v>
      </c>
      <c r="R3386" t="str">
        <f t="shared" si="262"/>
        <v>plays</v>
      </c>
      <c r="S3386" s="6">
        <f t="shared" si="263"/>
        <v>42291.879259259258</v>
      </c>
      <c r="T3386" s="7">
        <f t="shared" si="264"/>
        <v>42328.916666666664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ROUND((E3387/D3387)*100,2)</f>
        <v>100</v>
      </c>
      <c r="P3387">
        <f t="shared" si="260"/>
        <v>133.33333333333334</v>
      </c>
      <c r="Q3387" t="str">
        <f t="shared" si="261"/>
        <v>theater</v>
      </c>
      <c r="R3387" t="str">
        <f t="shared" si="262"/>
        <v>plays</v>
      </c>
      <c r="S3387" s="6">
        <f t="shared" si="263"/>
        <v>41953.659166666665</v>
      </c>
      <c r="T3387" s="7">
        <f t="shared" si="264"/>
        <v>41983.659166666665</v>
      </c>
    </row>
    <row r="3388" spans="1:20" ht="43.2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ROUND((E3388/D3388)*100,2)</f>
        <v>105</v>
      </c>
      <c r="P3388">
        <f t="shared" si="260"/>
        <v>51.219512195121951</v>
      </c>
      <c r="Q3388" t="str">
        <f t="shared" si="261"/>
        <v>theater</v>
      </c>
      <c r="R3388" t="str">
        <f t="shared" si="262"/>
        <v>plays</v>
      </c>
      <c r="S3388" s="6">
        <f t="shared" si="263"/>
        <v>41946.436412037037</v>
      </c>
      <c r="T3388" s="7">
        <f t="shared" si="264"/>
        <v>41976.436412037037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ROUND((E3389/D3389)*100,2)</f>
        <v>116.87</v>
      </c>
      <c r="P3389">
        <f t="shared" si="260"/>
        <v>100.17142857142858</v>
      </c>
      <c r="Q3389" t="str">
        <f t="shared" si="261"/>
        <v>theater</v>
      </c>
      <c r="R3389" t="str">
        <f t="shared" si="262"/>
        <v>plays</v>
      </c>
      <c r="S3389" s="6">
        <f t="shared" si="263"/>
        <v>41947.554259259261</v>
      </c>
      <c r="T3389" s="7">
        <f t="shared" si="264"/>
        <v>41987.554259259261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ROUND((E3390/D3390)*100,2)</f>
        <v>103.8</v>
      </c>
      <c r="P3390">
        <f t="shared" si="260"/>
        <v>34.6</v>
      </c>
      <c r="Q3390" t="str">
        <f t="shared" si="261"/>
        <v>theater</v>
      </c>
      <c r="R3390" t="str">
        <f t="shared" si="262"/>
        <v>plays</v>
      </c>
      <c r="S3390" s="6">
        <f t="shared" si="263"/>
        <v>42143.252789351849</v>
      </c>
      <c r="T3390" s="7">
        <f t="shared" si="264"/>
        <v>42173.252789351849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ROUND((E3391/D3391)*100,2)</f>
        <v>114.5</v>
      </c>
      <c r="P3391">
        <f t="shared" si="260"/>
        <v>184.67741935483872</v>
      </c>
      <c r="Q3391" t="str">
        <f t="shared" si="261"/>
        <v>theater</v>
      </c>
      <c r="R3391" t="str">
        <f t="shared" si="262"/>
        <v>plays</v>
      </c>
      <c r="S3391" s="6">
        <f t="shared" si="263"/>
        <v>42494.355115740742</v>
      </c>
      <c r="T3391" s="7">
        <f t="shared" si="264"/>
        <v>42524.355115740742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ROUND((E3392/D3392)*100,2)</f>
        <v>102.4</v>
      </c>
      <c r="P3392">
        <f t="shared" si="260"/>
        <v>69.818181818181813</v>
      </c>
      <c r="Q3392" t="str">
        <f t="shared" si="261"/>
        <v>theater</v>
      </c>
      <c r="R3392" t="str">
        <f t="shared" si="262"/>
        <v>plays</v>
      </c>
      <c r="S3392" s="6">
        <f t="shared" si="263"/>
        <v>41815.566493055558</v>
      </c>
      <c r="T3392" s="7">
        <f t="shared" si="264"/>
        <v>41830.566493055558</v>
      </c>
    </row>
    <row r="3393" spans="1:20" ht="43.2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ROUND((E3393/D3393)*100,2)</f>
        <v>223</v>
      </c>
      <c r="P3393">
        <f t="shared" si="260"/>
        <v>61.944444444444443</v>
      </c>
      <c r="Q3393" t="str">
        <f t="shared" si="261"/>
        <v>theater</v>
      </c>
      <c r="R3393" t="str">
        <f t="shared" si="262"/>
        <v>plays</v>
      </c>
      <c r="S3393" s="6">
        <f t="shared" si="263"/>
        <v>41830.337361111109</v>
      </c>
      <c r="T3393" s="7">
        <f t="shared" si="264"/>
        <v>41859.727777777771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ROUND((E3394/D3394)*100,2)</f>
        <v>100</v>
      </c>
      <c r="P3394">
        <f t="shared" si="260"/>
        <v>41.666666666666664</v>
      </c>
      <c r="Q3394" t="str">
        <f t="shared" si="261"/>
        <v>theater</v>
      </c>
      <c r="R3394" t="str">
        <f t="shared" si="262"/>
        <v>plays</v>
      </c>
      <c r="S3394" s="6">
        <f t="shared" si="263"/>
        <v>42446.63721064815</v>
      </c>
      <c r="T3394" s="7">
        <f t="shared" si="264"/>
        <v>42496.63721064815</v>
      </c>
    </row>
    <row r="3395" spans="1:20" ht="43.2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ROUND((E3395/D3395)*100,2)</f>
        <v>105.8</v>
      </c>
      <c r="P3395">
        <f t="shared" ref="P3395:P3458" si="265">IF(L3395=0,0,+E3395/L3395)</f>
        <v>36.06818181818182</v>
      </c>
      <c r="Q3395" t="str">
        <f t="shared" ref="Q3395:Q3458" si="266">LEFT(N3395, SEARCH("/",N3395)-1)</f>
        <v>theater</v>
      </c>
      <c r="R3395" t="str">
        <f t="shared" ref="R3395:R3458" si="267">RIGHT(N3395,LEN(N3395)-SEARCH("/",N3395))</f>
        <v>plays</v>
      </c>
      <c r="S3395" s="6">
        <f t="shared" ref="S3395:S3458" si="268">(J3395/86400)+25569+(-5/24)</f>
        <v>41923.713310185187</v>
      </c>
      <c r="T3395" s="7">
        <f t="shared" ref="T3395:T3458" si="269">(I3395/86400)+25569+(-5/24)</f>
        <v>41948.823611111111</v>
      </c>
    </row>
    <row r="3396" spans="1:20" ht="43.2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ROUND((E3396/D3396)*100,2)</f>
        <v>142.36000000000001</v>
      </c>
      <c r="P3396">
        <f t="shared" si="265"/>
        <v>29</v>
      </c>
      <c r="Q3396" t="str">
        <f t="shared" si="266"/>
        <v>theater</v>
      </c>
      <c r="R3396" t="str">
        <f t="shared" si="267"/>
        <v>plays</v>
      </c>
      <c r="S3396" s="6">
        <f t="shared" si="268"/>
        <v>41817.387094907404</v>
      </c>
      <c r="T3396" s="7">
        <f t="shared" si="269"/>
        <v>41847.387094907404</v>
      </c>
    </row>
    <row r="3397" spans="1:20" ht="28.8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ROUND((E3397/D3397)*100,2)</f>
        <v>184</v>
      </c>
      <c r="P3397">
        <f t="shared" si="265"/>
        <v>24.210526315789473</v>
      </c>
      <c r="Q3397" t="str">
        <f t="shared" si="266"/>
        <v>theater</v>
      </c>
      <c r="R3397" t="str">
        <f t="shared" si="267"/>
        <v>plays</v>
      </c>
      <c r="S3397" s="6">
        <f t="shared" si="268"/>
        <v>42140.503981481474</v>
      </c>
      <c r="T3397" s="7">
        <f t="shared" si="269"/>
        <v>42154.548611111109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ROUND((E3398/D3398)*100,2)</f>
        <v>104.33</v>
      </c>
      <c r="P3398">
        <f t="shared" si="265"/>
        <v>55.892857142857146</v>
      </c>
      <c r="Q3398" t="str">
        <f t="shared" si="266"/>
        <v>theater</v>
      </c>
      <c r="R3398" t="str">
        <f t="shared" si="267"/>
        <v>plays</v>
      </c>
      <c r="S3398" s="6">
        <f t="shared" si="268"/>
        <v>41764.238298611112</v>
      </c>
      <c r="T3398" s="7">
        <f t="shared" si="269"/>
        <v>41790.957638888889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ROUND((E3399/D3399)*100,2)</f>
        <v>112</v>
      </c>
      <c r="P3399">
        <f t="shared" si="265"/>
        <v>11.666666666666666</v>
      </c>
      <c r="Q3399" t="str">
        <f t="shared" si="266"/>
        <v>theater</v>
      </c>
      <c r="R3399" t="str">
        <f t="shared" si="267"/>
        <v>plays</v>
      </c>
      <c r="S3399" s="6">
        <f t="shared" si="268"/>
        <v>42378.270011574066</v>
      </c>
      <c r="T3399" s="7">
        <f t="shared" si="269"/>
        <v>42418.708333333336</v>
      </c>
    </row>
    <row r="3400" spans="1:20" ht="43.2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ROUND((E3400/D3400)*100,2)</f>
        <v>111.08</v>
      </c>
      <c r="P3400">
        <f t="shared" si="265"/>
        <v>68.353846153846149</v>
      </c>
      <c r="Q3400" t="str">
        <f t="shared" si="266"/>
        <v>theater</v>
      </c>
      <c r="R3400" t="str">
        <f t="shared" si="267"/>
        <v>plays</v>
      </c>
      <c r="S3400" s="6">
        <f t="shared" si="268"/>
        <v>41941.543703703697</v>
      </c>
      <c r="T3400" s="7">
        <f t="shared" si="269"/>
        <v>41964.499999999993</v>
      </c>
    </row>
    <row r="3401" spans="1:20" ht="43.2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ROUND((E3401/D3401)*100,2)</f>
        <v>103.75</v>
      </c>
      <c r="P3401">
        <f t="shared" si="265"/>
        <v>27.065217391304348</v>
      </c>
      <c r="Q3401" t="str">
        <f t="shared" si="266"/>
        <v>theater</v>
      </c>
      <c r="R3401" t="str">
        <f t="shared" si="267"/>
        <v>plays</v>
      </c>
      <c r="S3401" s="6">
        <f t="shared" si="268"/>
        <v>42026.712094907409</v>
      </c>
      <c r="T3401" s="7">
        <f t="shared" si="269"/>
        <v>42056.712094907409</v>
      </c>
    </row>
    <row r="3402" spans="1:20" ht="43.2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ROUND((E3402/D3402)*100,2)</f>
        <v>100.41</v>
      </c>
      <c r="P3402">
        <f t="shared" si="265"/>
        <v>118.12941176470588</v>
      </c>
      <c r="Q3402" t="str">
        <f t="shared" si="266"/>
        <v>theater</v>
      </c>
      <c r="R3402" t="str">
        <f t="shared" si="267"/>
        <v>plays</v>
      </c>
      <c r="S3402" s="6">
        <f t="shared" si="268"/>
        <v>41834.745532407404</v>
      </c>
      <c r="T3402" s="7">
        <f t="shared" si="269"/>
        <v>41879.745532407404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ROUND((E3403/D3403)*100,2)</f>
        <v>101.86</v>
      </c>
      <c r="P3403">
        <f t="shared" si="265"/>
        <v>44.757575757575758</v>
      </c>
      <c r="Q3403" t="str">
        <f t="shared" si="266"/>
        <v>theater</v>
      </c>
      <c r="R3403" t="str">
        <f t="shared" si="267"/>
        <v>plays</v>
      </c>
      <c r="S3403" s="6">
        <f t="shared" si="268"/>
        <v>42193.5155787037</v>
      </c>
      <c r="T3403" s="7">
        <f t="shared" si="269"/>
        <v>42223.5155787037</v>
      </c>
    </row>
    <row r="3404" spans="1:20" ht="43.2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ROUND((E3404/D3404)*100,2)</f>
        <v>109.77</v>
      </c>
      <c r="P3404">
        <f t="shared" si="265"/>
        <v>99.787878787878782</v>
      </c>
      <c r="Q3404" t="str">
        <f t="shared" si="266"/>
        <v>theater</v>
      </c>
      <c r="R3404" t="str">
        <f t="shared" si="267"/>
        <v>plays</v>
      </c>
      <c r="S3404" s="6">
        <f t="shared" si="268"/>
        <v>42290.410219907404</v>
      </c>
      <c r="T3404" s="7">
        <f t="shared" si="269"/>
        <v>42319.896527777775</v>
      </c>
    </row>
    <row r="3405" spans="1:20" ht="43.2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ROUND((E3405/D3405)*100,2)</f>
        <v>100</v>
      </c>
      <c r="P3405">
        <f t="shared" si="265"/>
        <v>117.64705882352941</v>
      </c>
      <c r="Q3405" t="str">
        <f t="shared" si="266"/>
        <v>theater</v>
      </c>
      <c r="R3405" t="str">
        <f t="shared" si="267"/>
        <v>plays</v>
      </c>
      <c r="S3405" s="6">
        <f t="shared" si="268"/>
        <v>42150.253749999996</v>
      </c>
      <c r="T3405" s="7">
        <f t="shared" si="269"/>
        <v>42180.253749999996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ROUND((E3406/D3406)*100,2)</f>
        <v>122</v>
      </c>
      <c r="P3406">
        <f t="shared" si="265"/>
        <v>203.33333333333334</v>
      </c>
      <c r="Q3406" t="str">
        <f t="shared" si="266"/>
        <v>theater</v>
      </c>
      <c r="R3406" t="str">
        <f t="shared" si="267"/>
        <v>plays</v>
      </c>
      <c r="S3406" s="6">
        <f t="shared" si="268"/>
        <v>42152.295162037037</v>
      </c>
      <c r="T3406" s="7">
        <f t="shared" si="269"/>
        <v>42172.295162037037</v>
      </c>
    </row>
    <row r="3407" spans="1:20" ht="43.2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ROUND((E3407/D3407)*100,2)</f>
        <v>137.57</v>
      </c>
      <c r="P3407">
        <f t="shared" si="265"/>
        <v>28.323529411764707</v>
      </c>
      <c r="Q3407" t="str">
        <f t="shared" si="266"/>
        <v>theater</v>
      </c>
      <c r="R3407" t="str">
        <f t="shared" si="267"/>
        <v>plays</v>
      </c>
      <c r="S3407" s="6">
        <f t="shared" si="268"/>
        <v>42409.808865740742</v>
      </c>
      <c r="T3407" s="7">
        <f t="shared" si="269"/>
        <v>42430.790972222218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ROUND((E3408/D3408)*100,2)</f>
        <v>100.31</v>
      </c>
      <c r="P3408">
        <f t="shared" si="265"/>
        <v>110.23076923076923</v>
      </c>
      <c r="Q3408" t="str">
        <f t="shared" si="266"/>
        <v>theater</v>
      </c>
      <c r="R3408" t="str">
        <f t="shared" si="267"/>
        <v>plays</v>
      </c>
      <c r="S3408" s="6">
        <f t="shared" si="268"/>
        <v>41791.284444444442</v>
      </c>
      <c r="T3408" s="7">
        <f t="shared" si="269"/>
        <v>41836.284444444442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ROUND((E3409/D3409)*100,2)</f>
        <v>107.1</v>
      </c>
      <c r="P3409">
        <f t="shared" si="265"/>
        <v>31.970149253731343</v>
      </c>
      <c r="Q3409" t="str">
        <f t="shared" si="266"/>
        <v>theater</v>
      </c>
      <c r="R3409" t="str">
        <f t="shared" si="267"/>
        <v>plays</v>
      </c>
      <c r="S3409" s="6">
        <f t="shared" si="268"/>
        <v>41796.21399305555</v>
      </c>
      <c r="T3409" s="7">
        <f t="shared" si="269"/>
        <v>41826.21399305555</v>
      </c>
    </row>
    <row r="3410" spans="1:20" ht="43.2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ROUND((E3410/D3410)*100,2)</f>
        <v>211</v>
      </c>
      <c r="P3410">
        <f t="shared" si="265"/>
        <v>58.611111111111114</v>
      </c>
      <c r="Q3410" t="str">
        <f t="shared" si="266"/>
        <v>theater</v>
      </c>
      <c r="R3410" t="str">
        <f t="shared" si="267"/>
        <v>plays</v>
      </c>
      <c r="S3410" s="6">
        <f t="shared" si="268"/>
        <v>41808.78361111111</v>
      </c>
      <c r="T3410" s="7">
        <f t="shared" si="269"/>
        <v>41838.78361111111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ROUND((E3411/D3411)*100,2)</f>
        <v>123.6</v>
      </c>
      <c r="P3411">
        <f t="shared" si="265"/>
        <v>29.428571428571427</v>
      </c>
      <c r="Q3411" t="str">
        <f t="shared" si="266"/>
        <v>theater</v>
      </c>
      <c r="R3411" t="str">
        <f t="shared" si="267"/>
        <v>plays</v>
      </c>
      <c r="S3411" s="6">
        <f t="shared" si="268"/>
        <v>42544.605995370366</v>
      </c>
      <c r="T3411" s="7">
        <f t="shared" si="269"/>
        <v>42582.665277777771</v>
      </c>
    </row>
    <row r="3412" spans="1:20" ht="43.2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ROUND((E3412/D3412)*100,2)</f>
        <v>108.5</v>
      </c>
      <c r="P3412">
        <f t="shared" si="265"/>
        <v>81.375</v>
      </c>
      <c r="Q3412" t="str">
        <f t="shared" si="266"/>
        <v>theater</v>
      </c>
      <c r="R3412" t="str">
        <f t="shared" si="267"/>
        <v>plays</v>
      </c>
      <c r="S3412" s="6">
        <f t="shared" si="268"/>
        <v>42499.83321759259</v>
      </c>
      <c r="T3412" s="7">
        <f t="shared" si="269"/>
        <v>42527.083333333336</v>
      </c>
    </row>
    <row r="3413" spans="1:20" ht="43.2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ROUND((E3413/D3413)*100,2)</f>
        <v>103.57</v>
      </c>
      <c r="P3413">
        <f t="shared" si="265"/>
        <v>199.16666666666666</v>
      </c>
      <c r="Q3413" t="str">
        <f t="shared" si="266"/>
        <v>theater</v>
      </c>
      <c r="R3413" t="str">
        <f t="shared" si="267"/>
        <v>plays</v>
      </c>
      <c r="S3413" s="6">
        <f t="shared" si="268"/>
        <v>42264.814490740733</v>
      </c>
      <c r="T3413" s="7">
        <f t="shared" si="269"/>
        <v>42284.814490740733</v>
      </c>
    </row>
    <row r="3414" spans="1:20" ht="43.2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ROUND((E3414/D3414)*100,2)</f>
        <v>100</v>
      </c>
      <c r="P3414">
        <f t="shared" si="265"/>
        <v>115.38461538461539</v>
      </c>
      <c r="Q3414" t="str">
        <f t="shared" si="266"/>
        <v>theater</v>
      </c>
      <c r="R3414" t="str">
        <f t="shared" si="267"/>
        <v>plays</v>
      </c>
      <c r="S3414" s="6">
        <f t="shared" si="268"/>
        <v>41879.750717592593</v>
      </c>
      <c r="T3414" s="7">
        <f t="shared" si="269"/>
        <v>41909.750717592593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ROUND((E3415/D3415)*100,2)</f>
        <v>130</v>
      </c>
      <c r="P3415">
        <f t="shared" si="265"/>
        <v>46.428571428571431</v>
      </c>
      <c r="Q3415" t="str">
        <f t="shared" si="266"/>
        <v>theater</v>
      </c>
      <c r="R3415" t="str">
        <f t="shared" si="267"/>
        <v>plays</v>
      </c>
      <c r="S3415" s="6">
        <f t="shared" si="268"/>
        <v>42053.524745370371</v>
      </c>
      <c r="T3415" s="7">
        <f t="shared" si="269"/>
        <v>42062.999305555553</v>
      </c>
    </row>
    <row r="3416" spans="1:20" ht="43.2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ROUND((E3416/D3416)*100,2)</f>
        <v>103.5</v>
      </c>
      <c r="P3416">
        <f t="shared" si="265"/>
        <v>70.568181818181813</v>
      </c>
      <c r="Q3416" t="str">
        <f t="shared" si="266"/>
        <v>theater</v>
      </c>
      <c r="R3416" t="str">
        <f t="shared" si="267"/>
        <v>plays</v>
      </c>
      <c r="S3416" s="6">
        <f t="shared" si="268"/>
        <v>42675.624131944445</v>
      </c>
      <c r="T3416" s="7">
        <f t="shared" si="269"/>
        <v>42705.124305555553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ROUND((E3417/D3417)*100,2)</f>
        <v>100</v>
      </c>
      <c r="P3417">
        <f t="shared" si="265"/>
        <v>22.222222222222221</v>
      </c>
      <c r="Q3417" t="str">
        <f t="shared" si="266"/>
        <v>theater</v>
      </c>
      <c r="R3417" t="str">
        <f t="shared" si="267"/>
        <v>plays</v>
      </c>
      <c r="S3417" s="6">
        <f t="shared" si="268"/>
        <v>42466.935833333329</v>
      </c>
      <c r="T3417" s="7">
        <f t="shared" si="269"/>
        <v>42477.770833333336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ROUND((E3418/D3418)*100,2)</f>
        <v>119.6</v>
      </c>
      <c r="P3418">
        <f t="shared" si="265"/>
        <v>159.46666666666667</v>
      </c>
      <c r="Q3418" t="str">
        <f t="shared" si="266"/>
        <v>theater</v>
      </c>
      <c r="R3418" t="str">
        <f t="shared" si="267"/>
        <v>plays</v>
      </c>
      <c r="S3418" s="6">
        <f t="shared" si="268"/>
        <v>42089.204224537032</v>
      </c>
      <c r="T3418" s="7">
        <f t="shared" si="269"/>
        <v>42117.562499999993</v>
      </c>
    </row>
    <row r="3419" spans="1:20" ht="43.2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ROUND((E3419/D3419)*100,2)</f>
        <v>100</v>
      </c>
      <c r="P3419">
        <f t="shared" si="265"/>
        <v>37.777999999999999</v>
      </c>
      <c r="Q3419" t="str">
        <f t="shared" si="266"/>
        <v>theater</v>
      </c>
      <c r="R3419" t="str">
        <f t="shared" si="267"/>
        <v>plays</v>
      </c>
      <c r="S3419" s="6">
        <f t="shared" si="268"/>
        <v>41894.705416666664</v>
      </c>
      <c r="T3419" s="7">
        <f t="shared" si="269"/>
        <v>41937.821527777771</v>
      </c>
    </row>
    <row r="3420" spans="1:20" ht="43.2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ROUND((E3420/D3420)*100,2)</f>
        <v>100.88</v>
      </c>
      <c r="P3420">
        <f t="shared" si="265"/>
        <v>72.053571428571431</v>
      </c>
      <c r="Q3420" t="str">
        <f t="shared" si="266"/>
        <v>theater</v>
      </c>
      <c r="R3420" t="str">
        <f t="shared" si="267"/>
        <v>plays</v>
      </c>
      <c r="S3420" s="6">
        <f t="shared" si="268"/>
        <v>41752.626238425924</v>
      </c>
      <c r="T3420" s="7">
        <f t="shared" si="269"/>
        <v>41782.626238425924</v>
      </c>
    </row>
    <row r="3421" spans="1:20" ht="57.6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ROUND((E3421/D3421)*100,2)</f>
        <v>106.55</v>
      </c>
      <c r="P3421">
        <f t="shared" si="265"/>
        <v>63.695652173913047</v>
      </c>
      <c r="Q3421" t="str">
        <f t="shared" si="266"/>
        <v>theater</v>
      </c>
      <c r="R3421" t="str">
        <f t="shared" si="267"/>
        <v>plays</v>
      </c>
      <c r="S3421" s="6">
        <f t="shared" si="268"/>
        <v>42448.613252314812</v>
      </c>
      <c r="T3421" s="7">
        <f t="shared" si="269"/>
        <v>42466.687499999993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ROUND((E3422/D3422)*100,2)</f>
        <v>138</v>
      </c>
      <c r="P3422">
        <f t="shared" si="265"/>
        <v>28.411764705882351</v>
      </c>
      <c r="Q3422" t="str">
        <f t="shared" si="266"/>
        <v>theater</v>
      </c>
      <c r="R3422" t="str">
        <f t="shared" si="267"/>
        <v>plays</v>
      </c>
      <c r="S3422" s="6">
        <f t="shared" si="268"/>
        <v>42404.881967592592</v>
      </c>
      <c r="T3422" s="7">
        <f t="shared" si="269"/>
        <v>42413.791666666664</v>
      </c>
    </row>
    <row r="3423" spans="1:20" ht="43.2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ROUND((E3423/D3423)*100,2)</f>
        <v>101.15</v>
      </c>
      <c r="P3423">
        <f t="shared" si="265"/>
        <v>103.21428571428571</v>
      </c>
      <c r="Q3423" t="str">
        <f t="shared" si="266"/>
        <v>theater</v>
      </c>
      <c r="R3423" t="str">
        <f t="shared" si="267"/>
        <v>plays</v>
      </c>
      <c r="S3423" s="6">
        <f t="shared" si="268"/>
        <v>42037.582905092589</v>
      </c>
      <c r="T3423" s="7">
        <f t="shared" si="269"/>
        <v>42067.582905092589</v>
      </c>
    </row>
    <row r="3424" spans="1:20" ht="43.2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ROUND((E3424/D3424)*100,2)</f>
        <v>109.1</v>
      </c>
      <c r="P3424">
        <f t="shared" si="265"/>
        <v>71.152173913043484</v>
      </c>
      <c r="Q3424" t="str">
        <f t="shared" si="266"/>
        <v>theater</v>
      </c>
      <c r="R3424" t="str">
        <f t="shared" si="267"/>
        <v>plays</v>
      </c>
      <c r="S3424" s="6">
        <f t="shared" si="268"/>
        <v>42323.353888888887</v>
      </c>
      <c r="T3424" s="7">
        <f t="shared" si="269"/>
        <v>42351.791666666664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ROUND((E3425/D3425)*100,2)</f>
        <v>140</v>
      </c>
      <c r="P3425">
        <f t="shared" si="265"/>
        <v>35</v>
      </c>
      <c r="Q3425" t="str">
        <f t="shared" si="266"/>
        <v>theater</v>
      </c>
      <c r="R3425" t="str">
        <f t="shared" si="267"/>
        <v>plays</v>
      </c>
      <c r="S3425" s="6">
        <f t="shared" si="268"/>
        <v>42088.703020833331</v>
      </c>
      <c r="T3425" s="7">
        <f t="shared" si="269"/>
        <v>42118.703020833331</v>
      </c>
    </row>
    <row r="3426" spans="1:20" ht="43.2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ROUND((E3426/D3426)*100,2)</f>
        <v>103.58</v>
      </c>
      <c r="P3426">
        <f t="shared" si="265"/>
        <v>81.776315789473685</v>
      </c>
      <c r="Q3426" t="str">
        <f t="shared" si="266"/>
        <v>theater</v>
      </c>
      <c r="R3426" t="str">
        <f t="shared" si="267"/>
        <v>plays</v>
      </c>
      <c r="S3426" s="6">
        <f t="shared" si="268"/>
        <v>42018.468564814808</v>
      </c>
      <c r="T3426" s="7">
        <f t="shared" si="269"/>
        <v>42040.082638888889</v>
      </c>
    </row>
    <row r="3427" spans="1:20" ht="43.2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ROUND((E3427/D3427)*100,2)</f>
        <v>102.97</v>
      </c>
      <c r="P3427">
        <f t="shared" si="265"/>
        <v>297.02980769230766</v>
      </c>
      <c r="Q3427" t="str">
        <f t="shared" si="266"/>
        <v>theater</v>
      </c>
      <c r="R3427" t="str">
        <f t="shared" si="267"/>
        <v>plays</v>
      </c>
      <c r="S3427" s="6">
        <f t="shared" si="268"/>
        <v>41884.40898148148</v>
      </c>
      <c r="T3427" s="7">
        <f t="shared" si="269"/>
        <v>41916.40898148148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ROUND((E3428/D3428)*100,2)</f>
        <v>108.13</v>
      </c>
      <c r="P3428">
        <f t="shared" si="265"/>
        <v>46.609195402298852</v>
      </c>
      <c r="Q3428" t="str">
        <f t="shared" si="266"/>
        <v>theater</v>
      </c>
      <c r="R3428" t="str">
        <f t="shared" si="267"/>
        <v>plays</v>
      </c>
      <c r="S3428" s="6">
        <f t="shared" si="268"/>
        <v>41883.848414351851</v>
      </c>
      <c r="T3428" s="7">
        <f t="shared" si="269"/>
        <v>41902.875</v>
      </c>
    </row>
    <row r="3429" spans="1:20" ht="43.2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ROUND((E3429/D3429)*100,2)</f>
        <v>100</v>
      </c>
      <c r="P3429">
        <f t="shared" si="265"/>
        <v>51.724137931034484</v>
      </c>
      <c r="Q3429" t="str">
        <f t="shared" si="266"/>
        <v>theater</v>
      </c>
      <c r="R3429" t="str">
        <f t="shared" si="267"/>
        <v>plays</v>
      </c>
      <c r="S3429" s="6">
        <f t="shared" si="268"/>
        <v>41792.436944444438</v>
      </c>
      <c r="T3429" s="7">
        <f t="shared" si="269"/>
        <v>41822.436944444438</v>
      </c>
    </row>
    <row r="3430" spans="1:20" ht="43.2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ROUND((E3430/D3430)*100,2)</f>
        <v>102.75</v>
      </c>
      <c r="P3430">
        <f t="shared" si="265"/>
        <v>40.294117647058826</v>
      </c>
      <c r="Q3430" t="str">
        <f t="shared" si="266"/>
        <v>theater</v>
      </c>
      <c r="R3430" t="str">
        <f t="shared" si="267"/>
        <v>plays</v>
      </c>
      <c r="S3430" s="6">
        <f t="shared" si="268"/>
        <v>42038.512118055551</v>
      </c>
      <c r="T3430" s="7">
        <f t="shared" si="269"/>
        <v>42063.499999999993</v>
      </c>
    </row>
    <row r="3431" spans="1:20" ht="43.2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ROUND((E3431/D3431)*100,2)</f>
        <v>130</v>
      </c>
      <c r="P3431">
        <f t="shared" si="265"/>
        <v>16.25</v>
      </c>
      <c r="Q3431" t="str">
        <f t="shared" si="266"/>
        <v>theater</v>
      </c>
      <c r="R3431" t="str">
        <f t="shared" si="267"/>
        <v>plays</v>
      </c>
      <c r="S3431" s="6">
        <f t="shared" si="268"/>
        <v>42661.813206018516</v>
      </c>
      <c r="T3431" s="7">
        <f t="shared" si="269"/>
        <v>42675.813206018516</v>
      </c>
    </row>
    <row r="3432" spans="1:20" ht="43.2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ROUND((E3432/D3432)*100,2)</f>
        <v>108.55</v>
      </c>
      <c r="P3432">
        <f t="shared" si="265"/>
        <v>30.152638888888887</v>
      </c>
      <c r="Q3432" t="str">
        <f t="shared" si="266"/>
        <v>theater</v>
      </c>
      <c r="R3432" t="str">
        <f t="shared" si="267"/>
        <v>plays</v>
      </c>
      <c r="S3432" s="6">
        <f t="shared" si="268"/>
        <v>41820.737280092588</v>
      </c>
      <c r="T3432" s="7">
        <f t="shared" si="269"/>
        <v>41850.737280092588</v>
      </c>
    </row>
    <row r="3433" spans="1:20" ht="43.2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ROUND((E3433/D3433)*100,2)</f>
        <v>100</v>
      </c>
      <c r="P3433">
        <f t="shared" si="265"/>
        <v>95.238095238095241</v>
      </c>
      <c r="Q3433" t="str">
        <f t="shared" si="266"/>
        <v>theater</v>
      </c>
      <c r="R3433" t="str">
        <f t="shared" si="267"/>
        <v>plays</v>
      </c>
      <c r="S3433" s="6">
        <f t="shared" si="268"/>
        <v>41839.522604166668</v>
      </c>
      <c r="T3433" s="7">
        <f t="shared" si="269"/>
        <v>41869.522604166668</v>
      </c>
    </row>
    <row r="3434" spans="1:20" ht="43.2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ROUND((E3434/D3434)*100,2)</f>
        <v>109.65</v>
      </c>
      <c r="P3434">
        <f t="shared" si="265"/>
        <v>52.214285714285715</v>
      </c>
      <c r="Q3434" t="str">
        <f t="shared" si="266"/>
        <v>theater</v>
      </c>
      <c r="R3434" t="str">
        <f t="shared" si="267"/>
        <v>plays</v>
      </c>
      <c r="S3434" s="6">
        <f t="shared" si="268"/>
        <v>42380.372847222221</v>
      </c>
      <c r="T3434" s="7">
        <f t="shared" si="269"/>
        <v>42405.708333333336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ROUND((E3435/D3435)*100,2)</f>
        <v>100.26</v>
      </c>
      <c r="P3435">
        <f t="shared" si="265"/>
        <v>134.1549295774648</v>
      </c>
      <c r="Q3435" t="str">
        <f t="shared" si="266"/>
        <v>theater</v>
      </c>
      <c r="R3435" t="str">
        <f t="shared" si="267"/>
        <v>plays</v>
      </c>
      <c r="S3435" s="6">
        <f t="shared" si="268"/>
        <v>41775.854803240734</v>
      </c>
      <c r="T3435" s="7">
        <f t="shared" si="269"/>
        <v>41806.916666666664</v>
      </c>
    </row>
    <row r="3436" spans="1:20" ht="43.2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ROUND((E3436/D3436)*100,2)</f>
        <v>105.55</v>
      </c>
      <c r="P3436">
        <f t="shared" si="265"/>
        <v>62.827380952380949</v>
      </c>
      <c r="Q3436" t="str">
        <f t="shared" si="266"/>
        <v>theater</v>
      </c>
      <c r="R3436" t="str">
        <f t="shared" si="267"/>
        <v>plays</v>
      </c>
      <c r="S3436" s="6">
        <f t="shared" si="268"/>
        <v>41800.172094907401</v>
      </c>
      <c r="T3436" s="7">
        <f t="shared" si="269"/>
        <v>41830.172094907401</v>
      </c>
    </row>
    <row r="3437" spans="1:20" ht="43.2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ROUND((E3437/D3437)*100,2)</f>
        <v>112</v>
      </c>
      <c r="P3437">
        <f t="shared" si="265"/>
        <v>58.94736842105263</v>
      </c>
      <c r="Q3437" t="str">
        <f t="shared" si="266"/>
        <v>theater</v>
      </c>
      <c r="R3437" t="str">
        <f t="shared" si="267"/>
        <v>plays</v>
      </c>
      <c r="S3437" s="6">
        <f t="shared" si="268"/>
        <v>42572.408483796295</v>
      </c>
      <c r="T3437" s="7">
        <f t="shared" si="269"/>
        <v>42588.916666666664</v>
      </c>
    </row>
    <row r="3438" spans="1:20" ht="43.2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ROUND((E3438/D3438)*100,2)</f>
        <v>105.9</v>
      </c>
      <c r="P3438">
        <f t="shared" si="265"/>
        <v>143.1081081081081</v>
      </c>
      <c r="Q3438" t="str">
        <f t="shared" si="266"/>
        <v>theater</v>
      </c>
      <c r="R3438" t="str">
        <f t="shared" si="267"/>
        <v>plays</v>
      </c>
      <c r="S3438" s="6">
        <f t="shared" si="268"/>
        <v>41851.333252314813</v>
      </c>
      <c r="T3438" s="7">
        <f t="shared" si="269"/>
        <v>41872.477777777771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ROUND((E3439/D3439)*100,2)</f>
        <v>101</v>
      </c>
      <c r="P3439">
        <f t="shared" si="265"/>
        <v>84.166666666666671</v>
      </c>
      <c r="Q3439" t="str">
        <f t="shared" si="266"/>
        <v>theater</v>
      </c>
      <c r="R3439" t="str">
        <f t="shared" si="267"/>
        <v>plays</v>
      </c>
      <c r="S3439" s="6">
        <f t="shared" si="268"/>
        <v>42205.502546296295</v>
      </c>
      <c r="T3439" s="7">
        <f t="shared" si="269"/>
        <v>42235.502546296295</v>
      </c>
    </row>
    <row r="3440" spans="1:20" ht="43.2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ROUND((E3440/D3440)*100,2)</f>
        <v>104.2</v>
      </c>
      <c r="P3440">
        <f t="shared" si="265"/>
        <v>186.07142857142858</v>
      </c>
      <c r="Q3440" t="str">
        <f t="shared" si="266"/>
        <v>theater</v>
      </c>
      <c r="R3440" t="str">
        <f t="shared" si="267"/>
        <v>plays</v>
      </c>
      <c r="S3440" s="6">
        <f t="shared" si="268"/>
        <v>42100.719525462962</v>
      </c>
      <c r="T3440" s="7">
        <f t="shared" si="269"/>
        <v>42126.666666666664</v>
      </c>
    </row>
    <row r="3441" spans="1:20" ht="28.8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ROUND((E3441/D3441)*100,2)</f>
        <v>134.68</v>
      </c>
      <c r="P3441">
        <f t="shared" si="265"/>
        <v>89.785555555555561</v>
      </c>
      <c r="Q3441" t="str">
        <f t="shared" si="266"/>
        <v>theater</v>
      </c>
      <c r="R3441" t="str">
        <f t="shared" si="267"/>
        <v>plays</v>
      </c>
      <c r="S3441" s="6">
        <f t="shared" si="268"/>
        <v>42374.702893518515</v>
      </c>
      <c r="T3441" s="7">
        <f t="shared" si="269"/>
        <v>42387.999305555553</v>
      </c>
    </row>
    <row r="3442" spans="1:20" ht="43.2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ROUND((E3442/D3442)*100,2)</f>
        <v>105.22</v>
      </c>
      <c r="P3442">
        <f t="shared" si="265"/>
        <v>64.157560975609755</v>
      </c>
      <c r="Q3442" t="str">
        <f t="shared" si="266"/>
        <v>theater</v>
      </c>
      <c r="R3442" t="str">
        <f t="shared" si="267"/>
        <v>plays</v>
      </c>
      <c r="S3442" s="6">
        <f t="shared" si="268"/>
        <v>41808.914675925924</v>
      </c>
      <c r="T3442" s="7">
        <f t="shared" si="269"/>
        <v>41831.46875</v>
      </c>
    </row>
    <row r="3443" spans="1:20" ht="43.2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ROUND((E3443/D3443)*100,2)</f>
        <v>102.6</v>
      </c>
      <c r="P3443">
        <f t="shared" si="265"/>
        <v>59.651162790697676</v>
      </c>
      <c r="Q3443" t="str">
        <f t="shared" si="266"/>
        <v>theater</v>
      </c>
      <c r="R3443" t="str">
        <f t="shared" si="267"/>
        <v>plays</v>
      </c>
      <c r="S3443" s="6">
        <f t="shared" si="268"/>
        <v>42294.221307870372</v>
      </c>
      <c r="T3443" s="7">
        <f t="shared" si="269"/>
        <v>42321.636805555558</v>
      </c>
    </row>
    <row r="3444" spans="1:20" ht="43.2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ROUND((E3444/D3444)*100,2)</f>
        <v>100</v>
      </c>
      <c r="P3444">
        <f t="shared" si="265"/>
        <v>31.25</v>
      </c>
      <c r="Q3444" t="str">
        <f t="shared" si="266"/>
        <v>theater</v>
      </c>
      <c r="R3444" t="str">
        <f t="shared" si="267"/>
        <v>plays</v>
      </c>
      <c r="S3444" s="6">
        <f t="shared" si="268"/>
        <v>42124.632777777777</v>
      </c>
      <c r="T3444" s="7">
        <f t="shared" si="269"/>
        <v>42154.632777777777</v>
      </c>
    </row>
    <row r="3445" spans="1:20" ht="43.2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ROUND((E3445/D3445)*100,2)</f>
        <v>185.5</v>
      </c>
      <c r="P3445">
        <f t="shared" si="265"/>
        <v>41.222222222222221</v>
      </c>
      <c r="Q3445" t="str">
        <f t="shared" si="266"/>
        <v>theater</v>
      </c>
      <c r="R3445" t="str">
        <f t="shared" si="267"/>
        <v>plays</v>
      </c>
      <c r="S3445" s="6">
        <f t="shared" si="268"/>
        <v>41861.316504629627</v>
      </c>
      <c r="T3445" s="7">
        <f t="shared" si="269"/>
        <v>41891.316504629627</v>
      </c>
    </row>
    <row r="3446" spans="1:20" ht="43.2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ROUND((E3446/D3446)*100,2)</f>
        <v>289</v>
      </c>
      <c r="P3446">
        <f t="shared" si="265"/>
        <v>43.35</v>
      </c>
      <c r="Q3446" t="str">
        <f t="shared" si="266"/>
        <v>theater</v>
      </c>
      <c r="R3446" t="str">
        <f t="shared" si="267"/>
        <v>plays</v>
      </c>
      <c r="S3446" s="6">
        <f t="shared" si="268"/>
        <v>42521.08317129629</v>
      </c>
      <c r="T3446" s="7">
        <f t="shared" si="269"/>
        <v>42529.374305555553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ROUND((E3447/D3447)*100,2)</f>
        <v>100</v>
      </c>
      <c r="P3447">
        <f t="shared" si="265"/>
        <v>64.516129032258064</v>
      </c>
      <c r="Q3447" t="str">
        <f t="shared" si="266"/>
        <v>theater</v>
      </c>
      <c r="R3447" t="str">
        <f t="shared" si="267"/>
        <v>plays</v>
      </c>
      <c r="S3447" s="6">
        <f t="shared" si="268"/>
        <v>42272.322175925925</v>
      </c>
      <c r="T3447" s="7">
        <f t="shared" si="269"/>
        <v>42300.322175925925</v>
      </c>
    </row>
    <row r="3448" spans="1:20" ht="43.2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ROUND((E3448/D3448)*100,2)</f>
        <v>108.2</v>
      </c>
      <c r="P3448">
        <f t="shared" si="265"/>
        <v>43.28</v>
      </c>
      <c r="Q3448" t="str">
        <f t="shared" si="266"/>
        <v>theater</v>
      </c>
      <c r="R3448" t="str">
        <f t="shared" si="267"/>
        <v>plays</v>
      </c>
      <c r="S3448" s="6">
        <f t="shared" si="268"/>
        <v>42016.624131944445</v>
      </c>
      <c r="T3448" s="7">
        <f t="shared" si="269"/>
        <v>42040.305555555555</v>
      </c>
    </row>
    <row r="3449" spans="1:20" ht="28.8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ROUND((E3449/D3449)*100,2)</f>
        <v>107.8</v>
      </c>
      <c r="P3449">
        <f t="shared" si="265"/>
        <v>77</v>
      </c>
      <c r="Q3449" t="str">
        <f t="shared" si="266"/>
        <v>theater</v>
      </c>
      <c r="R3449" t="str">
        <f t="shared" si="267"/>
        <v>plays</v>
      </c>
      <c r="S3449" s="6">
        <f t="shared" si="268"/>
        <v>42402.680694444447</v>
      </c>
      <c r="T3449" s="7">
        <f t="shared" si="269"/>
        <v>42447.639027777775</v>
      </c>
    </row>
    <row r="3450" spans="1:20" ht="43.2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ROUND((E3450/D3450)*100,2)</f>
        <v>109.76</v>
      </c>
      <c r="P3450">
        <f t="shared" si="265"/>
        <v>51.222222222222221</v>
      </c>
      <c r="Q3450" t="str">
        <f t="shared" si="266"/>
        <v>theater</v>
      </c>
      <c r="R3450" t="str">
        <f t="shared" si="267"/>
        <v>plays</v>
      </c>
      <c r="S3450" s="6">
        <f t="shared" si="268"/>
        <v>41959.910752314812</v>
      </c>
      <c r="T3450" s="7">
        <f t="shared" si="269"/>
        <v>41989.910752314812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ROUND((E3451/D3451)*100,2)</f>
        <v>170.63</v>
      </c>
      <c r="P3451">
        <f t="shared" si="265"/>
        <v>68.25</v>
      </c>
      <c r="Q3451" t="str">
        <f t="shared" si="266"/>
        <v>theater</v>
      </c>
      <c r="R3451" t="str">
        <f t="shared" si="267"/>
        <v>plays</v>
      </c>
      <c r="S3451" s="6">
        <f t="shared" si="268"/>
        <v>42531.844189814808</v>
      </c>
      <c r="T3451" s="7">
        <f t="shared" si="269"/>
        <v>42559.958333333336</v>
      </c>
    </row>
    <row r="3452" spans="1:20" ht="43.2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ROUND((E3452/D3452)*100,2)</f>
        <v>152</v>
      </c>
      <c r="P3452">
        <f t="shared" si="265"/>
        <v>19.487179487179485</v>
      </c>
      <c r="Q3452" t="str">
        <f t="shared" si="266"/>
        <v>theater</v>
      </c>
      <c r="R3452" t="str">
        <f t="shared" si="267"/>
        <v>plays</v>
      </c>
      <c r="S3452" s="6">
        <f t="shared" si="268"/>
        <v>42036.496192129627</v>
      </c>
      <c r="T3452" s="7">
        <f t="shared" si="269"/>
        <v>42096.454525462956</v>
      </c>
    </row>
    <row r="3453" spans="1:20" ht="43.2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ROUND((E3453/D3453)*100,2)</f>
        <v>101.23</v>
      </c>
      <c r="P3453">
        <f t="shared" si="265"/>
        <v>41.125</v>
      </c>
      <c r="Q3453" t="str">
        <f t="shared" si="266"/>
        <v>theater</v>
      </c>
      <c r="R3453" t="str">
        <f t="shared" si="267"/>
        <v>plays</v>
      </c>
      <c r="S3453" s="6">
        <f t="shared" si="268"/>
        <v>42088.515358796292</v>
      </c>
      <c r="T3453" s="7">
        <f t="shared" si="269"/>
        <v>42115.515358796292</v>
      </c>
    </row>
    <row r="3454" spans="1:20" ht="43.2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ROUND((E3454/D3454)*100,2)</f>
        <v>153.19999999999999</v>
      </c>
      <c r="P3454">
        <f t="shared" si="265"/>
        <v>41.405405405405403</v>
      </c>
      <c r="Q3454" t="str">
        <f t="shared" si="266"/>
        <v>theater</v>
      </c>
      <c r="R3454" t="str">
        <f t="shared" si="267"/>
        <v>plays</v>
      </c>
      <c r="S3454" s="6">
        <f t="shared" si="268"/>
        <v>41820.430856481478</v>
      </c>
      <c r="T3454" s="7">
        <f t="shared" si="269"/>
        <v>41842.957638888889</v>
      </c>
    </row>
    <row r="3455" spans="1:20" ht="43.2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ROUND((E3455/D3455)*100,2)</f>
        <v>128.33000000000001</v>
      </c>
      <c r="P3455">
        <f t="shared" si="265"/>
        <v>27.5</v>
      </c>
      <c r="Q3455" t="str">
        <f t="shared" si="266"/>
        <v>theater</v>
      </c>
      <c r="R3455" t="str">
        <f t="shared" si="267"/>
        <v>plays</v>
      </c>
      <c r="S3455" s="6">
        <f t="shared" si="268"/>
        <v>42535.770324074074</v>
      </c>
      <c r="T3455" s="7">
        <f t="shared" si="269"/>
        <v>42595.770324074074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ROUND((E3456/D3456)*100,2)</f>
        <v>100.71</v>
      </c>
      <c r="P3456">
        <f t="shared" si="265"/>
        <v>33.571428571428569</v>
      </c>
      <c r="Q3456" t="str">
        <f t="shared" si="266"/>
        <v>theater</v>
      </c>
      <c r="R3456" t="str">
        <f t="shared" si="267"/>
        <v>plays</v>
      </c>
      <c r="S3456" s="6">
        <f t="shared" si="268"/>
        <v>41821.490266203698</v>
      </c>
      <c r="T3456" s="7">
        <f t="shared" si="269"/>
        <v>41851.490266203698</v>
      </c>
    </row>
    <row r="3457" spans="1:20" ht="43.2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ROUND((E3457/D3457)*100,2)</f>
        <v>100.65</v>
      </c>
      <c r="P3457">
        <f t="shared" si="265"/>
        <v>145.86956521739131</v>
      </c>
      <c r="Q3457" t="str">
        <f t="shared" si="266"/>
        <v>theater</v>
      </c>
      <c r="R3457" t="str">
        <f t="shared" si="267"/>
        <v>plays</v>
      </c>
      <c r="S3457" s="6">
        <f t="shared" si="268"/>
        <v>42626.541979166665</v>
      </c>
      <c r="T3457" s="7">
        <f t="shared" si="269"/>
        <v>42656.541979166665</v>
      </c>
    </row>
    <row r="3458" spans="1:20" ht="43.2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ROUND((E3458/D3458)*100,2)</f>
        <v>191.3</v>
      </c>
      <c r="P3458">
        <f t="shared" si="265"/>
        <v>358.6875</v>
      </c>
      <c r="Q3458" t="str">
        <f t="shared" si="266"/>
        <v>theater</v>
      </c>
      <c r="R3458" t="str">
        <f t="shared" si="267"/>
        <v>plays</v>
      </c>
      <c r="S3458" s="6">
        <f t="shared" si="268"/>
        <v>41820.997303240736</v>
      </c>
      <c r="T3458" s="7">
        <f t="shared" si="269"/>
        <v>41852.082638888889</v>
      </c>
    </row>
    <row r="3459" spans="1:20" ht="28.8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ROUND((E3459/D3459)*100,2)</f>
        <v>140.19999999999999</v>
      </c>
      <c r="P3459">
        <f t="shared" ref="P3459:P3522" si="270">IF(L3459=0,0,+E3459/L3459)</f>
        <v>50.981818181818184</v>
      </c>
      <c r="Q3459" t="str">
        <f t="shared" ref="Q3459:Q3522" si="271">LEFT(N3459, SEARCH("/",N3459)-1)</f>
        <v>theater</v>
      </c>
      <c r="R3459" t="str">
        <f t="shared" ref="R3459:R3522" si="272">RIGHT(N3459,LEN(N3459)-SEARCH("/",N3459))</f>
        <v>plays</v>
      </c>
      <c r="S3459" s="6">
        <f t="shared" ref="S3459:S3522" si="273">(J3459/86400)+25569+(-5/24)</f>
        <v>42016.498344907406</v>
      </c>
      <c r="T3459" s="7">
        <f t="shared" ref="T3459:T3522" si="274">(I3459/86400)+25569+(-5/24)</f>
        <v>42047.040972222218</v>
      </c>
    </row>
    <row r="3460" spans="1:20" ht="43.2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ROUND((E3460/D3460)*100,2)</f>
        <v>124.34</v>
      </c>
      <c r="P3460">
        <f t="shared" si="270"/>
        <v>45.037037037037038</v>
      </c>
      <c r="Q3460" t="str">
        <f t="shared" si="271"/>
        <v>theater</v>
      </c>
      <c r="R3460" t="str">
        <f t="shared" si="272"/>
        <v>plays</v>
      </c>
      <c r="S3460" s="6">
        <f t="shared" si="273"/>
        <v>42010.994247685179</v>
      </c>
      <c r="T3460" s="7">
        <f t="shared" si="274"/>
        <v>42037.977083333331</v>
      </c>
    </row>
    <row r="3461" spans="1:20" ht="43.2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ROUND((E3461/D3461)*100,2)</f>
        <v>126.2</v>
      </c>
      <c r="P3461">
        <f t="shared" si="270"/>
        <v>17.527777777777779</v>
      </c>
      <c r="Q3461" t="str">
        <f t="shared" si="271"/>
        <v>theater</v>
      </c>
      <c r="R3461" t="str">
        <f t="shared" si="272"/>
        <v>plays</v>
      </c>
      <c r="S3461" s="6">
        <f t="shared" si="273"/>
        <v>42480.271527777775</v>
      </c>
      <c r="T3461" s="7">
        <f t="shared" si="274"/>
        <v>42510.271527777775</v>
      </c>
    </row>
    <row r="3462" spans="1:20" ht="43.2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ROUND((E3462/D3462)*100,2)</f>
        <v>190</v>
      </c>
      <c r="P3462">
        <f t="shared" si="270"/>
        <v>50</v>
      </c>
      <c r="Q3462" t="str">
        <f t="shared" si="271"/>
        <v>theater</v>
      </c>
      <c r="R3462" t="str">
        <f t="shared" si="272"/>
        <v>plays</v>
      </c>
      <c r="S3462" s="6">
        <f t="shared" si="273"/>
        <v>41852.318888888891</v>
      </c>
      <c r="T3462" s="7">
        <f t="shared" si="274"/>
        <v>41866.318888888891</v>
      </c>
    </row>
    <row r="3463" spans="1:20" ht="43.2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ROUND((E3463/D3463)*100,2)</f>
        <v>139</v>
      </c>
      <c r="P3463">
        <f t="shared" si="270"/>
        <v>57.916666666666664</v>
      </c>
      <c r="Q3463" t="str">
        <f t="shared" si="271"/>
        <v>theater</v>
      </c>
      <c r="R3463" t="str">
        <f t="shared" si="272"/>
        <v>plays</v>
      </c>
      <c r="S3463" s="6">
        <f t="shared" si="273"/>
        <v>42643.424525462957</v>
      </c>
      <c r="T3463" s="7">
        <f t="shared" si="274"/>
        <v>42671.916666666664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ROUND((E3464/D3464)*100,2)</f>
        <v>202</v>
      </c>
      <c r="P3464">
        <f t="shared" si="270"/>
        <v>29.705882352941178</v>
      </c>
      <c r="Q3464" t="str">
        <f t="shared" si="271"/>
        <v>theater</v>
      </c>
      <c r="R3464" t="str">
        <f t="shared" si="272"/>
        <v>plays</v>
      </c>
      <c r="S3464" s="6">
        <f t="shared" si="273"/>
        <v>42179.690138888887</v>
      </c>
      <c r="T3464" s="7">
        <f t="shared" si="274"/>
        <v>42195.541666666664</v>
      </c>
    </row>
    <row r="3465" spans="1:20" ht="43.2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ROUND((E3465/D3465)*100,2)</f>
        <v>103.38</v>
      </c>
      <c r="P3465">
        <f t="shared" si="270"/>
        <v>90.684210526315795</v>
      </c>
      <c r="Q3465" t="str">
        <f t="shared" si="271"/>
        <v>theater</v>
      </c>
      <c r="R3465" t="str">
        <f t="shared" si="272"/>
        <v>plays</v>
      </c>
      <c r="S3465" s="6">
        <f t="shared" si="273"/>
        <v>42612.710474537038</v>
      </c>
      <c r="T3465" s="7">
        <f t="shared" si="274"/>
        <v>42653.957638888889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ROUND((E3466/D3466)*100,2)</f>
        <v>102.32</v>
      </c>
      <c r="P3466">
        <f t="shared" si="270"/>
        <v>55.012688172043013</v>
      </c>
      <c r="Q3466" t="str">
        <f t="shared" si="271"/>
        <v>theater</v>
      </c>
      <c r="R3466" t="str">
        <f t="shared" si="272"/>
        <v>plays</v>
      </c>
      <c r="S3466" s="6">
        <f t="shared" si="273"/>
        <v>42574.921724537031</v>
      </c>
      <c r="T3466" s="7">
        <f t="shared" si="274"/>
        <v>42604.921724537031</v>
      </c>
    </row>
    <row r="3467" spans="1:20" ht="43.2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ROUND((E3467/D3467)*100,2)</f>
        <v>103</v>
      </c>
      <c r="P3467">
        <f t="shared" si="270"/>
        <v>57.222222222222221</v>
      </c>
      <c r="Q3467" t="str">
        <f t="shared" si="271"/>
        <v>theater</v>
      </c>
      <c r="R3467" t="str">
        <f t="shared" si="272"/>
        <v>plays</v>
      </c>
      <c r="S3467" s="6">
        <f t="shared" si="273"/>
        <v>42200.417499999996</v>
      </c>
      <c r="T3467" s="7">
        <f t="shared" si="274"/>
        <v>42225.458333333336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ROUND((E3468/D3468)*100,2)</f>
        <v>127.14</v>
      </c>
      <c r="P3468">
        <f t="shared" si="270"/>
        <v>72.950819672131146</v>
      </c>
      <c r="Q3468" t="str">
        <f t="shared" si="271"/>
        <v>theater</v>
      </c>
      <c r="R3468" t="str">
        <f t="shared" si="272"/>
        <v>plays</v>
      </c>
      <c r="S3468" s="6">
        <f t="shared" si="273"/>
        <v>42419.810763888883</v>
      </c>
      <c r="T3468" s="7">
        <f t="shared" si="274"/>
        <v>42479.769097222219</v>
      </c>
    </row>
    <row r="3469" spans="1:20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ROUND((E3469/D3469)*100,2)</f>
        <v>101</v>
      </c>
      <c r="P3469">
        <f t="shared" si="270"/>
        <v>64.468085106382972</v>
      </c>
      <c r="Q3469" t="str">
        <f t="shared" si="271"/>
        <v>theater</v>
      </c>
      <c r="R3469" t="str">
        <f t="shared" si="272"/>
        <v>plays</v>
      </c>
      <c r="S3469" s="6">
        <f t="shared" si="273"/>
        <v>42053.463333333326</v>
      </c>
      <c r="T3469" s="7">
        <f t="shared" si="274"/>
        <v>42083.421666666669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ROUND((E3470/D3470)*100,2)</f>
        <v>121.78</v>
      </c>
      <c r="P3470">
        <f t="shared" si="270"/>
        <v>716.35294117647061</v>
      </c>
      <c r="Q3470" t="str">
        <f t="shared" si="271"/>
        <v>theater</v>
      </c>
      <c r="R3470" t="str">
        <f t="shared" si="272"/>
        <v>plays</v>
      </c>
      <c r="S3470" s="6">
        <f t="shared" si="273"/>
        <v>42605.55704861111</v>
      </c>
      <c r="T3470" s="7">
        <f t="shared" si="274"/>
        <v>42633.916666666664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ROUND((E3471/D3471)*100,2)</f>
        <v>113.39</v>
      </c>
      <c r="P3471">
        <f t="shared" si="270"/>
        <v>50.396825396825399</v>
      </c>
      <c r="Q3471" t="str">
        <f t="shared" si="271"/>
        <v>theater</v>
      </c>
      <c r="R3471" t="str">
        <f t="shared" si="272"/>
        <v>plays</v>
      </c>
      <c r="S3471" s="6">
        <f t="shared" si="273"/>
        <v>42458.433391203704</v>
      </c>
      <c r="T3471" s="7">
        <f t="shared" si="274"/>
        <v>42488.433391203704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ROUND((E3472/D3472)*100,2)</f>
        <v>150</v>
      </c>
      <c r="P3472">
        <f t="shared" si="270"/>
        <v>41.666666666666664</v>
      </c>
      <c r="Q3472" t="str">
        <f t="shared" si="271"/>
        <v>theater</v>
      </c>
      <c r="R3472" t="str">
        <f t="shared" si="272"/>
        <v>plays</v>
      </c>
      <c r="S3472" s="6">
        <f t="shared" si="273"/>
        <v>42528.813680555548</v>
      </c>
      <c r="T3472" s="7">
        <f t="shared" si="274"/>
        <v>42566.693055555552</v>
      </c>
    </row>
    <row r="3473" spans="1:20" ht="43.2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ROUND((E3473/D3473)*100,2)</f>
        <v>214.6</v>
      </c>
      <c r="P3473">
        <f t="shared" si="270"/>
        <v>35.766666666666666</v>
      </c>
      <c r="Q3473" t="str">
        <f t="shared" si="271"/>
        <v>theater</v>
      </c>
      <c r="R3473" t="str">
        <f t="shared" si="272"/>
        <v>plays</v>
      </c>
      <c r="S3473" s="6">
        <f t="shared" si="273"/>
        <v>41841.61215277778</v>
      </c>
      <c r="T3473" s="7">
        <f t="shared" si="274"/>
        <v>41882.625</v>
      </c>
    </row>
    <row r="3474" spans="1:20" ht="43.2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ROUND((E3474/D3474)*100,2)</f>
        <v>102.05</v>
      </c>
      <c r="P3474">
        <f t="shared" si="270"/>
        <v>88.739130434782609</v>
      </c>
      <c r="Q3474" t="str">
        <f t="shared" si="271"/>
        <v>theater</v>
      </c>
      <c r="R3474" t="str">
        <f t="shared" si="272"/>
        <v>plays</v>
      </c>
      <c r="S3474" s="6">
        <f t="shared" si="273"/>
        <v>41927.962164351848</v>
      </c>
      <c r="T3474" s="7">
        <f t="shared" si="274"/>
        <v>41949.040972222218</v>
      </c>
    </row>
    <row r="3475" spans="1:20" ht="43.2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ROUND((E3475/D3475)*100,2)</f>
        <v>100</v>
      </c>
      <c r="P3475">
        <f t="shared" si="270"/>
        <v>148.4848484848485</v>
      </c>
      <c r="Q3475" t="str">
        <f t="shared" si="271"/>
        <v>theater</v>
      </c>
      <c r="R3475" t="str">
        <f t="shared" si="272"/>
        <v>plays</v>
      </c>
      <c r="S3475" s="6">
        <f t="shared" si="273"/>
        <v>42062.626111111109</v>
      </c>
      <c r="T3475" s="7">
        <f t="shared" si="274"/>
        <v>42083.643749999996</v>
      </c>
    </row>
    <row r="3476" spans="1:20" ht="43.2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ROUND((E3476/D3476)*100,2)</f>
        <v>101</v>
      </c>
      <c r="P3476">
        <f t="shared" si="270"/>
        <v>51.794871794871796</v>
      </c>
      <c r="Q3476" t="str">
        <f t="shared" si="271"/>
        <v>theater</v>
      </c>
      <c r="R3476" t="str">
        <f t="shared" si="272"/>
        <v>plays</v>
      </c>
      <c r="S3476" s="6">
        <f t="shared" si="273"/>
        <v>42541.293182870366</v>
      </c>
      <c r="T3476" s="7">
        <f t="shared" si="274"/>
        <v>42571.293182870366</v>
      </c>
    </row>
    <row r="3477" spans="1:20" ht="43.2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ROUND((E3477/D3477)*100,2)</f>
        <v>113.33</v>
      </c>
      <c r="P3477">
        <f t="shared" si="270"/>
        <v>20</v>
      </c>
      <c r="Q3477" t="str">
        <f t="shared" si="271"/>
        <v>theater</v>
      </c>
      <c r="R3477" t="str">
        <f t="shared" si="272"/>
        <v>plays</v>
      </c>
      <c r="S3477" s="6">
        <f t="shared" si="273"/>
        <v>41918.672499999993</v>
      </c>
      <c r="T3477" s="7">
        <f t="shared" si="274"/>
        <v>41945.791666666664</v>
      </c>
    </row>
    <row r="3478" spans="1:20" ht="43.2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ROUND((E3478/D3478)*100,2)</f>
        <v>104</v>
      </c>
      <c r="P3478">
        <f t="shared" si="270"/>
        <v>52</v>
      </c>
      <c r="Q3478" t="str">
        <f t="shared" si="271"/>
        <v>theater</v>
      </c>
      <c r="R3478" t="str">
        <f t="shared" si="272"/>
        <v>plays</v>
      </c>
      <c r="S3478" s="6">
        <f t="shared" si="273"/>
        <v>41921.071643518517</v>
      </c>
      <c r="T3478" s="7">
        <f t="shared" si="274"/>
        <v>41938.916666666664</v>
      </c>
    </row>
    <row r="3479" spans="1:20" ht="43.2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ROUND((E3479/D3479)*100,2)</f>
        <v>115.33</v>
      </c>
      <c r="P3479">
        <f t="shared" si="270"/>
        <v>53.230769230769234</v>
      </c>
      <c r="Q3479" t="str">
        <f t="shared" si="271"/>
        <v>theater</v>
      </c>
      <c r="R3479" t="str">
        <f t="shared" si="272"/>
        <v>plays</v>
      </c>
      <c r="S3479" s="6">
        <f t="shared" si="273"/>
        <v>42128.528275462959</v>
      </c>
      <c r="T3479" s="7">
        <f t="shared" si="274"/>
        <v>42140.916666666664</v>
      </c>
    </row>
    <row r="3480" spans="1:20" ht="43.2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ROUND((E3480/D3480)*100,2)</f>
        <v>112.85</v>
      </c>
      <c r="P3480">
        <f t="shared" si="270"/>
        <v>39.596491228070178</v>
      </c>
      <c r="Q3480" t="str">
        <f t="shared" si="271"/>
        <v>theater</v>
      </c>
      <c r="R3480" t="str">
        <f t="shared" si="272"/>
        <v>plays</v>
      </c>
      <c r="S3480" s="6">
        <f t="shared" si="273"/>
        <v>42053.708587962959</v>
      </c>
      <c r="T3480" s="7">
        <f t="shared" si="274"/>
        <v>42079.666666666664</v>
      </c>
    </row>
    <row r="3481" spans="1:20" ht="43.2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ROUND((E3481/D3481)*100,2)</f>
        <v>127.87</v>
      </c>
      <c r="P3481">
        <f t="shared" si="270"/>
        <v>34.25</v>
      </c>
      <c r="Q3481" t="str">
        <f t="shared" si="271"/>
        <v>theater</v>
      </c>
      <c r="R3481" t="str">
        <f t="shared" si="272"/>
        <v>plays</v>
      </c>
      <c r="S3481" s="6">
        <f t="shared" si="273"/>
        <v>41781.64675925926</v>
      </c>
      <c r="T3481" s="7">
        <f t="shared" si="274"/>
        <v>41811.64675925926</v>
      </c>
    </row>
    <row r="3482" spans="1:20" ht="43.2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ROUND((E3482/D3482)*100,2)</f>
        <v>142.66999999999999</v>
      </c>
      <c r="P3482">
        <f t="shared" si="270"/>
        <v>164.61538461538461</v>
      </c>
      <c r="Q3482" t="str">
        <f t="shared" si="271"/>
        <v>theater</v>
      </c>
      <c r="R3482" t="str">
        <f t="shared" si="272"/>
        <v>plays</v>
      </c>
      <c r="S3482" s="6">
        <f t="shared" si="273"/>
        <v>42171.109108796292</v>
      </c>
      <c r="T3482" s="7">
        <f t="shared" si="274"/>
        <v>42195.666666666664</v>
      </c>
    </row>
    <row r="3483" spans="1:20" ht="43.2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ROUND((E3483/D3483)*100,2)</f>
        <v>118.8</v>
      </c>
      <c r="P3483">
        <f t="shared" si="270"/>
        <v>125.05263157894737</v>
      </c>
      <c r="Q3483" t="str">
        <f t="shared" si="271"/>
        <v>theater</v>
      </c>
      <c r="R3483" t="str">
        <f t="shared" si="272"/>
        <v>plays</v>
      </c>
      <c r="S3483" s="6">
        <f t="shared" si="273"/>
        <v>41989.039212962962</v>
      </c>
      <c r="T3483" s="7">
        <f t="shared" si="274"/>
        <v>42006.039212962962</v>
      </c>
    </row>
    <row r="3484" spans="1:20" ht="43.2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ROUND((E3484/D3484)*100,2)</f>
        <v>138.33000000000001</v>
      </c>
      <c r="P3484">
        <f t="shared" si="270"/>
        <v>51.875</v>
      </c>
      <c r="Q3484" t="str">
        <f t="shared" si="271"/>
        <v>theater</v>
      </c>
      <c r="R3484" t="str">
        <f t="shared" si="272"/>
        <v>plays</v>
      </c>
      <c r="S3484" s="6">
        <f t="shared" si="273"/>
        <v>41796.563263888886</v>
      </c>
      <c r="T3484" s="7">
        <f t="shared" si="274"/>
        <v>41826.563263888886</v>
      </c>
    </row>
    <row r="3485" spans="1:20" ht="43.2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ROUND((E3485/D3485)*100,2)</f>
        <v>159.94</v>
      </c>
      <c r="P3485">
        <f t="shared" si="270"/>
        <v>40.285714285714285</v>
      </c>
      <c r="Q3485" t="str">
        <f t="shared" si="271"/>
        <v>theater</v>
      </c>
      <c r="R3485" t="str">
        <f t="shared" si="272"/>
        <v>plays</v>
      </c>
      <c r="S3485" s="6">
        <f t="shared" si="273"/>
        <v>41793.460428240738</v>
      </c>
      <c r="T3485" s="7">
        <f t="shared" si="274"/>
        <v>41823.460428240738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ROUND((E3486/D3486)*100,2)</f>
        <v>114.24</v>
      </c>
      <c r="P3486">
        <f t="shared" si="270"/>
        <v>64.909090909090907</v>
      </c>
      <c r="Q3486" t="str">
        <f t="shared" si="271"/>
        <v>theater</v>
      </c>
      <c r="R3486" t="str">
        <f t="shared" si="272"/>
        <v>plays</v>
      </c>
      <c r="S3486" s="6">
        <f t="shared" si="273"/>
        <v>42506.552071759252</v>
      </c>
      <c r="T3486" s="7">
        <f t="shared" si="274"/>
        <v>42536.552071759252</v>
      </c>
    </row>
    <row r="3487" spans="1:20" ht="43.2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ROUND((E3487/D3487)*100,2)</f>
        <v>100.61</v>
      </c>
      <c r="P3487">
        <f t="shared" si="270"/>
        <v>55.333333333333336</v>
      </c>
      <c r="Q3487" t="str">
        <f t="shared" si="271"/>
        <v>theater</v>
      </c>
      <c r="R3487" t="str">
        <f t="shared" si="272"/>
        <v>plays</v>
      </c>
      <c r="S3487" s="6">
        <f t="shared" si="273"/>
        <v>42372.484722222223</v>
      </c>
      <c r="T3487" s="7">
        <f t="shared" si="274"/>
        <v>42402.484722222223</v>
      </c>
    </row>
    <row r="3488" spans="1:20" ht="43.2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ROUND((E3488/D3488)*100,2)</f>
        <v>155.19999999999999</v>
      </c>
      <c r="P3488">
        <f t="shared" si="270"/>
        <v>83.142857142857139</v>
      </c>
      <c r="Q3488" t="str">
        <f t="shared" si="271"/>
        <v>theater</v>
      </c>
      <c r="R3488" t="str">
        <f t="shared" si="272"/>
        <v>plays</v>
      </c>
      <c r="S3488" s="6">
        <f t="shared" si="273"/>
        <v>42126.666678240734</v>
      </c>
      <c r="T3488" s="7">
        <f t="shared" si="274"/>
        <v>42158.082638888889</v>
      </c>
    </row>
    <row r="3489" spans="1:20" ht="43.2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ROUND((E3489/D3489)*100,2)</f>
        <v>127.75</v>
      </c>
      <c r="P3489">
        <f t="shared" si="270"/>
        <v>38.712121212121211</v>
      </c>
      <c r="Q3489" t="str">
        <f t="shared" si="271"/>
        <v>theater</v>
      </c>
      <c r="R3489" t="str">
        <f t="shared" si="272"/>
        <v>plays</v>
      </c>
      <c r="S3489" s="6">
        <f t="shared" si="273"/>
        <v>42149.732083333329</v>
      </c>
      <c r="T3489" s="7">
        <f t="shared" si="274"/>
        <v>42179.732083333329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ROUND((E3490/D3490)*100,2)</f>
        <v>121.2</v>
      </c>
      <c r="P3490">
        <f t="shared" si="270"/>
        <v>125.37931034482759</v>
      </c>
      <c r="Q3490" t="str">
        <f t="shared" si="271"/>
        <v>theater</v>
      </c>
      <c r="R3490" t="str">
        <f t="shared" si="272"/>
        <v>plays</v>
      </c>
      <c r="S3490" s="6">
        <f t="shared" si="273"/>
        <v>42087.55972222222</v>
      </c>
      <c r="T3490" s="7">
        <f t="shared" si="274"/>
        <v>42111.458333333336</v>
      </c>
    </row>
    <row r="3491" spans="1:20" ht="43.2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ROUND((E3491/D3491)*100,2)</f>
        <v>112.7</v>
      </c>
      <c r="P3491">
        <f t="shared" si="270"/>
        <v>78.263888888888886</v>
      </c>
      <c r="Q3491" t="str">
        <f t="shared" si="271"/>
        <v>theater</v>
      </c>
      <c r="R3491" t="str">
        <f t="shared" si="272"/>
        <v>plays</v>
      </c>
      <c r="S3491" s="6">
        <f t="shared" si="273"/>
        <v>41753.427442129629</v>
      </c>
      <c r="T3491" s="7">
        <f t="shared" si="274"/>
        <v>41783.666666666664</v>
      </c>
    </row>
    <row r="3492" spans="1:20" ht="43.2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ROUND((E3492/D3492)*100,2)</f>
        <v>127.5</v>
      </c>
      <c r="P3492">
        <f t="shared" si="270"/>
        <v>47.222222222222221</v>
      </c>
      <c r="Q3492" t="str">
        <f t="shared" si="271"/>
        <v>theater</v>
      </c>
      <c r="R3492" t="str">
        <f t="shared" si="272"/>
        <v>plays</v>
      </c>
      <c r="S3492" s="6">
        <f t="shared" si="273"/>
        <v>42443.594027777777</v>
      </c>
      <c r="T3492" s="7">
        <f t="shared" si="274"/>
        <v>42473.594027777777</v>
      </c>
    </row>
    <row r="3493" spans="1:20" ht="43.2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ROUND((E3493/D3493)*100,2)</f>
        <v>158.19999999999999</v>
      </c>
      <c r="P3493">
        <f t="shared" si="270"/>
        <v>79.099999999999994</v>
      </c>
      <c r="Q3493" t="str">
        <f t="shared" si="271"/>
        <v>theater</v>
      </c>
      <c r="R3493" t="str">
        <f t="shared" si="272"/>
        <v>plays</v>
      </c>
      <c r="S3493" s="6">
        <f t="shared" si="273"/>
        <v>42121.041481481479</v>
      </c>
      <c r="T3493" s="7">
        <f t="shared" si="274"/>
        <v>42142.041481481479</v>
      </c>
    </row>
    <row r="3494" spans="1:20" ht="43.2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ROUND((E3494/D3494)*100,2)</f>
        <v>105.27</v>
      </c>
      <c r="P3494">
        <f t="shared" si="270"/>
        <v>114.29199999999999</v>
      </c>
      <c r="Q3494" t="str">
        <f t="shared" si="271"/>
        <v>theater</v>
      </c>
      <c r="R3494" t="str">
        <f t="shared" si="272"/>
        <v>plays</v>
      </c>
      <c r="S3494" s="6">
        <f t="shared" si="273"/>
        <v>42267.800891203697</v>
      </c>
      <c r="T3494" s="7">
        <f t="shared" si="274"/>
        <v>42302.800891203697</v>
      </c>
    </row>
    <row r="3495" spans="1:20" ht="43.2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ROUND((E3495/D3495)*100,2)</f>
        <v>100</v>
      </c>
      <c r="P3495">
        <f t="shared" si="270"/>
        <v>51.724137931034484</v>
      </c>
      <c r="Q3495" t="str">
        <f t="shared" si="271"/>
        <v>theater</v>
      </c>
      <c r="R3495" t="str">
        <f t="shared" si="272"/>
        <v>plays</v>
      </c>
      <c r="S3495" s="6">
        <f t="shared" si="273"/>
        <v>41848.657824074071</v>
      </c>
      <c r="T3495" s="7">
        <f t="shared" si="274"/>
        <v>41868.007638888885</v>
      </c>
    </row>
    <row r="3496" spans="1:20" ht="43.2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ROUND((E3496/D3496)*100,2)</f>
        <v>100</v>
      </c>
      <c r="P3496">
        <f t="shared" si="270"/>
        <v>30.76923076923077</v>
      </c>
      <c r="Q3496" t="str">
        <f t="shared" si="271"/>
        <v>theater</v>
      </c>
      <c r="R3496" t="str">
        <f t="shared" si="272"/>
        <v>plays</v>
      </c>
      <c r="S3496" s="6">
        <f t="shared" si="273"/>
        <v>42689.006655092591</v>
      </c>
      <c r="T3496" s="7">
        <f t="shared" si="274"/>
        <v>42700.041666666664</v>
      </c>
    </row>
    <row r="3497" spans="1:20" ht="43.2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ROUND((E3497/D3497)*100,2)</f>
        <v>106.86</v>
      </c>
      <c r="P3497">
        <f t="shared" si="270"/>
        <v>74.208333333333329</v>
      </c>
      <c r="Q3497" t="str">
        <f t="shared" si="271"/>
        <v>theater</v>
      </c>
      <c r="R3497" t="str">
        <f t="shared" si="272"/>
        <v>plays</v>
      </c>
      <c r="S3497" s="6">
        <f t="shared" si="273"/>
        <v>41915.554502314808</v>
      </c>
      <c r="T3497" s="7">
        <f t="shared" si="274"/>
        <v>41944.512499999997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ROUND((E3498/D3498)*100,2)</f>
        <v>124.4</v>
      </c>
      <c r="P3498">
        <f t="shared" si="270"/>
        <v>47.846153846153847</v>
      </c>
      <c r="Q3498" t="str">
        <f t="shared" si="271"/>
        <v>theater</v>
      </c>
      <c r="R3498" t="str">
        <f t="shared" si="272"/>
        <v>plays</v>
      </c>
      <c r="S3498" s="6">
        <f t="shared" si="273"/>
        <v>42584.638495370367</v>
      </c>
      <c r="T3498" s="7">
        <f t="shared" si="274"/>
        <v>42624.638495370367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ROUND((E3499/D3499)*100,2)</f>
        <v>108.7</v>
      </c>
      <c r="P3499">
        <f t="shared" si="270"/>
        <v>34.408163265306122</v>
      </c>
      <c r="Q3499" t="str">
        <f t="shared" si="271"/>
        <v>theater</v>
      </c>
      <c r="R3499" t="str">
        <f t="shared" si="272"/>
        <v>plays</v>
      </c>
      <c r="S3499" s="6">
        <f t="shared" si="273"/>
        <v>42511.53361111111</v>
      </c>
      <c r="T3499" s="7">
        <f t="shared" si="274"/>
        <v>42523.708333333336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ROUND((E3500/D3500)*100,2)</f>
        <v>102.42</v>
      </c>
      <c r="P3500">
        <f t="shared" si="270"/>
        <v>40.238095238095241</v>
      </c>
      <c r="Q3500" t="str">
        <f t="shared" si="271"/>
        <v>theater</v>
      </c>
      <c r="R3500" t="str">
        <f t="shared" si="272"/>
        <v>plays</v>
      </c>
      <c r="S3500" s="6">
        <f t="shared" si="273"/>
        <v>42458.950277777774</v>
      </c>
      <c r="T3500" s="7">
        <f t="shared" si="274"/>
        <v>42518.697222222218</v>
      </c>
    </row>
    <row r="3501" spans="1:20" ht="43.2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ROUND((E3501/D3501)*100,2)</f>
        <v>105.5</v>
      </c>
      <c r="P3501">
        <f t="shared" si="270"/>
        <v>60.285714285714285</v>
      </c>
      <c r="Q3501" t="str">
        <f t="shared" si="271"/>
        <v>theater</v>
      </c>
      <c r="R3501" t="str">
        <f t="shared" si="272"/>
        <v>plays</v>
      </c>
      <c r="S3501" s="6">
        <f t="shared" si="273"/>
        <v>42131.827835648146</v>
      </c>
      <c r="T3501" s="7">
        <f t="shared" si="274"/>
        <v>42186.082638888889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ROUND((E3502/D3502)*100,2)</f>
        <v>106.3</v>
      </c>
      <c r="P3502">
        <f t="shared" si="270"/>
        <v>25.30952380952381</v>
      </c>
      <c r="Q3502" t="str">
        <f t="shared" si="271"/>
        <v>theater</v>
      </c>
      <c r="R3502" t="str">
        <f t="shared" si="272"/>
        <v>plays</v>
      </c>
      <c r="S3502" s="6">
        <f t="shared" si="273"/>
        <v>42419.711087962962</v>
      </c>
      <c r="T3502" s="7">
        <f t="shared" si="274"/>
        <v>42435.999305555553</v>
      </c>
    </row>
    <row r="3503" spans="1:20" ht="43.2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ROUND((E3503/D3503)*100,2)</f>
        <v>100.67</v>
      </c>
      <c r="P3503">
        <f t="shared" si="270"/>
        <v>35.952380952380949</v>
      </c>
      <c r="Q3503" t="str">
        <f t="shared" si="271"/>
        <v>theater</v>
      </c>
      <c r="R3503" t="str">
        <f t="shared" si="272"/>
        <v>plays</v>
      </c>
      <c r="S3503" s="6">
        <f t="shared" si="273"/>
        <v>42233.555497685178</v>
      </c>
      <c r="T3503" s="7">
        <f t="shared" si="274"/>
        <v>42258.555497685178</v>
      </c>
    </row>
    <row r="3504" spans="1:20" ht="43.2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ROUND((E3504/D3504)*100,2)</f>
        <v>105.4</v>
      </c>
      <c r="P3504">
        <f t="shared" si="270"/>
        <v>136</v>
      </c>
      <c r="Q3504" t="str">
        <f t="shared" si="271"/>
        <v>theater</v>
      </c>
      <c r="R3504" t="str">
        <f t="shared" si="272"/>
        <v>plays</v>
      </c>
      <c r="S3504" s="6">
        <f t="shared" si="273"/>
        <v>42430.631064814814</v>
      </c>
      <c r="T3504" s="7">
        <f t="shared" si="274"/>
        <v>42444.957638888889</v>
      </c>
    </row>
    <row r="3505" spans="1:20" ht="43.2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ROUND((E3505/D3505)*100,2)</f>
        <v>107.56</v>
      </c>
      <c r="P3505">
        <f t="shared" si="270"/>
        <v>70.763157894736835</v>
      </c>
      <c r="Q3505" t="str">
        <f t="shared" si="271"/>
        <v>theater</v>
      </c>
      <c r="R3505" t="str">
        <f t="shared" si="272"/>
        <v>plays</v>
      </c>
      <c r="S3505" s="6">
        <f t="shared" si="273"/>
        <v>42545.27</v>
      </c>
      <c r="T3505" s="7">
        <f t="shared" si="274"/>
        <v>42575.27</v>
      </c>
    </row>
    <row r="3506" spans="1:20" ht="43.2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ROUND((E3506/D3506)*100,2)</f>
        <v>100</v>
      </c>
      <c r="P3506">
        <f t="shared" si="270"/>
        <v>125</v>
      </c>
      <c r="Q3506" t="str">
        <f t="shared" si="271"/>
        <v>theater</v>
      </c>
      <c r="R3506" t="str">
        <f t="shared" si="272"/>
        <v>plays</v>
      </c>
      <c r="S3506" s="6">
        <f t="shared" si="273"/>
        <v>42297.540405092594</v>
      </c>
      <c r="T3506" s="7">
        <f t="shared" si="274"/>
        <v>42327.582071759258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ROUND((E3507/D3507)*100,2)</f>
        <v>103.76</v>
      </c>
      <c r="P3507">
        <f t="shared" si="270"/>
        <v>66.512820512820511</v>
      </c>
      <c r="Q3507" t="str">
        <f t="shared" si="271"/>
        <v>theater</v>
      </c>
      <c r="R3507" t="str">
        <f t="shared" si="272"/>
        <v>plays</v>
      </c>
      <c r="S3507" s="6">
        <f t="shared" si="273"/>
        <v>41760.727372685185</v>
      </c>
      <c r="T3507" s="7">
        <f t="shared" si="274"/>
        <v>41771.958333333328</v>
      </c>
    </row>
    <row r="3508" spans="1:20" ht="43.2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ROUND((E3508/D3508)*100,2)</f>
        <v>101.5</v>
      </c>
      <c r="P3508">
        <f t="shared" si="270"/>
        <v>105</v>
      </c>
      <c r="Q3508" t="str">
        <f t="shared" si="271"/>
        <v>theater</v>
      </c>
      <c r="R3508" t="str">
        <f t="shared" si="272"/>
        <v>plays</v>
      </c>
      <c r="S3508" s="6">
        <f t="shared" si="273"/>
        <v>41829.525925925926</v>
      </c>
      <c r="T3508" s="7">
        <f t="shared" si="274"/>
        <v>41874.525925925926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ROUND((E3509/D3509)*100,2)</f>
        <v>104.4</v>
      </c>
      <c r="P3509">
        <f t="shared" si="270"/>
        <v>145</v>
      </c>
      <c r="Q3509" t="str">
        <f t="shared" si="271"/>
        <v>theater</v>
      </c>
      <c r="R3509" t="str">
        <f t="shared" si="272"/>
        <v>plays</v>
      </c>
      <c r="S3509" s="6">
        <f t="shared" si="273"/>
        <v>42491.714548611104</v>
      </c>
      <c r="T3509" s="7">
        <f t="shared" si="274"/>
        <v>42521.714548611104</v>
      </c>
    </row>
    <row r="3510" spans="1:20" ht="43.2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ROUND((E3510/D3510)*100,2)</f>
        <v>180</v>
      </c>
      <c r="P3510">
        <f t="shared" si="270"/>
        <v>12</v>
      </c>
      <c r="Q3510" t="str">
        <f t="shared" si="271"/>
        <v>theater</v>
      </c>
      <c r="R3510" t="str">
        <f t="shared" si="272"/>
        <v>plays</v>
      </c>
      <c r="S3510" s="6">
        <f t="shared" si="273"/>
        <v>42477.521446759252</v>
      </c>
      <c r="T3510" s="7">
        <f t="shared" si="274"/>
        <v>42500.666666666664</v>
      </c>
    </row>
    <row r="3511" spans="1:20" ht="43.2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ROUND((E3511/D3511)*100,2)</f>
        <v>106.33</v>
      </c>
      <c r="P3511">
        <f t="shared" si="270"/>
        <v>96.666666666666671</v>
      </c>
      <c r="Q3511" t="str">
        <f t="shared" si="271"/>
        <v>theater</v>
      </c>
      <c r="R3511" t="str">
        <f t="shared" si="272"/>
        <v>plays</v>
      </c>
      <c r="S3511" s="6">
        <f t="shared" si="273"/>
        <v>41950.651226851849</v>
      </c>
      <c r="T3511" s="7">
        <f t="shared" si="274"/>
        <v>41963.996527777774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ROUND((E3512/D3512)*100,2)</f>
        <v>100.56</v>
      </c>
      <c r="P3512">
        <f t="shared" si="270"/>
        <v>60.333333333333336</v>
      </c>
      <c r="Q3512" t="str">
        <f t="shared" si="271"/>
        <v>theater</v>
      </c>
      <c r="R3512" t="str">
        <f t="shared" si="272"/>
        <v>plays</v>
      </c>
      <c r="S3512" s="6">
        <f t="shared" si="273"/>
        <v>41802.412569444445</v>
      </c>
      <c r="T3512" s="7">
        <f t="shared" si="274"/>
        <v>41822.412569444445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ROUND((E3513/D3513)*100,2)</f>
        <v>101.2</v>
      </c>
      <c r="P3513">
        <f t="shared" si="270"/>
        <v>79.89473684210526</v>
      </c>
      <c r="Q3513" t="str">
        <f t="shared" si="271"/>
        <v>theater</v>
      </c>
      <c r="R3513" t="str">
        <f t="shared" si="272"/>
        <v>plays</v>
      </c>
      <c r="S3513" s="6">
        <f t="shared" si="273"/>
        <v>41927.665451388886</v>
      </c>
      <c r="T3513" s="7">
        <f t="shared" si="274"/>
        <v>41950.5625</v>
      </c>
    </row>
    <row r="3514" spans="1:20" ht="43.2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ROUND((E3514/D3514)*100,2)</f>
        <v>100</v>
      </c>
      <c r="P3514">
        <f t="shared" si="270"/>
        <v>58.823529411764703</v>
      </c>
      <c r="Q3514" t="str">
        <f t="shared" si="271"/>
        <v>theater</v>
      </c>
      <c r="R3514" t="str">
        <f t="shared" si="272"/>
        <v>plays</v>
      </c>
      <c r="S3514" s="6">
        <f t="shared" si="273"/>
        <v>42057.328611111108</v>
      </c>
      <c r="T3514" s="7">
        <f t="shared" si="274"/>
        <v>42117.286944444444</v>
      </c>
    </row>
    <row r="3515" spans="1:20" ht="43.2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ROUND((E3515/D3515)*100,2)</f>
        <v>118.39</v>
      </c>
      <c r="P3515">
        <f t="shared" si="270"/>
        <v>75.340909090909093</v>
      </c>
      <c r="Q3515" t="str">
        <f t="shared" si="271"/>
        <v>theater</v>
      </c>
      <c r="R3515" t="str">
        <f t="shared" si="272"/>
        <v>plays</v>
      </c>
      <c r="S3515" s="6">
        <f t="shared" si="273"/>
        <v>41780.887870370367</v>
      </c>
      <c r="T3515" s="7">
        <f t="shared" si="274"/>
        <v>41793.999305555553</v>
      </c>
    </row>
    <row r="3516" spans="1:20" ht="43.2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ROUND((E3516/D3516)*100,2)</f>
        <v>110</v>
      </c>
      <c r="P3516">
        <f t="shared" si="270"/>
        <v>55</v>
      </c>
      <c r="Q3516" t="str">
        <f t="shared" si="271"/>
        <v>theater</v>
      </c>
      <c r="R3516" t="str">
        <f t="shared" si="272"/>
        <v>plays</v>
      </c>
      <c r="S3516" s="6">
        <f t="shared" si="273"/>
        <v>42020.638333333329</v>
      </c>
      <c r="T3516" s="7">
        <f t="shared" si="274"/>
        <v>42036.999305555553</v>
      </c>
    </row>
    <row r="3517" spans="1:20" ht="43.2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ROUND((E3517/D3517)*100,2)</f>
        <v>102.67</v>
      </c>
      <c r="P3517">
        <f t="shared" si="270"/>
        <v>66.956521739130437</v>
      </c>
      <c r="Q3517" t="str">
        <f t="shared" si="271"/>
        <v>theater</v>
      </c>
      <c r="R3517" t="str">
        <f t="shared" si="272"/>
        <v>plays</v>
      </c>
      <c r="S3517" s="6">
        <f t="shared" si="273"/>
        <v>42125.564479166664</v>
      </c>
      <c r="T3517" s="7">
        <f t="shared" si="274"/>
        <v>42155.564479166664</v>
      </c>
    </row>
    <row r="3518" spans="1:20" ht="43.2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ROUND((E3518/D3518)*100,2)</f>
        <v>100</v>
      </c>
      <c r="P3518">
        <f t="shared" si="270"/>
        <v>227.27272727272728</v>
      </c>
      <c r="Q3518" t="str">
        <f t="shared" si="271"/>
        <v>theater</v>
      </c>
      <c r="R3518" t="str">
        <f t="shared" si="272"/>
        <v>plays</v>
      </c>
      <c r="S3518" s="6">
        <f t="shared" si="273"/>
        <v>41855.801736111105</v>
      </c>
      <c r="T3518" s="7">
        <f t="shared" si="274"/>
        <v>41889.916666666664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ROUND((E3519/D3519)*100,2)</f>
        <v>100</v>
      </c>
      <c r="P3519">
        <f t="shared" si="270"/>
        <v>307.69230769230768</v>
      </c>
      <c r="Q3519" t="str">
        <f t="shared" si="271"/>
        <v>theater</v>
      </c>
      <c r="R3519" t="str">
        <f t="shared" si="272"/>
        <v>plays</v>
      </c>
      <c r="S3519" s="6">
        <f t="shared" si="273"/>
        <v>41794.609189814808</v>
      </c>
      <c r="T3519" s="7">
        <f t="shared" si="274"/>
        <v>41824.25</v>
      </c>
    </row>
    <row r="3520" spans="1:20" ht="43.2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ROUND((E3520/D3520)*100,2)</f>
        <v>110.05</v>
      </c>
      <c r="P3520">
        <f t="shared" si="270"/>
        <v>50.020909090909093</v>
      </c>
      <c r="Q3520" t="str">
        <f t="shared" si="271"/>
        <v>theater</v>
      </c>
      <c r="R3520" t="str">
        <f t="shared" si="272"/>
        <v>plays</v>
      </c>
      <c r="S3520" s="6">
        <f t="shared" si="273"/>
        <v>41893.575219907405</v>
      </c>
      <c r="T3520" s="7">
        <f t="shared" si="274"/>
        <v>41914.38958333333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ROUND((E3521/D3521)*100,2)</f>
        <v>101.35</v>
      </c>
      <c r="P3521">
        <f t="shared" si="270"/>
        <v>72.392857142857139</v>
      </c>
      <c r="Q3521" t="str">
        <f t="shared" si="271"/>
        <v>theater</v>
      </c>
      <c r="R3521" t="str">
        <f t="shared" si="272"/>
        <v>plays</v>
      </c>
      <c r="S3521" s="6">
        <f t="shared" si="273"/>
        <v>42037.390624999993</v>
      </c>
      <c r="T3521" s="7">
        <f t="shared" si="274"/>
        <v>42067.390624999993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ROUND((E3522/D3522)*100,2)</f>
        <v>100.75</v>
      </c>
      <c r="P3522">
        <f t="shared" si="270"/>
        <v>95.952380952380949</v>
      </c>
      <c r="Q3522" t="str">
        <f t="shared" si="271"/>
        <v>theater</v>
      </c>
      <c r="R3522" t="str">
        <f t="shared" si="272"/>
        <v>plays</v>
      </c>
      <c r="S3522" s="6">
        <f t="shared" si="273"/>
        <v>42227.615879629629</v>
      </c>
      <c r="T3522" s="7">
        <f t="shared" si="274"/>
        <v>42253.365972222215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ROUND((E3523/D3523)*100,2)</f>
        <v>169.43</v>
      </c>
      <c r="P3523">
        <f t="shared" ref="P3523:P3586" si="275">IF(L3523=0,0,+E3523/L3523)</f>
        <v>45.615384615384613</v>
      </c>
      <c r="Q3523" t="str">
        <f t="shared" ref="Q3523:Q3586" si="276">LEFT(N3523, SEARCH("/",N3523)-1)</f>
        <v>theater</v>
      </c>
      <c r="R3523" t="str">
        <f t="shared" ref="R3523:R3586" si="277">RIGHT(N3523,LEN(N3523)-SEARCH("/",N3523))</f>
        <v>plays</v>
      </c>
      <c r="S3523" s="6">
        <f t="shared" ref="S3523:S3586" si="278">(J3523/86400)+25569+(-5/24)</f>
        <v>41881.153009259258</v>
      </c>
      <c r="T3523" s="7">
        <f t="shared" ref="T3523:T3586" si="279">(I3523/86400)+25569+(-5/24)</f>
        <v>41911.153009259258</v>
      </c>
    </row>
    <row r="3524" spans="1:20" ht="43.2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ROUND((E3524/D3524)*100,2)</f>
        <v>100</v>
      </c>
      <c r="P3524">
        <f t="shared" si="275"/>
        <v>41.029411764705884</v>
      </c>
      <c r="Q3524" t="str">
        <f t="shared" si="276"/>
        <v>theater</v>
      </c>
      <c r="R3524" t="str">
        <f t="shared" si="277"/>
        <v>plays</v>
      </c>
      <c r="S3524" s="6">
        <f t="shared" si="278"/>
        <v>42234.581550925919</v>
      </c>
      <c r="T3524" s="7">
        <f t="shared" si="279"/>
        <v>42262.212500000001</v>
      </c>
    </row>
    <row r="3525" spans="1:20" ht="43.2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ROUND((E3525/D3525)*100,2)</f>
        <v>113.65</v>
      </c>
      <c r="P3525">
        <f t="shared" si="275"/>
        <v>56.825000000000003</v>
      </c>
      <c r="Q3525" t="str">
        <f t="shared" si="276"/>
        <v>theater</v>
      </c>
      <c r="R3525" t="str">
        <f t="shared" si="277"/>
        <v>plays</v>
      </c>
      <c r="S3525" s="6">
        <f t="shared" si="278"/>
        <v>42581.189212962963</v>
      </c>
      <c r="T3525" s="7">
        <f t="shared" si="279"/>
        <v>42638.749999999993</v>
      </c>
    </row>
    <row r="3526" spans="1:20" ht="43.2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ROUND((E3526/D3526)*100,2)</f>
        <v>101.56</v>
      </c>
      <c r="P3526">
        <f t="shared" si="275"/>
        <v>137.24324324324326</v>
      </c>
      <c r="Q3526" t="str">
        <f t="shared" si="276"/>
        <v>theater</v>
      </c>
      <c r="R3526" t="str">
        <f t="shared" si="277"/>
        <v>plays</v>
      </c>
      <c r="S3526" s="6">
        <f t="shared" si="278"/>
        <v>41880.555243055554</v>
      </c>
      <c r="T3526" s="7">
        <f t="shared" si="279"/>
        <v>41894.958333333328</v>
      </c>
    </row>
    <row r="3527" spans="1:20" ht="43.2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ROUND((E3527/D3527)*100,2)</f>
        <v>106</v>
      </c>
      <c r="P3527">
        <f t="shared" si="275"/>
        <v>75.714285714285708</v>
      </c>
      <c r="Q3527" t="str">
        <f t="shared" si="276"/>
        <v>theater</v>
      </c>
      <c r="R3527" t="str">
        <f t="shared" si="277"/>
        <v>plays</v>
      </c>
      <c r="S3527" s="6">
        <f t="shared" si="278"/>
        <v>42214.487337962964</v>
      </c>
      <c r="T3527" s="7">
        <f t="shared" si="279"/>
        <v>42225.458333333336</v>
      </c>
    </row>
    <row r="3528" spans="1:20" ht="43.2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ROUND((E3528/D3528)*100,2)</f>
        <v>102</v>
      </c>
      <c r="P3528">
        <f t="shared" si="275"/>
        <v>99</v>
      </c>
      <c r="Q3528" t="str">
        <f t="shared" si="276"/>
        <v>theater</v>
      </c>
      <c r="R3528" t="str">
        <f t="shared" si="277"/>
        <v>plays</v>
      </c>
      <c r="S3528" s="6">
        <f t="shared" si="278"/>
        <v>42460.126979166664</v>
      </c>
      <c r="T3528" s="7">
        <f t="shared" si="279"/>
        <v>42488.040972222218</v>
      </c>
    </row>
    <row r="3529" spans="1:20" ht="43.2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ROUND((E3529/D3529)*100,2)</f>
        <v>116.92</v>
      </c>
      <c r="P3529">
        <f t="shared" si="275"/>
        <v>81.569767441860463</v>
      </c>
      <c r="Q3529" t="str">
        <f t="shared" si="276"/>
        <v>theater</v>
      </c>
      <c r="R3529" t="str">
        <f t="shared" si="277"/>
        <v>plays</v>
      </c>
      <c r="S3529" s="6">
        <f t="shared" si="278"/>
        <v>42166.814872685187</v>
      </c>
      <c r="T3529" s="7">
        <f t="shared" si="279"/>
        <v>42195.957638888889</v>
      </c>
    </row>
    <row r="3530" spans="1:20" ht="43.2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ROUND((E3530/D3530)*100,2)</f>
        <v>101.15</v>
      </c>
      <c r="P3530">
        <f t="shared" si="275"/>
        <v>45.108108108108105</v>
      </c>
      <c r="Q3530" t="str">
        <f t="shared" si="276"/>
        <v>theater</v>
      </c>
      <c r="R3530" t="str">
        <f t="shared" si="277"/>
        <v>plays</v>
      </c>
      <c r="S3530" s="6">
        <f t="shared" si="278"/>
        <v>42733.293032407404</v>
      </c>
      <c r="T3530" s="7">
        <f t="shared" si="279"/>
        <v>42753.293032407404</v>
      </c>
    </row>
    <row r="3531" spans="1:20" ht="43.2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ROUND((E3531/D3531)*100,2)</f>
        <v>132</v>
      </c>
      <c r="P3531">
        <f t="shared" si="275"/>
        <v>36.666666666666664</v>
      </c>
      <c r="Q3531" t="str">
        <f t="shared" si="276"/>
        <v>theater</v>
      </c>
      <c r="R3531" t="str">
        <f t="shared" si="277"/>
        <v>plays</v>
      </c>
      <c r="S3531" s="6">
        <f t="shared" si="278"/>
        <v>42177.553449074076</v>
      </c>
      <c r="T3531" s="7">
        <f t="shared" si="279"/>
        <v>42197.833333333336</v>
      </c>
    </row>
    <row r="3532" spans="1:20" ht="43.2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ROUND((E3532/D3532)*100,2)</f>
        <v>100</v>
      </c>
      <c r="P3532">
        <f t="shared" si="275"/>
        <v>125</v>
      </c>
      <c r="Q3532" t="str">
        <f t="shared" si="276"/>
        <v>theater</v>
      </c>
      <c r="R3532" t="str">
        <f t="shared" si="277"/>
        <v>plays</v>
      </c>
      <c r="S3532" s="6">
        <f t="shared" si="278"/>
        <v>42442.41501157407</v>
      </c>
      <c r="T3532" s="7">
        <f t="shared" si="279"/>
        <v>42470.624999999993</v>
      </c>
    </row>
    <row r="3533" spans="1:20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ROUND((E3533/D3533)*100,2)</f>
        <v>128</v>
      </c>
      <c r="P3533">
        <f t="shared" si="275"/>
        <v>49.230769230769234</v>
      </c>
      <c r="Q3533" t="str">
        <f t="shared" si="276"/>
        <v>theater</v>
      </c>
      <c r="R3533" t="str">
        <f t="shared" si="277"/>
        <v>plays</v>
      </c>
      <c r="S3533" s="6">
        <f t="shared" si="278"/>
        <v>42521.44599537037</v>
      </c>
      <c r="T3533" s="7">
        <f t="shared" si="279"/>
        <v>42551.44599537037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ROUND((E3534/D3534)*100,2)</f>
        <v>118.96</v>
      </c>
      <c r="P3534">
        <f t="shared" si="275"/>
        <v>42.296296296296298</v>
      </c>
      <c r="Q3534" t="str">
        <f t="shared" si="276"/>
        <v>theater</v>
      </c>
      <c r="R3534" t="str">
        <f t="shared" si="277"/>
        <v>plays</v>
      </c>
      <c r="S3534" s="6">
        <f t="shared" si="278"/>
        <v>41884.391516203701</v>
      </c>
      <c r="T3534" s="7">
        <f t="shared" si="279"/>
        <v>41899.957638888889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ROUND((E3535/D3535)*100,2)</f>
        <v>126.2</v>
      </c>
      <c r="P3535">
        <f t="shared" si="275"/>
        <v>78.875</v>
      </c>
      <c r="Q3535" t="str">
        <f t="shared" si="276"/>
        <v>theater</v>
      </c>
      <c r="R3535" t="str">
        <f t="shared" si="277"/>
        <v>plays</v>
      </c>
      <c r="S3535" s="6">
        <f t="shared" si="278"/>
        <v>42289.552858796298</v>
      </c>
      <c r="T3535" s="7">
        <f t="shared" si="279"/>
        <v>42319.594525462962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ROUND((E3536/D3536)*100,2)</f>
        <v>156.19999999999999</v>
      </c>
      <c r="P3536">
        <f t="shared" si="275"/>
        <v>38.284313725490193</v>
      </c>
      <c r="Q3536" t="str">
        <f t="shared" si="276"/>
        <v>theater</v>
      </c>
      <c r="R3536" t="str">
        <f t="shared" si="277"/>
        <v>plays</v>
      </c>
      <c r="S3536" s="6">
        <f t="shared" si="278"/>
        <v>42243.416932870365</v>
      </c>
      <c r="T3536" s="7">
        <f t="shared" si="279"/>
        <v>42278.416932870365</v>
      </c>
    </row>
    <row r="3537" spans="1:20" ht="43.2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ROUND((E3537/D3537)*100,2)</f>
        <v>103.15</v>
      </c>
      <c r="P3537">
        <f t="shared" si="275"/>
        <v>44.847826086956523</v>
      </c>
      <c r="Q3537" t="str">
        <f t="shared" si="276"/>
        <v>theater</v>
      </c>
      <c r="R3537" t="str">
        <f t="shared" si="277"/>
        <v>plays</v>
      </c>
      <c r="S3537" s="6">
        <f t="shared" si="278"/>
        <v>42248.431828703702</v>
      </c>
      <c r="T3537" s="7">
        <f t="shared" si="279"/>
        <v>42279.541666666664</v>
      </c>
    </row>
    <row r="3538" spans="1:20" ht="43.2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ROUND((E3538/D3538)*100,2)</f>
        <v>153.33000000000001</v>
      </c>
      <c r="P3538">
        <f t="shared" si="275"/>
        <v>13.529411764705882</v>
      </c>
      <c r="Q3538" t="str">
        <f t="shared" si="276"/>
        <v>theater</v>
      </c>
      <c r="R3538" t="str">
        <f t="shared" si="277"/>
        <v>plays</v>
      </c>
      <c r="S3538" s="6">
        <f t="shared" si="278"/>
        <v>42328.518807870372</v>
      </c>
      <c r="T3538" s="7">
        <f t="shared" si="279"/>
        <v>42358.290972222218</v>
      </c>
    </row>
    <row r="3539" spans="1:20" ht="43.2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ROUND((E3539/D3539)*100,2)</f>
        <v>180.44</v>
      </c>
      <c r="P3539">
        <f t="shared" si="275"/>
        <v>43.5</v>
      </c>
      <c r="Q3539" t="str">
        <f t="shared" si="276"/>
        <v>theater</v>
      </c>
      <c r="R3539" t="str">
        <f t="shared" si="277"/>
        <v>plays</v>
      </c>
      <c r="S3539" s="6">
        <f t="shared" si="278"/>
        <v>41923.146018518521</v>
      </c>
      <c r="T3539" s="7">
        <f t="shared" si="279"/>
        <v>41960.124305555553</v>
      </c>
    </row>
    <row r="3540" spans="1:20" ht="43.2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ROUND((E3540/D3540)*100,2)</f>
        <v>128.44999999999999</v>
      </c>
      <c r="P3540">
        <f t="shared" si="275"/>
        <v>30.951807228915662</v>
      </c>
      <c r="Q3540" t="str">
        <f t="shared" si="276"/>
        <v>theater</v>
      </c>
      <c r="R3540" t="str">
        <f t="shared" si="277"/>
        <v>plays</v>
      </c>
      <c r="S3540" s="6">
        <f t="shared" si="278"/>
        <v>42571.212268518517</v>
      </c>
      <c r="T3540" s="7">
        <f t="shared" si="279"/>
        <v>42599.212268518517</v>
      </c>
    </row>
    <row r="3541" spans="1:20" ht="43.2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ROUND((E3541/D3541)*100,2)</f>
        <v>119.67</v>
      </c>
      <c r="P3541">
        <f t="shared" si="275"/>
        <v>55.230769230769234</v>
      </c>
      <c r="Q3541" t="str">
        <f t="shared" si="276"/>
        <v>theater</v>
      </c>
      <c r="R3541" t="str">
        <f t="shared" si="277"/>
        <v>plays</v>
      </c>
      <c r="S3541" s="6">
        <f t="shared" si="278"/>
        <v>42600.547708333332</v>
      </c>
      <c r="T3541" s="7">
        <f t="shared" si="279"/>
        <v>42621.547708333332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ROUND((E3542/D3542)*100,2)</f>
        <v>123</v>
      </c>
      <c r="P3542">
        <f t="shared" si="275"/>
        <v>46.125</v>
      </c>
      <c r="Q3542" t="str">
        <f t="shared" si="276"/>
        <v>theater</v>
      </c>
      <c r="R3542" t="str">
        <f t="shared" si="277"/>
        <v>plays</v>
      </c>
      <c r="S3542" s="6">
        <f t="shared" si="278"/>
        <v>42516.795034722221</v>
      </c>
      <c r="T3542" s="7">
        <f t="shared" si="279"/>
        <v>42546.795034722221</v>
      </c>
    </row>
    <row r="3543" spans="1:20" ht="43.2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ROUND((E3543/D3543)*100,2)</f>
        <v>105</v>
      </c>
      <c r="P3543">
        <f t="shared" si="275"/>
        <v>39.375</v>
      </c>
      <c r="Q3543" t="str">
        <f t="shared" si="276"/>
        <v>theater</v>
      </c>
      <c r="R3543" t="str">
        <f t="shared" si="277"/>
        <v>plays</v>
      </c>
      <c r="S3543" s="6">
        <f t="shared" si="278"/>
        <v>42222.521701388883</v>
      </c>
      <c r="T3543" s="7">
        <f t="shared" si="279"/>
        <v>42247.521701388883</v>
      </c>
    </row>
    <row r="3544" spans="1:20" ht="43.2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ROUND((E3544/D3544)*100,2)</f>
        <v>102.24</v>
      </c>
      <c r="P3544">
        <f t="shared" si="275"/>
        <v>66.152941176470591</v>
      </c>
      <c r="Q3544" t="str">
        <f t="shared" si="276"/>
        <v>theater</v>
      </c>
      <c r="R3544" t="str">
        <f t="shared" si="277"/>
        <v>plays</v>
      </c>
      <c r="S3544" s="6">
        <f t="shared" si="278"/>
        <v>41829.391458333332</v>
      </c>
      <c r="T3544" s="7">
        <f t="shared" si="279"/>
        <v>41889.391458333332</v>
      </c>
    </row>
    <row r="3545" spans="1:20" ht="43.2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ROUND((E3545/D3545)*100,2)</f>
        <v>104.67</v>
      </c>
      <c r="P3545">
        <f t="shared" si="275"/>
        <v>54.137931034482762</v>
      </c>
      <c r="Q3545" t="str">
        <f t="shared" si="276"/>
        <v>theater</v>
      </c>
      <c r="R3545" t="str">
        <f t="shared" si="277"/>
        <v>plays</v>
      </c>
      <c r="S3545" s="6">
        <f t="shared" si="278"/>
        <v>42150.546979166662</v>
      </c>
      <c r="T3545" s="7">
        <f t="shared" si="279"/>
        <v>42180.546979166662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ROUND((E3546/D3546)*100,2)</f>
        <v>100</v>
      </c>
      <c r="P3546">
        <f t="shared" si="275"/>
        <v>104.16666666666667</v>
      </c>
      <c r="Q3546" t="str">
        <f t="shared" si="276"/>
        <v>theater</v>
      </c>
      <c r="R3546" t="str">
        <f t="shared" si="277"/>
        <v>plays</v>
      </c>
      <c r="S3546" s="6">
        <f t="shared" si="278"/>
        <v>42040.623344907406</v>
      </c>
      <c r="T3546" s="7">
        <f t="shared" si="279"/>
        <v>42070.623344907406</v>
      </c>
    </row>
    <row r="3547" spans="1:20" ht="43.2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ROUND((E3547/D3547)*100,2)</f>
        <v>100.4</v>
      </c>
      <c r="P3547">
        <f t="shared" si="275"/>
        <v>31.375</v>
      </c>
      <c r="Q3547" t="str">
        <f t="shared" si="276"/>
        <v>theater</v>
      </c>
      <c r="R3547" t="str">
        <f t="shared" si="277"/>
        <v>plays</v>
      </c>
      <c r="S3547" s="6">
        <f t="shared" si="278"/>
        <v>42075.599062499998</v>
      </c>
      <c r="T3547" s="7">
        <f t="shared" si="279"/>
        <v>42105.599062499998</v>
      </c>
    </row>
    <row r="3548" spans="1:20" ht="43.2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ROUND((E3548/D3548)*100,2)</f>
        <v>102.27</v>
      </c>
      <c r="P3548">
        <f t="shared" si="275"/>
        <v>59.210526315789473</v>
      </c>
      <c r="Q3548" t="str">
        <f t="shared" si="276"/>
        <v>theater</v>
      </c>
      <c r="R3548" t="str">
        <f t="shared" si="277"/>
        <v>plays</v>
      </c>
      <c r="S3548" s="6">
        <f t="shared" si="278"/>
        <v>42073.452361111107</v>
      </c>
      <c r="T3548" s="7">
        <f t="shared" si="279"/>
        <v>42094.957638888889</v>
      </c>
    </row>
    <row r="3549" spans="1:20" ht="43.2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ROUND((E3549/D3549)*100,2)</f>
        <v>114.41</v>
      </c>
      <c r="P3549">
        <f t="shared" si="275"/>
        <v>119.17633928571429</v>
      </c>
      <c r="Q3549" t="str">
        <f t="shared" si="276"/>
        <v>theater</v>
      </c>
      <c r="R3549" t="str">
        <f t="shared" si="277"/>
        <v>plays</v>
      </c>
      <c r="S3549" s="6">
        <f t="shared" si="278"/>
        <v>42479.870381944442</v>
      </c>
      <c r="T3549" s="7">
        <f t="shared" si="279"/>
        <v>42503.957638888889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ROUND((E3550/D3550)*100,2)</f>
        <v>101.9</v>
      </c>
      <c r="P3550">
        <f t="shared" si="275"/>
        <v>164.61538461538461</v>
      </c>
      <c r="Q3550" t="str">
        <f t="shared" si="276"/>
        <v>theater</v>
      </c>
      <c r="R3550" t="str">
        <f t="shared" si="277"/>
        <v>plays</v>
      </c>
      <c r="S3550" s="6">
        <f t="shared" si="278"/>
        <v>42411.733958333331</v>
      </c>
      <c r="T3550" s="7">
        <f t="shared" si="279"/>
        <v>42433.833333333336</v>
      </c>
    </row>
    <row r="3551" spans="1:20" ht="43.2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ROUND((E3551/D3551)*100,2)</f>
        <v>102</v>
      </c>
      <c r="P3551">
        <f t="shared" si="275"/>
        <v>24.285714285714285</v>
      </c>
      <c r="Q3551" t="str">
        <f t="shared" si="276"/>
        <v>theater</v>
      </c>
      <c r="R3551" t="str">
        <f t="shared" si="277"/>
        <v>plays</v>
      </c>
      <c r="S3551" s="6">
        <f t="shared" si="278"/>
        <v>42223.186030092591</v>
      </c>
      <c r="T3551" s="7">
        <f t="shared" si="279"/>
        <v>42251.186030092591</v>
      </c>
    </row>
    <row r="3552" spans="1:20" ht="43.2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ROUND((E3552/D3552)*100,2)</f>
        <v>104.8</v>
      </c>
      <c r="P3552">
        <f t="shared" si="275"/>
        <v>40.9375</v>
      </c>
      <c r="Q3552" t="str">
        <f t="shared" si="276"/>
        <v>theater</v>
      </c>
      <c r="R3552" t="str">
        <f t="shared" si="277"/>
        <v>plays</v>
      </c>
      <c r="S3552" s="6">
        <f t="shared" si="278"/>
        <v>42462.685162037036</v>
      </c>
      <c r="T3552" s="7">
        <f t="shared" si="279"/>
        <v>42492.685162037036</v>
      </c>
    </row>
    <row r="3553" spans="1:20" ht="43.2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ROUND((E3553/D3553)*100,2)</f>
        <v>101.83</v>
      </c>
      <c r="P3553">
        <f t="shared" si="275"/>
        <v>61.1</v>
      </c>
      <c r="Q3553" t="str">
        <f t="shared" si="276"/>
        <v>theater</v>
      </c>
      <c r="R3553" t="str">
        <f t="shared" si="277"/>
        <v>plays</v>
      </c>
      <c r="S3553" s="6">
        <f t="shared" si="278"/>
        <v>41753.307523148142</v>
      </c>
      <c r="T3553" s="7">
        <f t="shared" si="279"/>
        <v>41781.713194444441</v>
      </c>
    </row>
    <row r="3554" spans="1:20" ht="43.2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ROUND((E3554/D3554)*100,2)</f>
        <v>100</v>
      </c>
      <c r="P3554">
        <f t="shared" si="275"/>
        <v>38.65</v>
      </c>
      <c r="Q3554" t="str">
        <f t="shared" si="276"/>
        <v>theater</v>
      </c>
      <c r="R3554" t="str">
        <f t="shared" si="277"/>
        <v>plays</v>
      </c>
      <c r="S3554" s="6">
        <f t="shared" si="278"/>
        <v>41788.378749999996</v>
      </c>
      <c r="T3554" s="7">
        <f t="shared" si="279"/>
        <v>41818.378749999996</v>
      </c>
    </row>
    <row r="3555" spans="1:20" ht="43.2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ROUND((E3555/D3555)*100,2)</f>
        <v>106.27</v>
      </c>
      <c r="P3555">
        <f t="shared" si="275"/>
        <v>56.20192307692308</v>
      </c>
      <c r="Q3555" t="str">
        <f t="shared" si="276"/>
        <v>theater</v>
      </c>
      <c r="R3555" t="str">
        <f t="shared" si="277"/>
        <v>plays</v>
      </c>
      <c r="S3555" s="6">
        <f t="shared" si="278"/>
        <v>42195.820370370369</v>
      </c>
      <c r="T3555" s="7">
        <f t="shared" si="279"/>
        <v>42227.791666666664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ROUND((E3556/D3556)*100,2)</f>
        <v>113.42</v>
      </c>
      <c r="P3556">
        <f t="shared" si="275"/>
        <v>107.00207547169811</v>
      </c>
      <c r="Q3556" t="str">
        <f t="shared" si="276"/>
        <v>theater</v>
      </c>
      <c r="R3556" t="str">
        <f t="shared" si="277"/>
        <v>plays</v>
      </c>
      <c r="S3556" s="6">
        <f t="shared" si="278"/>
        <v>42015.842118055552</v>
      </c>
      <c r="T3556" s="7">
        <f t="shared" si="279"/>
        <v>42046.499999999993</v>
      </c>
    </row>
    <row r="3557" spans="1:20" ht="43.2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ROUND((E3557/D3557)*100,2)</f>
        <v>100</v>
      </c>
      <c r="P3557">
        <f t="shared" si="275"/>
        <v>171.42857142857142</v>
      </c>
      <c r="Q3557" t="str">
        <f t="shared" si="276"/>
        <v>theater</v>
      </c>
      <c r="R3557" t="str">
        <f t="shared" si="277"/>
        <v>plays</v>
      </c>
      <c r="S3557" s="6">
        <f t="shared" si="278"/>
        <v>42661.233726851853</v>
      </c>
      <c r="T3557" s="7">
        <f t="shared" si="279"/>
        <v>42691.275393518517</v>
      </c>
    </row>
    <row r="3558" spans="1:20" ht="43.2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ROUND((E3558/D3558)*100,2)</f>
        <v>100.45</v>
      </c>
      <c r="P3558">
        <f t="shared" si="275"/>
        <v>110.5</v>
      </c>
      <c r="Q3558" t="str">
        <f t="shared" si="276"/>
        <v>theater</v>
      </c>
      <c r="R3558" t="str">
        <f t="shared" si="277"/>
        <v>plays</v>
      </c>
      <c r="S3558" s="6">
        <f t="shared" si="278"/>
        <v>41808.441249999996</v>
      </c>
      <c r="T3558" s="7">
        <f t="shared" si="279"/>
        <v>41868.441249999996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ROUND((E3559/D3559)*100,2)</f>
        <v>100.04</v>
      </c>
      <c r="P3559">
        <f t="shared" si="275"/>
        <v>179.27598566308242</v>
      </c>
      <c r="Q3559" t="str">
        <f t="shared" si="276"/>
        <v>theater</v>
      </c>
      <c r="R3559" t="str">
        <f t="shared" si="277"/>
        <v>plays</v>
      </c>
      <c r="S3559" s="6">
        <f t="shared" si="278"/>
        <v>41730.068414351852</v>
      </c>
      <c r="T3559" s="7">
        <f t="shared" si="279"/>
        <v>41764.068414351852</v>
      </c>
    </row>
    <row r="3560" spans="1:20" ht="43.2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ROUND((E3560/D3560)*100,2)</f>
        <v>144</v>
      </c>
      <c r="P3560">
        <f t="shared" si="275"/>
        <v>22.90909090909091</v>
      </c>
      <c r="Q3560" t="str">
        <f t="shared" si="276"/>
        <v>theater</v>
      </c>
      <c r="R3560" t="str">
        <f t="shared" si="277"/>
        <v>plays</v>
      </c>
      <c r="S3560" s="6">
        <f t="shared" si="278"/>
        <v>42139.608506944445</v>
      </c>
      <c r="T3560" s="7">
        <f t="shared" si="279"/>
        <v>42181.666666666664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ROUND((E3561/D3561)*100,2)</f>
        <v>103.5</v>
      </c>
      <c r="P3561">
        <f t="shared" si="275"/>
        <v>43.125</v>
      </c>
      <c r="Q3561" t="str">
        <f t="shared" si="276"/>
        <v>theater</v>
      </c>
      <c r="R3561" t="str">
        <f t="shared" si="277"/>
        <v>plays</v>
      </c>
      <c r="S3561" s="6">
        <f t="shared" si="278"/>
        <v>42193.887824074067</v>
      </c>
      <c r="T3561" s="7">
        <f t="shared" si="279"/>
        <v>42216.165277777771</v>
      </c>
    </row>
    <row r="3562" spans="1:20" ht="43.2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ROUND((E3562/D3562)*100,2)</f>
        <v>108.44</v>
      </c>
      <c r="P3562">
        <f t="shared" si="275"/>
        <v>46.891891891891895</v>
      </c>
      <c r="Q3562" t="str">
        <f t="shared" si="276"/>
        <v>theater</v>
      </c>
      <c r="R3562" t="str">
        <f t="shared" si="277"/>
        <v>plays</v>
      </c>
      <c r="S3562" s="6">
        <f t="shared" si="278"/>
        <v>42115.68131944444</v>
      </c>
      <c r="T3562" s="7">
        <f t="shared" si="279"/>
        <v>42150.906249999993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ROUND((E3563/D3563)*100,2)</f>
        <v>102.4</v>
      </c>
      <c r="P3563">
        <f t="shared" si="275"/>
        <v>47.407407407407405</v>
      </c>
      <c r="Q3563" t="str">
        <f t="shared" si="276"/>
        <v>theater</v>
      </c>
      <c r="R3563" t="str">
        <f t="shared" si="277"/>
        <v>plays</v>
      </c>
      <c r="S3563" s="6">
        <f t="shared" si="278"/>
        <v>42203.471967592595</v>
      </c>
      <c r="T3563" s="7">
        <f t="shared" si="279"/>
        <v>42221.566666666666</v>
      </c>
    </row>
    <row r="3564" spans="1:20" ht="43.2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ROUND((E3564/D3564)*100,2)</f>
        <v>148.88999999999999</v>
      </c>
      <c r="P3564">
        <f t="shared" si="275"/>
        <v>15.129032258064516</v>
      </c>
      <c r="Q3564" t="str">
        <f t="shared" si="276"/>
        <v>theater</v>
      </c>
      <c r="R3564" t="str">
        <f t="shared" si="277"/>
        <v>plays</v>
      </c>
      <c r="S3564" s="6">
        <f t="shared" si="278"/>
        <v>42433.553553240738</v>
      </c>
      <c r="T3564" s="7">
        <f t="shared" si="279"/>
        <v>42442.708333333336</v>
      </c>
    </row>
    <row r="3565" spans="1:20" ht="43.2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ROUND((E3565/D3565)*100,2)</f>
        <v>105.49</v>
      </c>
      <c r="P3565">
        <f t="shared" si="275"/>
        <v>21.098000000000003</v>
      </c>
      <c r="Q3565" t="str">
        <f t="shared" si="276"/>
        <v>theater</v>
      </c>
      <c r="R3565" t="str">
        <f t="shared" si="277"/>
        <v>plays</v>
      </c>
      <c r="S3565" s="6">
        <f t="shared" si="278"/>
        <v>42555.46361111111</v>
      </c>
      <c r="T3565" s="7">
        <f t="shared" si="279"/>
        <v>42583.583333333336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ROUND((E3566/D3566)*100,2)</f>
        <v>100.5</v>
      </c>
      <c r="P3566">
        <f t="shared" si="275"/>
        <v>59.117647058823529</v>
      </c>
      <c r="Q3566" t="str">
        <f t="shared" si="276"/>
        <v>theater</v>
      </c>
      <c r="R3566" t="str">
        <f t="shared" si="277"/>
        <v>plays</v>
      </c>
      <c r="S3566" s="6">
        <f t="shared" si="278"/>
        <v>42236.414918981478</v>
      </c>
      <c r="T3566" s="7">
        <f t="shared" si="279"/>
        <v>42282.458333333336</v>
      </c>
    </row>
    <row r="3567" spans="1:20" ht="43.2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ROUND((E3567/D3567)*100,2)</f>
        <v>130.56</v>
      </c>
      <c r="P3567">
        <f t="shared" si="275"/>
        <v>97.916666666666671</v>
      </c>
      <c r="Q3567" t="str">
        <f t="shared" si="276"/>
        <v>theater</v>
      </c>
      <c r="R3567" t="str">
        <f t="shared" si="277"/>
        <v>plays</v>
      </c>
      <c r="S3567" s="6">
        <f t="shared" si="278"/>
        <v>41974.534814814811</v>
      </c>
      <c r="T3567" s="7">
        <f t="shared" si="279"/>
        <v>42004.534814814811</v>
      </c>
    </row>
    <row r="3568" spans="1:20" ht="43.2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ROUND((E3568/D3568)*100,2)</f>
        <v>104.75</v>
      </c>
      <c r="P3568">
        <f t="shared" si="275"/>
        <v>55.131578947368418</v>
      </c>
      <c r="Q3568" t="str">
        <f t="shared" si="276"/>
        <v>theater</v>
      </c>
      <c r="R3568" t="str">
        <f t="shared" si="277"/>
        <v>plays</v>
      </c>
      <c r="S3568" s="6">
        <f t="shared" si="278"/>
        <v>41997.299571759257</v>
      </c>
      <c r="T3568" s="7">
        <f t="shared" si="279"/>
        <v>42027.299571759257</v>
      </c>
    </row>
    <row r="3569" spans="1:20" ht="43.2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ROUND((E3569/D3569)*100,2)</f>
        <v>108.8</v>
      </c>
      <c r="P3569">
        <f t="shared" si="275"/>
        <v>26.536585365853657</v>
      </c>
      <c r="Q3569" t="str">
        <f t="shared" si="276"/>
        <v>theater</v>
      </c>
      <c r="R3569" t="str">
        <f t="shared" si="277"/>
        <v>plays</v>
      </c>
      <c r="S3569" s="6">
        <f t="shared" si="278"/>
        <v>42135.602361111109</v>
      </c>
      <c r="T3569" s="7">
        <f t="shared" si="279"/>
        <v>42165.602361111109</v>
      </c>
    </row>
    <row r="3570" spans="1:20" ht="43.2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ROUND((E3570/D3570)*100,2)</f>
        <v>111</v>
      </c>
      <c r="P3570">
        <f t="shared" si="275"/>
        <v>58.421052631578945</v>
      </c>
      <c r="Q3570" t="str">
        <f t="shared" si="276"/>
        <v>theater</v>
      </c>
      <c r="R3570" t="str">
        <f t="shared" si="277"/>
        <v>plays</v>
      </c>
      <c r="S3570" s="6">
        <f t="shared" si="278"/>
        <v>41869.532337962963</v>
      </c>
      <c r="T3570" s="7">
        <f t="shared" si="279"/>
        <v>41899.532337962963</v>
      </c>
    </row>
    <row r="3571" spans="1:20" ht="43.2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ROUND((E3571/D3571)*100,2)</f>
        <v>100.48</v>
      </c>
      <c r="P3571">
        <f t="shared" si="275"/>
        <v>122.53658536585365</v>
      </c>
      <c r="Q3571" t="str">
        <f t="shared" si="276"/>
        <v>theater</v>
      </c>
      <c r="R3571" t="str">
        <f t="shared" si="277"/>
        <v>plays</v>
      </c>
      <c r="S3571" s="6">
        <f t="shared" si="278"/>
        <v>41982.480277777773</v>
      </c>
      <c r="T3571" s="7">
        <f t="shared" si="279"/>
        <v>42012.480277777773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ROUND((E3572/D3572)*100,2)</f>
        <v>114.35</v>
      </c>
      <c r="P3572">
        <f t="shared" si="275"/>
        <v>87.961538461538467</v>
      </c>
      <c r="Q3572" t="str">
        <f t="shared" si="276"/>
        <v>theater</v>
      </c>
      <c r="R3572" t="str">
        <f t="shared" si="277"/>
        <v>plays</v>
      </c>
      <c r="S3572" s="6">
        <f t="shared" si="278"/>
        <v>41976.12364583333</v>
      </c>
      <c r="T3572" s="7">
        <f t="shared" si="279"/>
        <v>42004.083333333336</v>
      </c>
    </row>
    <row r="3573" spans="1:20" ht="43.2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ROUND((E3573/D3573)*100,2)</f>
        <v>122.07</v>
      </c>
      <c r="P3573">
        <f t="shared" si="275"/>
        <v>73.239999999999995</v>
      </c>
      <c r="Q3573" t="str">
        <f t="shared" si="276"/>
        <v>theater</v>
      </c>
      <c r="R3573" t="str">
        <f t="shared" si="277"/>
        <v>plays</v>
      </c>
      <c r="S3573" s="6">
        <f t="shared" si="278"/>
        <v>41912.650613425925</v>
      </c>
      <c r="T3573" s="7">
        <f t="shared" si="279"/>
        <v>41942.650613425925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ROUND((E3574/D3574)*100,2)</f>
        <v>100</v>
      </c>
      <c r="P3574">
        <f t="shared" si="275"/>
        <v>55.555555555555557</v>
      </c>
      <c r="Q3574" t="str">
        <f t="shared" si="276"/>
        <v>theater</v>
      </c>
      <c r="R3574" t="str">
        <f t="shared" si="277"/>
        <v>plays</v>
      </c>
      <c r="S3574" s="6">
        <f t="shared" si="278"/>
        <v>42146.36206018518</v>
      </c>
      <c r="T3574" s="7">
        <f t="shared" si="279"/>
        <v>42176.36206018518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ROUND((E3575/D3575)*100,2)</f>
        <v>102.8</v>
      </c>
      <c r="P3575">
        <f t="shared" si="275"/>
        <v>39.53846153846154</v>
      </c>
      <c r="Q3575" t="str">
        <f t="shared" si="276"/>
        <v>theater</v>
      </c>
      <c r="R3575" t="str">
        <f t="shared" si="277"/>
        <v>plays</v>
      </c>
      <c r="S3575" s="6">
        <f t="shared" si="278"/>
        <v>41921.167199074072</v>
      </c>
      <c r="T3575" s="7">
        <f t="shared" si="279"/>
        <v>41951.208865740737</v>
      </c>
    </row>
    <row r="3576" spans="1:20" ht="43.2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ROUND((E3576/D3576)*100,2)</f>
        <v>106.12</v>
      </c>
      <c r="P3576">
        <f t="shared" si="275"/>
        <v>136.77777777777777</v>
      </c>
      <c r="Q3576" t="str">
        <f t="shared" si="276"/>
        <v>theater</v>
      </c>
      <c r="R3576" t="str">
        <f t="shared" si="277"/>
        <v>plays</v>
      </c>
      <c r="S3576" s="6">
        <f t="shared" si="278"/>
        <v>41926.734351851854</v>
      </c>
      <c r="T3576" s="7">
        <f t="shared" si="279"/>
        <v>41956.776018518511</v>
      </c>
    </row>
    <row r="3577" spans="1:20" ht="43.2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ROUND((E3577/D3577)*100,2)</f>
        <v>101.33</v>
      </c>
      <c r="P3577">
        <f t="shared" si="275"/>
        <v>99.343137254901961</v>
      </c>
      <c r="Q3577" t="str">
        <f t="shared" si="276"/>
        <v>theater</v>
      </c>
      <c r="R3577" t="str">
        <f t="shared" si="277"/>
        <v>plays</v>
      </c>
      <c r="S3577" s="6">
        <f t="shared" si="278"/>
        <v>42561.575543981475</v>
      </c>
      <c r="T3577" s="7">
        <f t="shared" si="279"/>
        <v>42592.957638888889</v>
      </c>
    </row>
    <row r="3578" spans="1:20" ht="43.2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ROUND((E3578/D3578)*100,2)</f>
        <v>100</v>
      </c>
      <c r="P3578">
        <f t="shared" si="275"/>
        <v>20</v>
      </c>
      <c r="Q3578" t="str">
        <f t="shared" si="276"/>
        <v>theater</v>
      </c>
      <c r="R3578" t="str">
        <f t="shared" si="277"/>
        <v>plays</v>
      </c>
      <c r="S3578" s="6">
        <f t="shared" si="278"/>
        <v>42649.340902777774</v>
      </c>
      <c r="T3578" s="7">
        <f t="shared" si="279"/>
        <v>42709.382569444446</v>
      </c>
    </row>
    <row r="3579" spans="1:20" ht="43.2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ROUND((E3579/D3579)*100,2)</f>
        <v>130</v>
      </c>
      <c r="P3579">
        <f t="shared" si="275"/>
        <v>28.888888888888889</v>
      </c>
      <c r="Q3579" t="str">
        <f t="shared" si="276"/>
        <v>theater</v>
      </c>
      <c r="R3579" t="str">
        <f t="shared" si="277"/>
        <v>plays</v>
      </c>
      <c r="S3579" s="6">
        <f t="shared" si="278"/>
        <v>42093.578506944446</v>
      </c>
      <c r="T3579" s="7">
        <f t="shared" si="279"/>
        <v>42120.061111111114</v>
      </c>
    </row>
    <row r="3580" spans="1:20" ht="43.2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ROUND((E3580/D3580)*100,2)</f>
        <v>100.01</v>
      </c>
      <c r="P3580">
        <f t="shared" si="275"/>
        <v>40.545945945945945</v>
      </c>
      <c r="Q3580" t="str">
        <f t="shared" si="276"/>
        <v>theater</v>
      </c>
      <c r="R3580" t="str">
        <f t="shared" si="277"/>
        <v>plays</v>
      </c>
      <c r="S3580" s="6">
        <f t="shared" si="278"/>
        <v>42460.525196759256</v>
      </c>
      <c r="T3580" s="7">
        <f t="shared" si="279"/>
        <v>42490.525196759256</v>
      </c>
    </row>
    <row r="3581" spans="1:20" ht="43.2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ROUND((E3581/D3581)*100,2)</f>
        <v>100</v>
      </c>
      <c r="P3581">
        <f t="shared" si="275"/>
        <v>35.714285714285715</v>
      </c>
      <c r="Q3581" t="str">
        <f t="shared" si="276"/>
        <v>theater</v>
      </c>
      <c r="R3581" t="str">
        <f t="shared" si="277"/>
        <v>plays</v>
      </c>
      <c r="S3581" s="6">
        <f t="shared" si="278"/>
        <v>42430.553888888891</v>
      </c>
      <c r="T3581" s="7">
        <f t="shared" si="279"/>
        <v>42460.51222222222</v>
      </c>
    </row>
    <row r="3582" spans="1:20" ht="43.2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ROUND((E3582/D3582)*100,2)</f>
        <v>113.89</v>
      </c>
      <c r="P3582">
        <f t="shared" si="275"/>
        <v>37.962962962962962</v>
      </c>
      <c r="Q3582" t="str">
        <f t="shared" si="276"/>
        <v>theater</v>
      </c>
      <c r="R3582" t="str">
        <f t="shared" si="277"/>
        <v>plays</v>
      </c>
      <c r="S3582" s="6">
        <f t="shared" si="278"/>
        <v>42025.967847222222</v>
      </c>
      <c r="T3582" s="7">
        <f t="shared" si="279"/>
        <v>42063.999305555553</v>
      </c>
    </row>
    <row r="3583" spans="1:20" ht="43.2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ROUND((E3583/D3583)*100,2)</f>
        <v>100</v>
      </c>
      <c r="P3583">
        <f t="shared" si="275"/>
        <v>33.333333333333336</v>
      </c>
      <c r="Q3583" t="str">
        <f t="shared" si="276"/>
        <v>theater</v>
      </c>
      <c r="R3583" t="str">
        <f t="shared" si="277"/>
        <v>plays</v>
      </c>
      <c r="S3583" s="6">
        <f t="shared" si="278"/>
        <v>41836.26284722222</v>
      </c>
      <c r="T3583" s="7">
        <f t="shared" si="279"/>
        <v>41850.26284722222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ROUND((E3584/D3584)*100,2)</f>
        <v>287</v>
      </c>
      <c r="P3584">
        <f t="shared" si="275"/>
        <v>58.571428571428569</v>
      </c>
      <c r="Q3584" t="str">
        <f t="shared" si="276"/>
        <v>theater</v>
      </c>
      <c r="R3584" t="str">
        <f t="shared" si="277"/>
        <v>plays</v>
      </c>
      <c r="S3584" s="6">
        <f t="shared" si="278"/>
        <v>42450.887523148143</v>
      </c>
      <c r="T3584" s="7">
        <f t="shared" si="279"/>
        <v>42464.887523148143</v>
      </c>
    </row>
    <row r="3585" spans="1:20" ht="43.2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ROUND((E3585/D3585)*100,2)</f>
        <v>108.5</v>
      </c>
      <c r="P3585">
        <f t="shared" si="275"/>
        <v>135.625</v>
      </c>
      <c r="Q3585" t="str">
        <f t="shared" si="276"/>
        <v>theater</v>
      </c>
      <c r="R3585" t="str">
        <f t="shared" si="277"/>
        <v>plays</v>
      </c>
      <c r="S3585" s="6">
        <f t="shared" si="278"/>
        <v>42418.217650462961</v>
      </c>
      <c r="T3585" s="7">
        <f t="shared" si="279"/>
        <v>42478.175983796296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ROUND((E3586/D3586)*100,2)</f>
        <v>115.5</v>
      </c>
      <c r="P3586">
        <f t="shared" si="275"/>
        <v>30.9375</v>
      </c>
      <c r="Q3586" t="str">
        <f t="shared" si="276"/>
        <v>theater</v>
      </c>
      <c r="R3586" t="str">
        <f t="shared" si="277"/>
        <v>plays</v>
      </c>
      <c r="S3586" s="6">
        <f t="shared" si="278"/>
        <v>42168.108148148145</v>
      </c>
      <c r="T3586" s="7">
        <f t="shared" si="279"/>
        <v>42198.108148148145</v>
      </c>
    </row>
    <row r="3587" spans="1:20" ht="43.2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ROUND((E3587/D3587)*100,2)</f>
        <v>119.12</v>
      </c>
      <c r="P3587">
        <f t="shared" ref="P3587:P3650" si="280">IF(L3587=0,0,+E3587/L3587)</f>
        <v>176.08695652173913</v>
      </c>
      <c r="Q3587" t="str">
        <f t="shared" ref="Q3587:Q3650" si="281">LEFT(N3587, SEARCH("/",N3587)-1)</f>
        <v>theater</v>
      </c>
      <c r="R3587" t="str">
        <f t="shared" ref="R3587:R3650" si="282">RIGHT(N3587,LEN(N3587)-SEARCH("/",N3587))</f>
        <v>plays</v>
      </c>
      <c r="S3587" s="6">
        <f t="shared" ref="S3587:S3650" si="283">(J3587/86400)+25569+(-5/24)</f>
        <v>41964.507986111108</v>
      </c>
      <c r="T3587" s="7">
        <f t="shared" ref="T3587:T3650" si="284">(I3587/86400)+25569+(-5/24)</f>
        <v>41994.507986111108</v>
      </c>
    </row>
    <row r="3588" spans="1:20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ROUND((E3588/D3588)*100,2)</f>
        <v>109.43</v>
      </c>
      <c r="P3588">
        <f t="shared" si="280"/>
        <v>151.9814814814815</v>
      </c>
      <c r="Q3588" t="str">
        <f t="shared" si="281"/>
        <v>theater</v>
      </c>
      <c r="R3588" t="str">
        <f t="shared" si="282"/>
        <v>plays</v>
      </c>
      <c r="S3588" s="6">
        <f t="shared" si="283"/>
        <v>42576.489236111105</v>
      </c>
      <c r="T3588" s="7">
        <f t="shared" si="284"/>
        <v>42636.489236111105</v>
      </c>
    </row>
    <row r="3589" spans="1:20" ht="43.2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ROUND((E3589/D3589)*100,2)</f>
        <v>126.6</v>
      </c>
      <c r="P3589">
        <f t="shared" si="280"/>
        <v>22.607142857142858</v>
      </c>
      <c r="Q3589" t="str">
        <f t="shared" si="281"/>
        <v>theater</v>
      </c>
      <c r="R3589" t="str">
        <f t="shared" si="282"/>
        <v>plays</v>
      </c>
      <c r="S3589" s="6">
        <f t="shared" si="283"/>
        <v>42503.331643518519</v>
      </c>
      <c r="T3589" s="7">
        <f t="shared" si="284"/>
        <v>42548.583333333336</v>
      </c>
    </row>
    <row r="3590" spans="1:20" ht="43.2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ROUND((E3590/D3590)*100,2)</f>
        <v>100.5</v>
      </c>
      <c r="P3590">
        <f t="shared" si="280"/>
        <v>18.272727272727273</v>
      </c>
      <c r="Q3590" t="str">
        <f t="shared" si="281"/>
        <v>theater</v>
      </c>
      <c r="R3590" t="str">
        <f t="shared" si="282"/>
        <v>plays</v>
      </c>
      <c r="S3590" s="6">
        <f t="shared" si="283"/>
        <v>42101.620486111111</v>
      </c>
      <c r="T3590" s="7">
        <f t="shared" si="284"/>
        <v>42123.749999999993</v>
      </c>
    </row>
    <row r="3591" spans="1:20" ht="43.2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ROUND((E3591/D3591)*100,2)</f>
        <v>127.5</v>
      </c>
      <c r="P3591">
        <f t="shared" si="280"/>
        <v>82.258064516129039</v>
      </c>
      <c r="Q3591" t="str">
        <f t="shared" si="281"/>
        <v>theater</v>
      </c>
      <c r="R3591" t="str">
        <f t="shared" si="282"/>
        <v>plays</v>
      </c>
      <c r="S3591" s="6">
        <f t="shared" si="283"/>
        <v>42125.439201388886</v>
      </c>
      <c r="T3591" s="7">
        <f t="shared" si="284"/>
        <v>42150.439201388886</v>
      </c>
    </row>
    <row r="3592" spans="1:20" ht="43.2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ROUND((E3592/D3592)*100,2)</f>
        <v>100.06</v>
      </c>
      <c r="P3592">
        <f t="shared" si="280"/>
        <v>68.534246575342465</v>
      </c>
      <c r="Q3592" t="str">
        <f t="shared" si="281"/>
        <v>theater</v>
      </c>
      <c r="R3592" t="str">
        <f t="shared" si="282"/>
        <v>plays</v>
      </c>
      <c r="S3592" s="6">
        <f t="shared" si="283"/>
        <v>41902.125393518516</v>
      </c>
      <c r="T3592" s="7">
        <f t="shared" si="284"/>
        <v>41932.125393518516</v>
      </c>
    </row>
    <row r="3593" spans="1:20" ht="43.2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ROUND((E3593/D3593)*100,2)</f>
        <v>175</v>
      </c>
      <c r="P3593">
        <f t="shared" si="280"/>
        <v>68.055555555555557</v>
      </c>
      <c r="Q3593" t="str">
        <f t="shared" si="281"/>
        <v>theater</v>
      </c>
      <c r="R3593" t="str">
        <f t="shared" si="282"/>
        <v>plays</v>
      </c>
      <c r="S3593" s="6">
        <f t="shared" si="283"/>
        <v>42003.74009259259</v>
      </c>
      <c r="T3593" s="7">
        <f t="shared" si="284"/>
        <v>42027.999305555553</v>
      </c>
    </row>
    <row r="3594" spans="1:20" ht="43.2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ROUND((E3594/D3594)*100,2)</f>
        <v>127.25</v>
      </c>
      <c r="P3594">
        <f t="shared" si="280"/>
        <v>72.714285714285708</v>
      </c>
      <c r="Q3594" t="str">
        <f t="shared" si="281"/>
        <v>theater</v>
      </c>
      <c r="R3594" t="str">
        <f t="shared" si="282"/>
        <v>plays</v>
      </c>
      <c r="S3594" s="6">
        <f t="shared" si="283"/>
        <v>41988.621608796289</v>
      </c>
      <c r="T3594" s="7">
        <f t="shared" si="284"/>
        <v>42045.999305555553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ROUND((E3595/D3595)*100,2)</f>
        <v>110.63</v>
      </c>
      <c r="P3595">
        <f t="shared" si="280"/>
        <v>77.186046511627907</v>
      </c>
      <c r="Q3595" t="str">
        <f t="shared" si="281"/>
        <v>theater</v>
      </c>
      <c r="R3595" t="str">
        <f t="shared" si="282"/>
        <v>plays</v>
      </c>
      <c r="S3595" s="6">
        <f t="shared" si="283"/>
        <v>41974.690266203703</v>
      </c>
      <c r="T3595" s="7">
        <f t="shared" si="284"/>
        <v>42009.643055555549</v>
      </c>
    </row>
    <row r="3596" spans="1:20" ht="43.2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ROUND((E3596/D3596)*100,2)</f>
        <v>125.94</v>
      </c>
      <c r="P3596">
        <f t="shared" si="280"/>
        <v>55.972222222222221</v>
      </c>
      <c r="Q3596" t="str">
        <f t="shared" si="281"/>
        <v>theater</v>
      </c>
      <c r="R3596" t="str">
        <f t="shared" si="282"/>
        <v>plays</v>
      </c>
      <c r="S3596" s="6">
        <f t="shared" si="283"/>
        <v>42591.858587962961</v>
      </c>
      <c r="T3596" s="7">
        <f t="shared" si="284"/>
        <v>42616.858587962961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ROUND((E3597/D3597)*100,2)</f>
        <v>118.5</v>
      </c>
      <c r="P3597">
        <f t="shared" si="280"/>
        <v>49.693548387096776</v>
      </c>
      <c r="Q3597" t="str">
        <f t="shared" si="281"/>
        <v>theater</v>
      </c>
      <c r="R3597" t="str">
        <f t="shared" si="282"/>
        <v>plays</v>
      </c>
      <c r="S3597" s="6">
        <f t="shared" si="283"/>
        <v>42049.800034722219</v>
      </c>
      <c r="T3597" s="7">
        <f t="shared" si="284"/>
        <v>42076.082638888889</v>
      </c>
    </row>
    <row r="3598" spans="1:20" ht="43.2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ROUND((E3598/D3598)*100,2)</f>
        <v>107.73</v>
      </c>
      <c r="P3598">
        <f t="shared" si="280"/>
        <v>79</v>
      </c>
      <c r="Q3598" t="str">
        <f t="shared" si="281"/>
        <v>theater</v>
      </c>
      <c r="R3598" t="str">
        <f t="shared" si="282"/>
        <v>plays</v>
      </c>
      <c r="S3598" s="6">
        <f t="shared" si="283"/>
        <v>41856.506736111107</v>
      </c>
      <c r="T3598" s="7">
        <f t="shared" si="284"/>
        <v>41877.506736111107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ROUND((E3599/D3599)*100,2)</f>
        <v>102.6</v>
      </c>
      <c r="P3599">
        <f t="shared" si="280"/>
        <v>77.727272727272734</v>
      </c>
      <c r="Q3599" t="str">
        <f t="shared" si="281"/>
        <v>theater</v>
      </c>
      <c r="R3599" t="str">
        <f t="shared" si="282"/>
        <v>plays</v>
      </c>
      <c r="S3599" s="6">
        <f t="shared" si="283"/>
        <v>42417.377199074072</v>
      </c>
      <c r="T3599" s="7">
        <f t="shared" si="284"/>
        <v>42432.040972222218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ROUND((E3600/D3600)*100,2)</f>
        <v>110.1</v>
      </c>
      <c r="P3600">
        <f t="shared" si="280"/>
        <v>40.777777777777779</v>
      </c>
      <c r="Q3600" t="str">
        <f t="shared" si="281"/>
        <v>theater</v>
      </c>
      <c r="R3600" t="str">
        <f t="shared" si="282"/>
        <v>plays</v>
      </c>
      <c r="S3600" s="6">
        <f t="shared" si="283"/>
        <v>41866.590532407405</v>
      </c>
      <c r="T3600" s="7">
        <f t="shared" si="284"/>
        <v>41884.999305555553</v>
      </c>
    </row>
    <row r="3601" spans="1:20" ht="43.2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ROUND((E3601/D3601)*100,2)</f>
        <v>202</v>
      </c>
      <c r="P3601">
        <f t="shared" si="280"/>
        <v>59.411764705882355</v>
      </c>
      <c r="Q3601" t="str">
        <f t="shared" si="281"/>
        <v>theater</v>
      </c>
      <c r="R3601" t="str">
        <f t="shared" si="282"/>
        <v>plays</v>
      </c>
      <c r="S3601" s="6">
        <f t="shared" si="283"/>
        <v>42220.586539351854</v>
      </c>
      <c r="T3601" s="7">
        <f t="shared" si="284"/>
        <v>42245.791666666664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ROUND((E3602/D3602)*100,2)</f>
        <v>130</v>
      </c>
      <c r="P3602">
        <f t="shared" si="280"/>
        <v>3.25</v>
      </c>
      <c r="Q3602" t="str">
        <f t="shared" si="281"/>
        <v>theater</v>
      </c>
      <c r="R3602" t="str">
        <f t="shared" si="282"/>
        <v>plays</v>
      </c>
      <c r="S3602" s="6">
        <f t="shared" si="283"/>
        <v>42628.640787037039</v>
      </c>
      <c r="T3602" s="7">
        <f t="shared" si="284"/>
        <v>42656.640787037039</v>
      </c>
    </row>
    <row r="3603" spans="1:20" ht="43.2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ROUND((E3603/D3603)*100,2)</f>
        <v>104.35</v>
      </c>
      <c r="P3603">
        <f t="shared" si="280"/>
        <v>39.377358490566039</v>
      </c>
      <c r="Q3603" t="str">
        <f t="shared" si="281"/>
        <v>theater</v>
      </c>
      <c r="R3603" t="str">
        <f t="shared" si="282"/>
        <v>plays</v>
      </c>
      <c r="S3603" s="6">
        <f t="shared" si="283"/>
        <v>41990.790300925924</v>
      </c>
      <c r="T3603" s="7">
        <f t="shared" si="284"/>
        <v>42020.790300925924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ROUND((E3604/D3604)*100,2)</f>
        <v>100.05</v>
      </c>
      <c r="P3604">
        <f t="shared" si="280"/>
        <v>81.673469387755105</v>
      </c>
      <c r="Q3604" t="str">
        <f t="shared" si="281"/>
        <v>theater</v>
      </c>
      <c r="R3604" t="str">
        <f t="shared" si="282"/>
        <v>plays</v>
      </c>
      <c r="S3604" s="6">
        <f t="shared" si="283"/>
        <v>42447.68609953703</v>
      </c>
      <c r="T3604" s="7">
        <f t="shared" si="284"/>
        <v>42507.68609953703</v>
      </c>
    </row>
    <row r="3605" spans="1:20" ht="43.2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ROUND((E3605/D3605)*100,2)</f>
        <v>170.67</v>
      </c>
      <c r="P3605">
        <f t="shared" si="280"/>
        <v>44.912280701754383</v>
      </c>
      <c r="Q3605" t="str">
        <f t="shared" si="281"/>
        <v>theater</v>
      </c>
      <c r="R3605" t="str">
        <f t="shared" si="282"/>
        <v>plays</v>
      </c>
      <c r="S3605" s="6">
        <f t="shared" si="283"/>
        <v>42283.656018518515</v>
      </c>
      <c r="T3605" s="7">
        <f t="shared" si="284"/>
        <v>42313.697685185187</v>
      </c>
    </row>
    <row r="3606" spans="1:20" ht="43.2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ROUND((E3606/D3606)*100,2)</f>
        <v>112.83</v>
      </c>
      <c r="P3606">
        <f t="shared" si="280"/>
        <v>49.05797101449275</v>
      </c>
      <c r="Q3606" t="str">
        <f t="shared" si="281"/>
        <v>theater</v>
      </c>
      <c r="R3606" t="str">
        <f t="shared" si="282"/>
        <v>plays</v>
      </c>
      <c r="S3606" s="6">
        <f t="shared" si="283"/>
        <v>42482.80736111111</v>
      </c>
      <c r="T3606" s="7">
        <f t="shared" si="284"/>
        <v>42489.082638888889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ROUND((E3607/D3607)*100,2)</f>
        <v>184</v>
      </c>
      <c r="P3607">
        <f t="shared" si="280"/>
        <v>30.666666666666668</v>
      </c>
      <c r="Q3607" t="str">
        <f t="shared" si="281"/>
        <v>theater</v>
      </c>
      <c r="R3607" t="str">
        <f t="shared" si="282"/>
        <v>plays</v>
      </c>
      <c r="S3607" s="6">
        <f t="shared" si="283"/>
        <v>42383.584791666661</v>
      </c>
      <c r="T3607" s="7">
        <f t="shared" si="284"/>
        <v>42413.584791666661</v>
      </c>
    </row>
    <row r="3608" spans="1:20" ht="43.2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ROUND((E3608/D3608)*100,2)</f>
        <v>130.27000000000001</v>
      </c>
      <c r="P3608">
        <f t="shared" si="280"/>
        <v>61.0625</v>
      </c>
      <c r="Q3608" t="str">
        <f t="shared" si="281"/>
        <v>theater</v>
      </c>
      <c r="R3608" t="str">
        <f t="shared" si="282"/>
        <v>plays</v>
      </c>
      <c r="S3608" s="6">
        <f t="shared" si="283"/>
        <v>42566.396493055552</v>
      </c>
      <c r="T3608" s="7">
        <f t="shared" si="284"/>
        <v>42596.396493055552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ROUND((E3609/D3609)*100,2)</f>
        <v>105.45</v>
      </c>
      <c r="P3609">
        <f t="shared" si="280"/>
        <v>29</v>
      </c>
      <c r="Q3609" t="str">
        <f t="shared" si="281"/>
        <v>theater</v>
      </c>
      <c r="R3609" t="str">
        <f t="shared" si="282"/>
        <v>plays</v>
      </c>
      <c r="S3609" s="6">
        <f t="shared" si="283"/>
        <v>42338.755578703705</v>
      </c>
      <c r="T3609" s="7">
        <f t="shared" si="284"/>
        <v>42352.791666666664</v>
      </c>
    </row>
    <row r="3610" spans="1:20" ht="43.2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ROUND((E3610/D3610)*100,2)</f>
        <v>100</v>
      </c>
      <c r="P3610">
        <f t="shared" si="280"/>
        <v>29.62962962962963</v>
      </c>
      <c r="Q3610" t="str">
        <f t="shared" si="281"/>
        <v>theater</v>
      </c>
      <c r="R3610" t="str">
        <f t="shared" si="282"/>
        <v>plays</v>
      </c>
      <c r="S3610" s="6">
        <f t="shared" si="283"/>
        <v>42506.501041666663</v>
      </c>
      <c r="T3610" s="7">
        <f t="shared" si="284"/>
        <v>42538.374999999993</v>
      </c>
    </row>
    <row r="3611" spans="1:20" ht="43.2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ROUND((E3611/D3611)*100,2)</f>
        <v>153.32</v>
      </c>
      <c r="P3611">
        <f t="shared" si="280"/>
        <v>143.0952380952381</v>
      </c>
      <c r="Q3611" t="str">
        <f t="shared" si="281"/>
        <v>theater</v>
      </c>
      <c r="R3611" t="str">
        <f t="shared" si="282"/>
        <v>plays</v>
      </c>
      <c r="S3611" s="6">
        <f t="shared" si="283"/>
        <v>42429.783391203702</v>
      </c>
      <c r="T3611" s="7">
        <f t="shared" si="284"/>
        <v>42459.741724537038</v>
      </c>
    </row>
    <row r="3612" spans="1:20" ht="43.2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ROUND((E3612/D3612)*100,2)</f>
        <v>162.30000000000001</v>
      </c>
      <c r="P3612">
        <f t="shared" si="280"/>
        <v>52.354838709677416</v>
      </c>
      <c r="Q3612" t="str">
        <f t="shared" si="281"/>
        <v>theater</v>
      </c>
      <c r="R3612" t="str">
        <f t="shared" si="282"/>
        <v>plays</v>
      </c>
      <c r="S3612" s="6">
        <f t="shared" si="283"/>
        <v>42203.22379629629</v>
      </c>
      <c r="T3612" s="7">
        <f t="shared" si="284"/>
        <v>42233.22379629629</v>
      </c>
    </row>
    <row r="3613" spans="1:20" ht="43.2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ROUND((E3613/D3613)*100,2)</f>
        <v>136</v>
      </c>
      <c r="P3613">
        <f t="shared" si="280"/>
        <v>66.666666666666671</v>
      </c>
      <c r="Q3613" t="str">
        <f t="shared" si="281"/>
        <v>theater</v>
      </c>
      <c r="R3613" t="str">
        <f t="shared" si="282"/>
        <v>plays</v>
      </c>
      <c r="S3613" s="6">
        <f t="shared" si="283"/>
        <v>42072.162048611113</v>
      </c>
      <c r="T3613" s="7">
        <f t="shared" si="284"/>
        <v>42102.162048611113</v>
      </c>
    </row>
    <row r="3614" spans="1:20" ht="43.2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ROUND((E3614/D3614)*100,2)</f>
        <v>144.4</v>
      </c>
      <c r="P3614">
        <f t="shared" si="280"/>
        <v>126.66666666666667</v>
      </c>
      <c r="Q3614" t="str">
        <f t="shared" si="281"/>
        <v>theater</v>
      </c>
      <c r="R3614" t="str">
        <f t="shared" si="282"/>
        <v>plays</v>
      </c>
      <c r="S3614" s="6">
        <f t="shared" si="283"/>
        <v>41789.518645833326</v>
      </c>
      <c r="T3614" s="7">
        <f t="shared" si="284"/>
        <v>41799.518645833326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ROUND((E3615/D3615)*100,2)</f>
        <v>100</v>
      </c>
      <c r="P3615">
        <f t="shared" si="280"/>
        <v>62.5</v>
      </c>
      <c r="Q3615" t="str">
        <f t="shared" si="281"/>
        <v>theater</v>
      </c>
      <c r="R3615" t="str">
        <f t="shared" si="282"/>
        <v>plays</v>
      </c>
      <c r="S3615" s="6">
        <f t="shared" si="283"/>
        <v>41788.381643518514</v>
      </c>
      <c r="T3615" s="7">
        <f t="shared" si="284"/>
        <v>41818.381643518514</v>
      </c>
    </row>
    <row r="3616" spans="1:20" ht="43.2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ROUND((E3616/D3616)*100,2)</f>
        <v>100.8</v>
      </c>
      <c r="P3616">
        <f t="shared" si="280"/>
        <v>35.492957746478872</v>
      </c>
      <c r="Q3616" t="str">
        <f t="shared" si="281"/>
        <v>theater</v>
      </c>
      <c r="R3616" t="str">
        <f t="shared" si="282"/>
        <v>plays</v>
      </c>
      <c r="S3616" s="6">
        <f t="shared" si="283"/>
        <v>42143.833518518521</v>
      </c>
      <c r="T3616" s="7">
        <f t="shared" si="284"/>
        <v>42173.833518518521</v>
      </c>
    </row>
    <row r="3617" spans="1:20" ht="43.2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ROUND((E3617/D3617)*100,2)</f>
        <v>106.8</v>
      </c>
      <c r="P3617">
        <f t="shared" si="280"/>
        <v>37.083333333333336</v>
      </c>
      <c r="Q3617" t="str">
        <f t="shared" si="281"/>
        <v>theater</v>
      </c>
      <c r="R3617" t="str">
        <f t="shared" si="282"/>
        <v>plays</v>
      </c>
      <c r="S3617" s="6">
        <f t="shared" si="283"/>
        <v>42318.385370370372</v>
      </c>
      <c r="T3617" s="7">
        <f t="shared" si="284"/>
        <v>42348.385370370372</v>
      </c>
    </row>
    <row r="3618" spans="1:20" ht="43.2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ROUND((E3618/D3618)*100,2)</f>
        <v>124.8</v>
      </c>
      <c r="P3618">
        <f t="shared" si="280"/>
        <v>69.333333333333329</v>
      </c>
      <c r="Q3618" t="str">
        <f t="shared" si="281"/>
        <v>theater</v>
      </c>
      <c r="R3618" t="str">
        <f t="shared" si="282"/>
        <v>plays</v>
      </c>
      <c r="S3618" s="6">
        <f t="shared" si="283"/>
        <v>42052.741481481477</v>
      </c>
      <c r="T3618" s="7">
        <f t="shared" si="284"/>
        <v>42082.699814814812</v>
      </c>
    </row>
    <row r="3619" spans="1:20" ht="43.2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ROUND((E3619/D3619)*100,2)</f>
        <v>118.92</v>
      </c>
      <c r="P3619">
        <f t="shared" si="280"/>
        <v>17.254901960784313</v>
      </c>
      <c r="Q3619" t="str">
        <f t="shared" si="281"/>
        <v>theater</v>
      </c>
      <c r="R3619" t="str">
        <f t="shared" si="282"/>
        <v>plays</v>
      </c>
      <c r="S3619" s="6">
        <f t="shared" si="283"/>
        <v>42779.401956018519</v>
      </c>
      <c r="T3619" s="7">
        <f t="shared" si="284"/>
        <v>42793.791666666664</v>
      </c>
    </row>
    <row r="3620" spans="1:20" ht="43.2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ROUND((E3620/D3620)*100,2)</f>
        <v>101</v>
      </c>
      <c r="P3620">
        <f t="shared" si="280"/>
        <v>36.071428571428569</v>
      </c>
      <c r="Q3620" t="str">
        <f t="shared" si="281"/>
        <v>theater</v>
      </c>
      <c r="R3620" t="str">
        <f t="shared" si="282"/>
        <v>plays</v>
      </c>
      <c r="S3620" s="6">
        <f t="shared" si="283"/>
        <v>42128.419560185182</v>
      </c>
      <c r="T3620" s="7">
        <f t="shared" si="284"/>
        <v>42158.419560185182</v>
      </c>
    </row>
    <row r="3621" spans="1:20" ht="43.2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ROUND((E3621/D3621)*100,2)</f>
        <v>113</v>
      </c>
      <c r="P3621">
        <f t="shared" si="280"/>
        <v>66.470588235294116</v>
      </c>
      <c r="Q3621" t="str">
        <f t="shared" si="281"/>
        <v>theater</v>
      </c>
      <c r="R3621" t="str">
        <f t="shared" si="282"/>
        <v>plays</v>
      </c>
      <c r="S3621" s="6">
        <f t="shared" si="283"/>
        <v>42660.923912037033</v>
      </c>
      <c r="T3621" s="7">
        <f t="shared" si="284"/>
        <v>42693.708333333336</v>
      </c>
    </row>
    <row r="3622" spans="1:20" ht="43.2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ROUND((E3622/D3622)*100,2)</f>
        <v>105.19</v>
      </c>
      <c r="P3622">
        <f t="shared" si="280"/>
        <v>56.065989847715734</v>
      </c>
      <c r="Q3622" t="str">
        <f t="shared" si="281"/>
        <v>theater</v>
      </c>
      <c r="R3622" t="str">
        <f t="shared" si="282"/>
        <v>plays</v>
      </c>
      <c r="S3622" s="6">
        <f t="shared" si="283"/>
        <v>42037.72987268518</v>
      </c>
      <c r="T3622" s="7">
        <f t="shared" si="284"/>
        <v>42067.958333333336</v>
      </c>
    </row>
    <row r="3623" spans="1:20" ht="43.2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ROUND((E3623/D3623)*100,2)</f>
        <v>109.73</v>
      </c>
      <c r="P3623">
        <f t="shared" si="280"/>
        <v>47.028571428571432</v>
      </c>
      <c r="Q3623" t="str">
        <f t="shared" si="281"/>
        <v>theater</v>
      </c>
      <c r="R3623" t="str">
        <f t="shared" si="282"/>
        <v>plays</v>
      </c>
      <c r="S3623" s="6">
        <f t="shared" si="283"/>
        <v>42619.727361111109</v>
      </c>
      <c r="T3623" s="7">
        <f t="shared" si="284"/>
        <v>42643.666666666664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ROUND((E3624/D3624)*100,2)</f>
        <v>100.1</v>
      </c>
      <c r="P3624">
        <f t="shared" si="280"/>
        <v>47.666190476190479</v>
      </c>
      <c r="Q3624" t="str">
        <f t="shared" si="281"/>
        <v>theater</v>
      </c>
      <c r="R3624" t="str">
        <f t="shared" si="282"/>
        <v>plays</v>
      </c>
      <c r="S3624" s="6">
        <f t="shared" si="283"/>
        <v>41877.013553240737</v>
      </c>
      <c r="T3624" s="7">
        <f t="shared" si="284"/>
        <v>41909.932638888888</v>
      </c>
    </row>
    <row r="3625" spans="1:20" ht="28.8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ROUND((E3625/D3625)*100,2)</f>
        <v>120</v>
      </c>
      <c r="P3625">
        <f t="shared" si="280"/>
        <v>88.235294117647058</v>
      </c>
      <c r="Q3625" t="str">
        <f t="shared" si="281"/>
        <v>theater</v>
      </c>
      <c r="R3625" t="str">
        <f t="shared" si="282"/>
        <v>plays</v>
      </c>
      <c r="S3625" s="6">
        <f t="shared" si="283"/>
        <v>41828.528587962959</v>
      </c>
      <c r="T3625" s="7">
        <f t="shared" si="284"/>
        <v>41846.083333333328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ROUND((E3626/D3626)*100,2)</f>
        <v>104.93</v>
      </c>
      <c r="P3626">
        <f t="shared" si="280"/>
        <v>80.717948717948715</v>
      </c>
      <c r="Q3626" t="str">
        <f t="shared" si="281"/>
        <v>theater</v>
      </c>
      <c r="R3626" t="str">
        <f t="shared" si="282"/>
        <v>plays</v>
      </c>
      <c r="S3626" s="6">
        <f t="shared" si="283"/>
        <v>42545.56585648148</v>
      </c>
      <c r="T3626" s="7">
        <f t="shared" si="284"/>
        <v>42605.56585648148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ROUND((E3627/D3627)*100,2)</f>
        <v>102.67</v>
      </c>
      <c r="P3627">
        <f t="shared" si="280"/>
        <v>39.487179487179489</v>
      </c>
      <c r="Q3627" t="str">
        <f t="shared" si="281"/>
        <v>theater</v>
      </c>
      <c r="R3627" t="str">
        <f t="shared" si="282"/>
        <v>plays</v>
      </c>
      <c r="S3627" s="6">
        <f t="shared" si="283"/>
        <v>42157.444178240738</v>
      </c>
      <c r="T3627" s="7">
        <f t="shared" si="284"/>
        <v>42187.444178240738</v>
      </c>
    </row>
    <row r="3628" spans="1:20" ht="43.2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ROUND((E3628/D3628)*100,2)</f>
        <v>101.83</v>
      </c>
      <c r="P3628">
        <f t="shared" si="280"/>
        <v>84.854166666666671</v>
      </c>
      <c r="Q3628" t="str">
        <f t="shared" si="281"/>
        <v>theater</v>
      </c>
      <c r="R3628" t="str">
        <f t="shared" si="282"/>
        <v>plays</v>
      </c>
      <c r="S3628" s="6">
        <f t="shared" si="283"/>
        <v>41846.458993055552</v>
      </c>
      <c r="T3628" s="7">
        <f t="shared" si="284"/>
        <v>41867.458993055552</v>
      </c>
    </row>
    <row r="3629" spans="1:20" ht="43.2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ROUND((E3629/D3629)*100,2)</f>
        <v>100</v>
      </c>
      <c r="P3629">
        <f t="shared" si="280"/>
        <v>68.965517241379317</v>
      </c>
      <c r="Q3629" t="str">
        <f t="shared" si="281"/>
        <v>theater</v>
      </c>
      <c r="R3629" t="str">
        <f t="shared" si="282"/>
        <v>plays</v>
      </c>
      <c r="S3629" s="6">
        <f t="shared" si="283"/>
        <v>42460.533414351848</v>
      </c>
      <c r="T3629" s="7">
        <f t="shared" si="284"/>
        <v>42510.957638888889</v>
      </c>
    </row>
    <row r="3630" spans="1:20" ht="43.2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ROUND((E3630/D3630)*100,2)</f>
        <v>0</v>
      </c>
      <c r="P3630">
        <f t="shared" si="280"/>
        <v>0</v>
      </c>
      <c r="Q3630" t="str">
        <f t="shared" si="281"/>
        <v>theater</v>
      </c>
      <c r="R3630" t="str">
        <f t="shared" si="282"/>
        <v>musical</v>
      </c>
      <c r="S3630" s="6">
        <f t="shared" si="283"/>
        <v>42291.6249537037</v>
      </c>
      <c r="T3630" s="7">
        <f t="shared" si="284"/>
        <v>42351.666620370372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ROUND((E3631/D3631)*100,2)</f>
        <v>0</v>
      </c>
      <c r="P3631">
        <f t="shared" si="280"/>
        <v>1</v>
      </c>
      <c r="Q3631" t="str">
        <f t="shared" si="281"/>
        <v>theater</v>
      </c>
      <c r="R3631" t="str">
        <f t="shared" si="282"/>
        <v>musical</v>
      </c>
      <c r="S3631" s="6">
        <f t="shared" si="283"/>
        <v>42436.886157407404</v>
      </c>
      <c r="T3631" s="7">
        <f t="shared" si="284"/>
        <v>42495.499999999993</v>
      </c>
    </row>
    <row r="3632" spans="1:20" ht="43.2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ROUND((E3632/D3632)*100,2)</f>
        <v>0.03</v>
      </c>
      <c r="P3632">
        <f t="shared" si="280"/>
        <v>1</v>
      </c>
      <c r="Q3632" t="str">
        <f t="shared" si="281"/>
        <v>theater</v>
      </c>
      <c r="R3632" t="str">
        <f t="shared" si="282"/>
        <v>musical</v>
      </c>
      <c r="S3632" s="6">
        <f t="shared" si="283"/>
        <v>41942.638773148145</v>
      </c>
      <c r="T3632" s="7">
        <f t="shared" si="284"/>
        <v>41972.680439814816</v>
      </c>
    </row>
    <row r="3633" spans="1:20" ht="57.6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ROUND((E3633/D3633)*100,2)</f>
        <v>51.02</v>
      </c>
      <c r="P3633">
        <f t="shared" si="280"/>
        <v>147.88135593220338</v>
      </c>
      <c r="Q3633" t="str">
        <f t="shared" si="281"/>
        <v>theater</v>
      </c>
      <c r="R3633" t="str">
        <f t="shared" si="282"/>
        <v>musical</v>
      </c>
      <c r="S3633" s="6">
        <f t="shared" si="283"/>
        <v>41880.54510416666</v>
      </c>
      <c r="T3633" s="7">
        <f t="shared" si="284"/>
        <v>41904.957638888889</v>
      </c>
    </row>
    <row r="3634" spans="1:20" ht="43.2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ROUND((E3634/D3634)*100,2)</f>
        <v>20</v>
      </c>
      <c r="P3634">
        <f t="shared" si="280"/>
        <v>100</v>
      </c>
      <c r="Q3634" t="str">
        <f t="shared" si="281"/>
        <v>theater</v>
      </c>
      <c r="R3634" t="str">
        <f t="shared" si="282"/>
        <v>musical</v>
      </c>
      <c r="S3634" s="6">
        <f t="shared" si="283"/>
        <v>41946.728576388887</v>
      </c>
      <c r="T3634" s="7">
        <f t="shared" si="284"/>
        <v>41966.728576388887</v>
      </c>
    </row>
    <row r="3635" spans="1:20" ht="43.2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ROUND((E3635/D3635)*100,2)</f>
        <v>35.24</v>
      </c>
      <c r="P3635">
        <f t="shared" si="280"/>
        <v>56.838709677419352</v>
      </c>
      <c r="Q3635" t="str">
        <f t="shared" si="281"/>
        <v>theater</v>
      </c>
      <c r="R3635" t="str">
        <f t="shared" si="282"/>
        <v>musical</v>
      </c>
      <c r="S3635" s="6">
        <f t="shared" si="283"/>
        <v>42649.415127314809</v>
      </c>
      <c r="T3635" s="7">
        <f t="shared" si="284"/>
        <v>42692.833333333336</v>
      </c>
    </row>
    <row r="3636" spans="1:20" ht="43.2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ROUND((E3636/D3636)*100,2)</f>
        <v>4.25</v>
      </c>
      <c r="P3636">
        <f t="shared" si="280"/>
        <v>176.94444444444446</v>
      </c>
      <c r="Q3636" t="str">
        <f t="shared" si="281"/>
        <v>theater</v>
      </c>
      <c r="R3636" t="str">
        <f t="shared" si="282"/>
        <v>musical</v>
      </c>
      <c r="S3636" s="6">
        <f t="shared" si="283"/>
        <v>42700.958032407405</v>
      </c>
      <c r="T3636" s="7">
        <f t="shared" si="284"/>
        <v>42748.957638888889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ROUND((E3637/D3637)*100,2)</f>
        <v>36.46</v>
      </c>
      <c r="P3637">
        <f t="shared" si="280"/>
        <v>127.6</v>
      </c>
      <c r="Q3637" t="str">
        <f t="shared" si="281"/>
        <v>theater</v>
      </c>
      <c r="R3637" t="str">
        <f t="shared" si="282"/>
        <v>musical</v>
      </c>
      <c r="S3637" s="6">
        <f t="shared" si="283"/>
        <v>42450.674490740734</v>
      </c>
      <c r="T3637" s="7">
        <f t="shared" si="284"/>
        <v>42480.674490740734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ROUND((E3638/D3638)*100,2)</f>
        <v>0</v>
      </c>
      <c r="P3638">
        <f t="shared" si="280"/>
        <v>0</v>
      </c>
      <c r="Q3638" t="str">
        <f t="shared" si="281"/>
        <v>theater</v>
      </c>
      <c r="R3638" t="str">
        <f t="shared" si="282"/>
        <v>musical</v>
      </c>
      <c r="S3638" s="6">
        <f t="shared" si="283"/>
        <v>42226.486446759256</v>
      </c>
      <c r="T3638" s="7">
        <f t="shared" si="284"/>
        <v>42261.486446759256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ROUND((E3639/D3639)*100,2)</f>
        <v>30.87</v>
      </c>
      <c r="P3639">
        <f t="shared" si="280"/>
        <v>66.142857142857139</v>
      </c>
      <c r="Q3639" t="str">
        <f t="shared" si="281"/>
        <v>theater</v>
      </c>
      <c r="R3639" t="str">
        <f t="shared" si="282"/>
        <v>musical</v>
      </c>
      <c r="S3639" s="6">
        <f t="shared" si="283"/>
        <v>41975.492303240739</v>
      </c>
      <c r="T3639" s="7">
        <f t="shared" si="284"/>
        <v>42005.492303240739</v>
      </c>
    </row>
    <row r="3640" spans="1:20" ht="28.8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ROUND((E3640/D3640)*100,2)</f>
        <v>6.55</v>
      </c>
      <c r="P3640">
        <f t="shared" si="280"/>
        <v>108</v>
      </c>
      <c r="Q3640" t="str">
        <f t="shared" si="281"/>
        <v>theater</v>
      </c>
      <c r="R3640" t="str">
        <f t="shared" si="282"/>
        <v>musical</v>
      </c>
      <c r="S3640" s="6">
        <f t="shared" si="283"/>
        <v>42053.464490740742</v>
      </c>
      <c r="T3640" s="7">
        <f t="shared" si="284"/>
        <v>42113.42282407407</v>
      </c>
    </row>
    <row r="3641" spans="1:20" ht="43.2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ROUND((E3641/D3641)*100,2)</f>
        <v>0</v>
      </c>
      <c r="P3641">
        <f t="shared" si="280"/>
        <v>1</v>
      </c>
      <c r="Q3641" t="str">
        <f t="shared" si="281"/>
        <v>theater</v>
      </c>
      <c r="R3641" t="str">
        <f t="shared" si="282"/>
        <v>musical</v>
      </c>
      <c r="S3641" s="6">
        <f t="shared" si="283"/>
        <v>42590.468819444439</v>
      </c>
      <c r="T3641" s="7">
        <f t="shared" si="284"/>
        <v>42650.424305555549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ROUND((E3642/D3642)*100,2)</f>
        <v>5.5</v>
      </c>
      <c r="P3642">
        <f t="shared" si="280"/>
        <v>18.333333333333332</v>
      </c>
      <c r="Q3642" t="str">
        <f t="shared" si="281"/>
        <v>theater</v>
      </c>
      <c r="R3642" t="str">
        <f t="shared" si="282"/>
        <v>musical</v>
      </c>
      <c r="S3642" s="6">
        <f t="shared" si="283"/>
        <v>42104.573263888888</v>
      </c>
      <c r="T3642" s="7">
        <f t="shared" si="284"/>
        <v>42134.573263888888</v>
      </c>
    </row>
    <row r="3643" spans="1:20" ht="43.2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ROUND((E3643/D3643)*100,2)</f>
        <v>0</v>
      </c>
      <c r="P3643">
        <f t="shared" si="280"/>
        <v>0</v>
      </c>
      <c r="Q3643" t="str">
        <f t="shared" si="281"/>
        <v>theater</v>
      </c>
      <c r="R3643" t="str">
        <f t="shared" si="282"/>
        <v>musical</v>
      </c>
      <c r="S3643" s="6">
        <f t="shared" si="283"/>
        <v>41899.41873842592</v>
      </c>
      <c r="T3643" s="7">
        <f t="shared" si="284"/>
        <v>41917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ROUND((E3644/D3644)*100,2)</f>
        <v>2.14</v>
      </c>
      <c r="P3644">
        <f t="shared" si="280"/>
        <v>7.5</v>
      </c>
      <c r="Q3644" t="str">
        <f t="shared" si="281"/>
        <v>theater</v>
      </c>
      <c r="R3644" t="str">
        <f t="shared" si="282"/>
        <v>musical</v>
      </c>
      <c r="S3644" s="6">
        <f t="shared" si="283"/>
        <v>42297.607951388891</v>
      </c>
      <c r="T3644" s="7">
        <f t="shared" si="284"/>
        <v>42338.499999999993</v>
      </c>
    </row>
    <row r="3645" spans="1:20" ht="43.2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ROUND((E3645/D3645)*100,2)</f>
        <v>0</v>
      </c>
      <c r="P3645">
        <f t="shared" si="280"/>
        <v>0</v>
      </c>
      <c r="Q3645" t="str">
        <f t="shared" si="281"/>
        <v>theater</v>
      </c>
      <c r="R3645" t="str">
        <f t="shared" si="282"/>
        <v>musical</v>
      </c>
      <c r="S3645" s="6">
        <f t="shared" si="283"/>
        <v>42284.935636574075</v>
      </c>
      <c r="T3645" s="7">
        <f t="shared" si="284"/>
        <v>42324.977303240739</v>
      </c>
    </row>
    <row r="3646" spans="1:20" ht="43.2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ROUND((E3646/D3646)*100,2)</f>
        <v>16.420000000000002</v>
      </c>
      <c r="P3646">
        <f t="shared" si="280"/>
        <v>68.416666666666671</v>
      </c>
      <c r="Q3646" t="str">
        <f t="shared" si="281"/>
        <v>theater</v>
      </c>
      <c r="R3646" t="str">
        <f t="shared" si="282"/>
        <v>musical</v>
      </c>
      <c r="S3646" s="6">
        <f t="shared" si="283"/>
        <v>42409.033414351848</v>
      </c>
      <c r="T3646" s="7">
        <f t="shared" si="284"/>
        <v>42436.999305555553</v>
      </c>
    </row>
    <row r="3647" spans="1:20" ht="43.2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ROUND((E3647/D3647)*100,2)</f>
        <v>0.1</v>
      </c>
      <c r="P3647">
        <f t="shared" si="280"/>
        <v>1</v>
      </c>
      <c r="Q3647" t="str">
        <f t="shared" si="281"/>
        <v>theater</v>
      </c>
      <c r="R3647" t="str">
        <f t="shared" si="282"/>
        <v>musical</v>
      </c>
      <c r="S3647" s="6">
        <f t="shared" si="283"/>
        <v>42665.762013888881</v>
      </c>
      <c r="T3647" s="7">
        <f t="shared" si="284"/>
        <v>42695.803680555553</v>
      </c>
    </row>
    <row r="3648" spans="1:20" ht="43.2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ROUND((E3648/D3648)*100,2)</f>
        <v>4.8099999999999996</v>
      </c>
      <c r="P3648">
        <f t="shared" si="280"/>
        <v>60.125</v>
      </c>
      <c r="Q3648" t="str">
        <f t="shared" si="281"/>
        <v>theater</v>
      </c>
      <c r="R3648" t="str">
        <f t="shared" si="282"/>
        <v>musical</v>
      </c>
      <c r="S3648" s="6">
        <f t="shared" si="283"/>
        <v>42140.21298611111</v>
      </c>
      <c r="T3648" s="7">
        <f t="shared" si="284"/>
        <v>42171.770833333336</v>
      </c>
    </row>
    <row r="3649" spans="1:20" ht="43.2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ROUND((E3649/D3649)*100,2)</f>
        <v>6</v>
      </c>
      <c r="P3649">
        <f t="shared" si="280"/>
        <v>15</v>
      </c>
      <c r="Q3649" t="str">
        <f t="shared" si="281"/>
        <v>theater</v>
      </c>
      <c r="R3649" t="str">
        <f t="shared" si="282"/>
        <v>musical</v>
      </c>
      <c r="S3649" s="6">
        <f t="shared" si="283"/>
        <v>42598.540821759256</v>
      </c>
      <c r="T3649" s="7">
        <f t="shared" si="284"/>
        <v>42643.540821759256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ROUND((E3650/D3650)*100,2)</f>
        <v>100.38</v>
      </c>
      <c r="P3650">
        <f t="shared" si="280"/>
        <v>550.04109589041093</v>
      </c>
      <c r="Q3650" t="str">
        <f t="shared" si="281"/>
        <v>theater</v>
      </c>
      <c r="R3650" t="str">
        <f t="shared" si="282"/>
        <v>plays</v>
      </c>
      <c r="S3650" s="6">
        <f t="shared" si="283"/>
        <v>41887.083854166667</v>
      </c>
      <c r="T3650" s="7">
        <f t="shared" si="284"/>
        <v>41917.083854166667</v>
      </c>
    </row>
    <row r="3651" spans="1:20" ht="43.2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ROUND((E3651/D3651)*100,2)</f>
        <v>104</v>
      </c>
      <c r="P3651">
        <f t="shared" ref="P3651:P3714" si="285">IF(L3651=0,0,+E3651/L3651)</f>
        <v>97.5</v>
      </c>
      <c r="Q3651" t="str">
        <f t="shared" ref="Q3651:Q3714" si="286">LEFT(N3651, SEARCH("/",N3651)-1)</f>
        <v>theater</v>
      </c>
      <c r="R3651" t="str">
        <f t="shared" ref="R3651:R3714" si="287">RIGHT(N3651,LEN(N3651)-SEARCH("/",N3651))</f>
        <v>plays</v>
      </c>
      <c r="S3651" s="6">
        <f t="shared" ref="S3651:S3714" si="288">(J3651/86400)+25569+(-5/24)</f>
        <v>41780.504560185182</v>
      </c>
      <c r="T3651" s="7">
        <f t="shared" ref="T3651:T3714" si="289">(I3651/86400)+25569+(-5/24)</f>
        <v>41806.504560185182</v>
      </c>
    </row>
    <row r="3652" spans="1:20" ht="43.2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ROUND((E3652/D3652)*100,2)</f>
        <v>100</v>
      </c>
      <c r="P3652">
        <f t="shared" si="285"/>
        <v>29.411764705882351</v>
      </c>
      <c r="Q3652" t="str">
        <f t="shared" si="286"/>
        <v>theater</v>
      </c>
      <c r="R3652" t="str">
        <f t="shared" si="287"/>
        <v>plays</v>
      </c>
      <c r="S3652" s="6">
        <f t="shared" si="288"/>
        <v>42381.270648148151</v>
      </c>
      <c r="T3652" s="7">
        <f t="shared" si="289"/>
        <v>42402.270648148151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ROUND((E3653/D3653)*100,2)</f>
        <v>104</v>
      </c>
      <c r="P3653">
        <f t="shared" si="285"/>
        <v>57.777777777777779</v>
      </c>
      <c r="Q3653" t="str">
        <f t="shared" si="286"/>
        <v>theater</v>
      </c>
      <c r="R3653" t="str">
        <f t="shared" si="287"/>
        <v>plays</v>
      </c>
      <c r="S3653" s="6">
        <f t="shared" si="288"/>
        <v>41828.437986111108</v>
      </c>
      <c r="T3653" s="7">
        <f t="shared" si="289"/>
        <v>41861.457638888889</v>
      </c>
    </row>
    <row r="3654" spans="1:20" ht="43.2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ROUND((E3654/D3654)*100,2)</f>
        <v>250.67</v>
      </c>
      <c r="P3654">
        <f t="shared" si="285"/>
        <v>44.235294117647058</v>
      </c>
      <c r="Q3654" t="str">
        <f t="shared" si="286"/>
        <v>theater</v>
      </c>
      <c r="R3654" t="str">
        <f t="shared" si="287"/>
        <v>plays</v>
      </c>
      <c r="S3654" s="6">
        <f t="shared" si="288"/>
        <v>42596.436365740738</v>
      </c>
      <c r="T3654" s="7">
        <f t="shared" si="289"/>
        <v>42606.957638888889</v>
      </c>
    </row>
    <row r="3655" spans="1:20" ht="43.2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ROUND((E3655/D3655)*100,2)</f>
        <v>100.5</v>
      </c>
      <c r="P3655">
        <f t="shared" si="285"/>
        <v>60.909090909090907</v>
      </c>
      <c r="Q3655" t="str">
        <f t="shared" si="286"/>
        <v>theater</v>
      </c>
      <c r="R3655" t="str">
        <f t="shared" si="287"/>
        <v>plays</v>
      </c>
      <c r="S3655" s="6">
        <f t="shared" si="288"/>
        <v>42191.155173611107</v>
      </c>
      <c r="T3655" s="7">
        <f t="shared" si="289"/>
        <v>42221.155173611107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ROUND((E3656/D3656)*100,2)</f>
        <v>174.4</v>
      </c>
      <c r="P3656">
        <f t="shared" si="285"/>
        <v>68.84210526315789</v>
      </c>
      <c r="Q3656" t="str">
        <f t="shared" si="286"/>
        <v>theater</v>
      </c>
      <c r="R3656" t="str">
        <f t="shared" si="287"/>
        <v>plays</v>
      </c>
      <c r="S3656" s="6">
        <f t="shared" si="288"/>
        <v>42440.20817129629</v>
      </c>
      <c r="T3656" s="7">
        <f t="shared" si="289"/>
        <v>42463.499999999993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ROUND((E3657/D3657)*100,2)</f>
        <v>116.26</v>
      </c>
      <c r="P3657">
        <f t="shared" si="285"/>
        <v>73.582278481012665</v>
      </c>
      <c r="Q3657" t="str">
        <f t="shared" si="286"/>
        <v>theater</v>
      </c>
      <c r="R3657" t="str">
        <f t="shared" si="287"/>
        <v>plays</v>
      </c>
      <c r="S3657" s="6">
        <f t="shared" si="288"/>
        <v>42173.594884259255</v>
      </c>
      <c r="T3657" s="7">
        <f t="shared" si="289"/>
        <v>42203.082638888889</v>
      </c>
    </row>
    <row r="3658" spans="1:20" ht="43.2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ROUND((E3658/D3658)*100,2)</f>
        <v>105.82</v>
      </c>
      <c r="P3658">
        <f t="shared" si="285"/>
        <v>115.02173913043478</v>
      </c>
      <c r="Q3658" t="str">
        <f t="shared" si="286"/>
        <v>theater</v>
      </c>
      <c r="R3658" t="str">
        <f t="shared" si="287"/>
        <v>plays</v>
      </c>
      <c r="S3658" s="6">
        <f t="shared" si="288"/>
        <v>42737.701805555553</v>
      </c>
      <c r="T3658" s="7">
        <f t="shared" si="289"/>
        <v>42767.749305555553</v>
      </c>
    </row>
    <row r="3659" spans="1:20" ht="43.2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ROUND((E3659/D3659)*100,2)</f>
        <v>110.75</v>
      </c>
      <c r="P3659">
        <f t="shared" si="285"/>
        <v>110.75</v>
      </c>
      <c r="Q3659" t="str">
        <f t="shared" si="286"/>
        <v>theater</v>
      </c>
      <c r="R3659" t="str">
        <f t="shared" si="287"/>
        <v>plays</v>
      </c>
      <c r="S3659" s="6">
        <f t="shared" si="288"/>
        <v>42499.4215162037</v>
      </c>
      <c r="T3659" s="7">
        <f t="shared" si="289"/>
        <v>42522.695833333331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ROUND((E3660/D3660)*100,2)</f>
        <v>100.67</v>
      </c>
      <c r="P3660">
        <f t="shared" si="285"/>
        <v>75.5</v>
      </c>
      <c r="Q3660" t="str">
        <f t="shared" si="286"/>
        <v>theater</v>
      </c>
      <c r="R3660" t="str">
        <f t="shared" si="287"/>
        <v>plays</v>
      </c>
      <c r="S3660" s="6">
        <f t="shared" si="288"/>
        <v>41775.650231481479</v>
      </c>
      <c r="T3660" s="7">
        <f t="shared" si="289"/>
        <v>41821.957638888889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ROUND((E3661/D3661)*100,2)</f>
        <v>102.03</v>
      </c>
      <c r="P3661">
        <f t="shared" si="285"/>
        <v>235.46153846153845</v>
      </c>
      <c r="Q3661" t="str">
        <f t="shared" si="286"/>
        <v>theater</v>
      </c>
      <c r="R3661" t="str">
        <f t="shared" si="287"/>
        <v>plays</v>
      </c>
      <c r="S3661" s="6">
        <f t="shared" si="288"/>
        <v>42055.068865740737</v>
      </c>
      <c r="T3661" s="7">
        <f t="shared" si="289"/>
        <v>42082.402083333327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ROUND((E3662/D3662)*100,2)</f>
        <v>100</v>
      </c>
      <c r="P3662">
        <f t="shared" si="285"/>
        <v>11.363636363636363</v>
      </c>
      <c r="Q3662" t="str">
        <f t="shared" si="286"/>
        <v>theater</v>
      </c>
      <c r="R3662" t="str">
        <f t="shared" si="287"/>
        <v>plays</v>
      </c>
      <c r="S3662" s="6">
        <f t="shared" si="288"/>
        <v>41971.672743055555</v>
      </c>
      <c r="T3662" s="7">
        <f t="shared" si="289"/>
        <v>41996.672743055555</v>
      </c>
    </row>
    <row r="3663" spans="1:20" ht="43.2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ROUND((E3663/D3663)*100,2)</f>
        <v>111</v>
      </c>
      <c r="P3663">
        <f t="shared" si="285"/>
        <v>92.5</v>
      </c>
      <c r="Q3663" t="str">
        <f t="shared" si="286"/>
        <v>theater</v>
      </c>
      <c r="R3663" t="str">
        <f t="shared" si="287"/>
        <v>plays</v>
      </c>
      <c r="S3663" s="6">
        <f t="shared" si="288"/>
        <v>42447.688333333332</v>
      </c>
      <c r="T3663" s="7">
        <f t="shared" si="289"/>
        <v>42469.958333333336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ROUND((E3664/D3664)*100,2)</f>
        <v>101.43</v>
      </c>
      <c r="P3664">
        <f t="shared" si="285"/>
        <v>202.85</v>
      </c>
      <c r="Q3664" t="str">
        <f t="shared" si="286"/>
        <v>theater</v>
      </c>
      <c r="R3664" t="str">
        <f t="shared" si="287"/>
        <v>plays</v>
      </c>
      <c r="S3664" s="6">
        <f t="shared" si="288"/>
        <v>42064.011736111112</v>
      </c>
      <c r="T3664" s="7">
        <f t="shared" si="289"/>
        <v>42093.97006944444</v>
      </c>
    </row>
    <row r="3665" spans="1:20" ht="43.2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ROUND((E3665/D3665)*100,2)</f>
        <v>104</v>
      </c>
      <c r="P3665">
        <f t="shared" si="285"/>
        <v>26</v>
      </c>
      <c r="Q3665" t="str">
        <f t="shared" si="286"/>
        <v>theater</v>
      </c>
      <c r="R3665" t="str">
        <f t="shared" si="287"/>
        <v>plays</v>
      </c>
      <c r="S3665" s="6">
        <f t="shared" si="288"/>
        <v>42665.243402777771</v>
      </c>
      <c r="T3665" s="7">
        <f t="shared" si="289"/>
        <v>42725.285069444442</v>
      </c>
    </row>
    <row r="3666" spans="1:20" ht="43.2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ROUND((E3666/D3666)*100,2)</f>
        <v>109.38</v>
      </c>
      <c r="P3666">
        <f t="shared" si="285"/>
        <v>46.05263157894737</v>
      </c>
      <c r="Q3666" t="str">
        <f t="shared" si="286"/>
        <v>theater</v>
      </c>
      <c r="R3666" t="str">
        <f t="shared" si="287"/>
        <v>plays</v>
      </c>
      <c r="S3666" s="6">
        <f t="shared" si="288"/>
        <v>42523.04038194444</v>
      </c>
      <c r="T3666" s="7">
        <f t="shared" si="289"/>
        <v>42537.04038194444</v>
      </c>
    </row>
    <row r="3667" spans="1:20" ht="43.2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ROUND((E3667/D3667)*100,2)</f>
        <v>115.16</v>
      </c>
      <c r="P3667">
        <f t="shared" si="285"/>
        <v>51</v>
      </c>
      <c r="Q3667" t="str">
        <f t="shared" si="286"/>
        <v>theater</v>
      </c>
      <c r="R3667" t="str">
        <f t="shared" si="287"/>
        <v>plays</v>
      </c>
      <c r="S3667" s="6">
        <f t="shared" si="288"/>
        <v>42294.59979166666</v>
      </c>
      <c r="T3667" s="7">
        <f t="shared" si="289"/>
        <v>42305.620833333327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ROUND((E3668/D3668)*100,2)</f>
        <v>100</v>
      </c>
      <c r="P3668">
        <f t="shared" si="285"/>
        <v>31.578947368421051</v>
      </c>
      <c r="Q3668" t="str">
        <f t="shared" si="286"/>
        <v>theater</v>
      </c>
      <c r="R3668" t="str">
        <f t="shared" si="287"/>
        <v>plays</v>
      </c>
      <c r="S3668" s="6">
        <f t="shared" si="288"/>
        <v>41822.696550925924</v>
      </c>
      <c r="T3668" s="7">
        <f t="shared" si="289"/>
        <v>41844.083333333328</v>
      </c>
    </row>
    <row r="3669" spans="1:20" ht="43.2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ROUND((E3669/D3669)*100,2)</f>
        <v>103.17</v>
      </c>
      <c r="P3669">
        <f t="shared" si="285"/>
        <v>53.363965517241382</v>
      </c>
      <c r="Q3669" t="str">
        <f t="shared" si="286"/>
        <v>theater</v>
      </c>
      <c r="R3669" t="str">
        <f t="shared" si="287"/>
        <v>plays</v>
      </c>
      <c r="S3669" s="6">
        <f t="shared" si="288"/>
        <v>42173.761793981474</v>
      </c>
      <c r="T3669" s="7">
        <f t="shared" si="289"/>
        <v>42203.761793981474</v>
      </c>
    </row>
    <row r="3670" spans="1:20" ht="43.2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ROUND((E3670/D3670)*100,2)</f>
        <v>103.5</v>
      </c>
      <c r="P3670">
        <f t="shared" si="285"/>
        <v>36.964285714285715</v>
      </c>
      <c r="Q3670" t="str">
        <f t="shared" si="286"/>
        <v>theater</v>
      </c>
      <c r="R3670" t="str">
        <f t="shared" si="287"/>
        <v>plays</v>
      </c>
      <c r="S3670" s="6">
        <f t="shared" si="288"/>
        <v>42185.347824074073</v>
      </c>
      <c r="T3670" s="7">
        <f t="shared" si="289"/>
        <v>42208.564583333333</v>
      </c>
    </row>
    <row r="3671" spans="1:20" ht="43.2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ROUND((E3671/D3671)*100,2)</f>
        <v>138.19999999999999</v>
      </c>
      <c r="P3671">
        <f t="shared" si="285"/>
        <v>81.294117647058826</v>
      </c>
      <c r="Q3671" t="str">
        <f t="shared" si="286"/>
        <v>theater</v>
      </c>
      <c r="R3671" t="str">
        <f t="shared" si="287"/>
        <v>plays</v>
      </c>
      <c r="S3671" s="6">
        <f t="shared" si="288"/>
        <v>42136.466863425921</v>
      </c>
      <c r="T3671" s="7">
        <f t="shared" si="289"/>
        <v>42166.466863425921</v>
      </c>
    </row>
    <row r="3672" spans="1:20" ht="43.2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ROUND((E3672/D3672)*100,2)</f>
        <v>109.55</v>
      </c>
      <c r="P3672">
        <f t="shared" si="285"/>
        <v>20.083333333333332</v>
      </c>
      <c r="Q3672" t="str">
        <f t="shared" si="286"/>
        <v>theater</v>
      </c>
      <c r="R3672" t="str">
        <f t="shared" si="287"/>
        <v>plays</v>
      </c>
      <c r="S3672" s="6">
        <f t="shared" si="288"/>
        <v>42142.305682870363</v>
      </c>
      <c r="T3672" s="7">
        <f t="shared" si="289"/>
        <v>42155.749999999993</v>
      </c>
    </row>
    <row r="3673" spans="1:20" ht="43.2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ROUND((E3673/D3673)*100,2)</f>
        <v>100.86</v>
      </c>
      <c r="P3673">
        <f t="shared" si="285"/>
        <v>88.25</v>
      </c>
      <c r="Q3673" t="str">
        <f t="shared" si="286"/>
        <v>theater</v>
      </c>
      <c r="R3673" t="str">
        <f t="shared" si="287"/>
        <v>plays</v>
      </c>
      <c r="S3673" s="6">
        <f t="shared" si="288"/>
        <v>41820.419756944444</v>
      </c>
      <c r="T3673" s="7">
        <f t="shared" si="289"/>
        <v>41840.957638888889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ROUND((E3674/D3674)*100,2)</f>
        <v>101.53</v>
      </c>
      <c r="P3674">
        <f t="shared" si="285"/>
        <v>53.438596491228068</v>
      </c>
      <c r="Q3674" t="str">
        <f t="shared" si="286"/>
        <v>theater</v>
      </c>
      <c r="R3674" t="str">
        <f t="shared" si="287"/>
        <v>plays</v>
      </c>
      <c r="S3674" s="6">
        <f t="shared" si="288"/>
        <v>41878.738240740735</v>
      </c>
      <c r="T3674" s="7">
        <f t="shared" si="289"/>
        <v>41908.738240740735</v>
      </c>
    </row>
    <row r="3675" spans="1:20" ht="43.2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ROUND((E3675/D3675)*100,2)</f>
        <v>113.63</v>
      </c>
      <c r="P3675">
        <f t="shared" si="285"/>
        <v>39.868421052631582</v>
      </c>
      <c r="Q3675" t="str">
        <f t="shared" si="286"/>
        <v>theater</v>
      </c>
      <c r="R3675" t="str">
        <f t="shared" si="287"/>
        <v>plays</v>
      </c>
      <c r="S3675" s="6">
        <f t="shared" si="288"/>
        <v>41914.086770833332</v>
      </c>
      <c r="T3675" s="7">
        <f t="shared" si="289"/>
        <v>41948.327777777777</v>
      </c>
    </row>
    <row r="3676" spans="1:20" ht="43.2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ROUND((E3676/D3676)*100,2)</f>
        <v>100</v>
      </c>
      <c r="P3676">
        <f t="shared" si="285"/>
        <v>145.16129032258064</v>
      </c>
      <c r="Q3676" t="str">
        <f t="shared" si="286"/>
        <v>theater</v>
      </c>
      <c r="R3676" t="str">
        <f t="shared" si="287"/>
        <v>plays</v>
      </c>
      <c r="S3676" s="6">
        <f t="shared" si="288"/>
        <v>42556.664687499993</v>
      </c>
      <c r="T3676" s="7">
        <f t="shared" si="289"/>
        <v>42616.664687499993</v>
      </c>
    </row>
    <row r="3677" spans="1:20" ht="43.2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ROUND((E3677/D3677)*100,2)</f>
        <v>140</v>
      </c>
      <c r="P3677">
        <f t="shared" si="285"/>
        <v>23.333333333333332</v>
      </c>
      <c r="Q3677" t="str">
        <f t="shared" si="286"/>
        <v>theater</v>
      </c>
      <c r="R3677" t="str">
        <f t="shared" si="287"/>
        <v>plays</v>
      </c>
      <c r="S3677" s="6">
        <f t="shared" si="288"/>
        <v>42493.388680555552</v>
      </c>
      <c r="T3677" s="7">
        <f t="shared" si="289"/>
        <v>42505.749999999993</v>
      </c>
    </row>
    <row r="3678" spans="1:20" ht="43.2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ROUND((E3678/D3678)*100,2)</f>
        <v>128.75</v>
      </c>
      <c r="P3678">
        <f t="shared" si="285"/>
        <v>64.375</v>
      </c>
      <c r="Q3678" t="str">
        <f t="shared" si="286"/>
        <v>theater</v>
      </c>
      <c r="R3678" t="str">
        <f t="shared" si="287"/>
        <v>plays</v>
      </c>
      <c r="S3678" s="6">
        <f t="shared" si="288"/>
        <v>41876.607453703698</v>
      </c>
      <c r="T3678" s="7">
        <f t="shared" si="289"/>
        <v>41894.607453703698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ROUND((E3679/D3679)*100,2)</f>
        <v>102.9</v>
      </c>
      <c r="P3679">
        <f t="shared" si="285"/>
        <v>62.052763819095475</v>
      </c>
      <c r="Q3679" t="str">
        <f t="shared" si="286"/>
        <v>theater</v>
      </c>
      <c r="R3679" t="str">
        <f t="shared" si="287"/>
        <v>plays</v>
      </c>
      <c r="S3679" s="6">
        <f t="shared" si="288"/>
        <v>41802.365949074076</v>
      </c>
      <c r="T3679" s="7">
        <f t="shared" si="289"/>
        <v>41822.957638888889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ROUND((E3680/D3680)*100,2)</f>
        <v>102.5</v>
      </c>
      <c r="P3680">
        <f t="shared" si="285"/>
        <v>66.129032258064512</v>
      </c>
      <c r="Q3680" t="str">
        <f t="shared" si="286"/>
        <v>theater</v>
      </c>
      <c r="R3680" t="str">
        <f t="shared" si="287"/>
        <v>plays</v>
      </c>
      <c r="S3680" s="6">
        <f t="shared" si="288"/>
        <v>42120.322893518511</v>
      </c>
      <c r="T3680" s="7">
        <f t="shared" si="289"/>
        <v>42155.322893518511</v>
      </c>
    </row>
    <row r="3681" spans="1:20" ht="43.2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ROUND((E3681/D3681)*100,2)</f>
        <v>110.1</v>
      </c>
      <c r="P3681">
        <f t="shared" si="285"/>
        <v>73.400000000000006</v>
      </c>
      <c r="Q3681" t="str">
        <f t="shared" si="286"/>
        <v>theater</v>
      </c>
      <c r="R3681" t="str">
        <f t="shared" si="287"/>
        <v>plays</v>
      </c>
      <c r="S3681" s="6">
        <f t="shared" si="288"/>
        <v>41786.553020833329</v>
      </c>
      <c r="T3681" s="7">
        <f t="shared" si="289"/>
        <v>41820.999305555553</v>
      </c>
    </row>
    <row r="3682" spans="1:20" ht="43.2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ROUND((E3682/D3682)*100,2)</f>
        <v>112.77</v>
      </c>
      <c r="P3682">
        <f t="shared" si="285"/>
        <v>99.5</v>
      </c>
      <c r="Q3682" t="str">
        <f t="shared" si="286"/>
        <v>theater</v>
      </c>
      <c r="R3682" t="str">
        <f t="shared" si="287"/>
        <v>plays</v>
      </c>
      <c r="S3682" s="6">
        <f t="shared" si="288"/>
        <v>42627.245763888888</v>
      </c>
      <c r="T3682" s="7">
        <f t="shared" si="289"/>
        <v>42648.245763888888</v>
      </c>
    </row>
    <row r="3683" spans="1:20" ht="57.6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ROUND((E3683/D3683)*100,2)</f>
        <v>111.9</v>
      </c>
      <c r="P3683">
        <f t="shared" si="285"/>
        <v>62.166666666666664</v>
      </c>
      <c r="Q3683" t="str">
        <f t="shared" si="286"/>
        <v>theater</v>
      </c>
      <c r="R3683" t="str">
        <f t="shared" si="287"/>
        <v>plays</v>
      </c>
      <c r="S3683" s="6">
        <f t="shared" si="288"/>
        <v>42374.443171296291</v>
      </c>
      <c r="T3683" s="7">
        <f t="shared" si="289"/>
        <v>42384.443171296291</v>
      </c>
    </row>
    <row r="3684" spans="1:20" ht="43.2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ROUND((E3684/D3684)*100,2)</f>
        <v>139.19999999999999</v>
      </c>
      <c r="P3684">
        <f t="shared" si="285"/>
        <v>62.328358208955223</v>
      </c>
      <c r="Q3684" t="str">
        <f t="shared" si="286"/>
        <v>theater</v>
      </c>
      <c r="R3684" t="str">
        <f t="shared" si="287"/>
        <v>plays</v>
      </c>
      <c r="S3684" s="6">
        <f t="shared" si="288"/>
        <v>41772.477060185185</v>
      </c>
      <c r="T3684" s="7">
        <f t="shared" si="289"/>
        <v>41806.082638888889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ROUND((E3685/D3685)*100,2)</f>
        <v>110.86</v>
      </c>
      <c r="P3685">
        <f t="shared" si="285"/>
        <v>58.787878787878789</v>
      </c>
      <c r="Q3685" t="str">
        <f t="shared" si="286"/>
        <v>theater</v>
      </c>
      <c r="R3685" t="str">
        <f t="shared" si="287"/>
        <v>plays</v>
      </c>
      <c r="S3685" s="6">
        <f t="shared" si="288"/>
        <v>42632.908518518518</v>
      </c>
      <c r="T3685" s="7">
        <f t="shared" si="289"/>
        <v>42662.908518518518</v>
      </c>
    </row>
    <row r="3686" spans="1:20" ht="43.2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ROUND((E3686/D3686)*100,2)</f>
        <v>139.07</v>
      </c>
      <c r="P3686">
        <f t="shared" si="285"/>
        <v>45.347826086956523</v>
      </c>
      <c r="Q3686" t="str">
        <f t="shared" si="286"/>
        <v>theater</v>
      </c>
      <c r="R3686" t="str">
        <f t="shared" si="287"/>
        <v>plays</v>
      </c>
      <c r="S3686" s="6">
        <f t="shared" si="288"/>
        <v>42218.97206018518</v>
      </c>
      <c r="T3686" s="7">
        <f t="shared" si="289"/>
        <v>42248.97206018518</v>
      </c>
    </row>
    <row r="3687" spans="1:20" ht="43.2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ROUND((E3687/D3687)*100,2)</f>
        <v>105.7</v>
      </c>
      <c r="P3687">
        <f t="shared" si="285"/>
        <v>41.944444444444443</v>
      </c>
      <c r="Q3687" t="str">
        <f t="shared" si="286"/>
        <v>theater</v>
      </c>
      <c r="R3687" t="str">
        <f t="shared" si="287"/>
        <v>plays</v>
      </c>
      <c r="S3687" s="6">
        <f t="shared" si="288"/>
        <v>41753.384942129625</v>
      </c>
      <c r="T3687" s="7">
        <f t="shared" si="289"/>
        <v>41778.666666666664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ROUND((E3688/D3688)*100,2)</f>
        <v>101.43</v>
      </c>
      <c r="P3688">
        <f t="shared" si="285"/>
        <v>59.166666666666664</v>
      </c>
      <c r="Q3688" t="str">
        <f t="shared" si="286"/>
        <v>theater</v>
      </c>
      <c r="R3688" t="str">
        <f t="shared" si="287"/>
        <v>plays</v>
      </c>
      <c r="S3688" s="6">
        <f t="shared" si="288"/>
        <v>42230.454398148147</v>
      </c>
      <c r="T3688" s="7">
        <f t="shared" si="289"/>
        <v>42244.957638888889</v>
      </c>
    </row>
    <row r="3689" spans="1:20" ht="43.2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ROUND((E3689/D3689)*100,2)</f>
        <v>100.25</v>
      </c>
      <c r="P3689">
        <f t="shared" si="285"/>
        <v>200.49</v>
      </c>
      <c r="Q3689" t="str">
        <f t="shared" si="286"/>
        <v>theater</v>
      </c>
      <c r="R3689" t="str">
        <f t="shared" si="287"/>
        <v>plays</v>
      </c>
      <c r="S3689" s="6">
        <f t="shared" si="288"/>
        <v>41787.009895833333</v>
      </c>
      <c r="T3689" s="7">
        <f t="shared" si="289"/>
        <v>41817.009895833333</v>
      </c>
    </row>
    <row r="3690" spans="1:20" ht="43.2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ROUND((E3690/D3690)*100,2)</f>
        <v>109.17</v>
      </c>
      <c r="P3690">
        <f t="shared" si="285"/>
        <v>83.974358974358978</v>
      </c>
      <c r="Q3690" t="str">
        <f t="shared" si="286"/>
        <v>theater</v>
      </c>
      <c r="R3690" t="str">
        <f t="shared" si="287"/>
        <v>plays</v>
      </c>
      <c r="S3690" s="6">
        <f t="shared" si="288"/>
        <v>41829.578749999993</v>
      </c>
      <c r="T3690" s="7">
        <f t="shared" si="289"/>
        <v>41859.578749999993</v>
      </c>
    </row>
    <row r="3691" spans="1:20" ht="43.2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ROUND((E3691/D3691)*100,2)</f>
        <v>118.33</v>
      </c>
      <c r="P3691">
        <f t="shared" si="285"/>
        <v>57.258064516129032</v>
      </c>
      <c r="Q3691" t="str">
        <f t="shared" si="286"/>
        <v>theater</v>
      </c>
      <c r="R3691" t="str">
        <f t="shared" si="287"/>
        <v>plays</v>
      </c>
      <c r="S3691" s="6">
        <f t="shared" si="288"/>
        <v>42147.61850694444</v>
      </c>
      <c r="T3691" s="7">
        <f t="shared" si="289"/>
        <v>42176.725694444445</v>
      </c>
    </row>
    <row r="3692" spans="1:20" ht="43.2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ROUND((E3692/D3692)*100,2)</f>
        <v>120</v>
      </c>
      <c r="P3692">
        <f t="shared" si="285"/>
        <v>58.064516129032256</v>
      </c>
      <c r="Q3692" t="str">
        <f t="shared" si="286"/>
        <v>theater</v>
      </c>
      <c r="R3692" t="str">
        <f t="shared" si="287"/>
        <v>plays</v>
      </c>
      <c r="S3692" s="6">
        <f t="shared" si="288"/>
        <v>41940.38984953703</v>
      </c>
      <c r="T3692" s="7">
        <f t="shared" si="289"/>
        <v>41970.431516203702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ROUND((E3693/D3693)*100,2)</f>
        <v>127.96</v>
      </c>
      <c r="P3693">
        <f t="shared" si="285"/>
        <v>186.80291970802921</v>
      </c>
      <c r="Q3693" t="str">
        <f t="shared" si="286"/>
        <v>theater</v>
      </c>
      <c r="R3693" t="str">
        <f t="shared" si="287"/>
        <v>plays</v>
      </c>
      <c r="S3693" s="6">
        <f t="shared" si="288"/>
        <v>42020.492233796293</v>
      </c>
      <c r="T3693" s="7">
        <f t="shared" si="289"/>
        <v>42064.999305555553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ROUND((E3694/D3694)*100,2)</f>
        <v>126</v>
      </c>
      <c r="P3694">
        <f t="shared" si="285"/>
        <v>74.117647058823536</v>
      </c>
      <c r="Q3694" t="str">
        <f t="shared" si="286"/>
        <v>theater</v>
      </c>
      <c r="R3694" t="str">
        <f t="shared" si="287"/>
        <v>plays</v>
      </c>
      <c r="S3694" s="6">
        <f t="shared" si="288"/>
        <v>41891.756701388884</v>
      </c>
      <c r="T3694" s="7">
        <f t="shared" si="289"/>
        <v>41900.791666666664</v>
      </c>
    </row>
    <row r="3695" spans="1:20" ht="43.2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ROUND((E3695/D3695)*100,2)</f>
        <v>129.13</v>
      </c>
      <c r="P3695">
        <f t="shared" si="285"/>
        <v>30.714285714285715</v>
      </c>
      <c r="Q3695" t="str">
        <f t="shared" si="286"/>
        <v>theater</v>
      </c>
      <c r="R3695" t="str">
        <f t="shared" si="287"/>
        <v>plays</v>
      </c>
      <c r="S3695" s="6">
        <f t="shared" si="288"/>
        <v>42308.98297453703</v>
      </c>
      <c r="T3695" s="7">
        <f t="shared" si="289"/>
        <v>42338.729166666664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ROUND((E3696/D3696)*100,2)</f>
        <v>107.43</v>
      </c>
      <c r="P3696">
        <f t="shared" si="285"/>
        <v>62.666666666666664</v>
      </c>
      <c r="Q3696" t="str">
        <f t="shared" si="286"/>
        <v>theater</v>
      </c>
      <c r="R3696" t="str">
        <f t="shared" si="287"/>
        <v>plays</v>
      </c>
      <c r="S3696" s="6">
        <f t="shared" si="288"/>
        <v>42489.925543981481</v>
      </c>
      <c r="T3696" s="7">
        <f t="shared" si="289"/>
        <v>42526.874999999993</v>
      </c>
    </row>
    <row r="3697" spans="1:20" ht="57.6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ROUND((E3697/D3697)*100,2)</f>
        <v>100.13</v>
      </c>
      <c r="P3697">
        <f t="shared" si="285"/>
        <v>121.36363636363636</v>
      </c>
      <c r="Q3697" t="str">
        <f t="shared" si="286"/>
        <v>theater</v>
      </c>
      <c r="R3697" t="str">
        <f t="shared" si="287"/>
        <v>plays</v>
      </c>
      <c r="S3697" s="6">
        <f t="shared" si="288"/>
        <v>41995.662152777775</v>
      </c>
      <c r="T3697" s="7">
        <f t="shared" si="289"/>
        <v>42015.662152777775</v>
      </c>
    </row>
    <row r="3698" spans="1:20" ht="43.2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ROUND((E3698/D3698)*100,2)</f>
        <v>155</v>
      </c>
      <c r="P3698">
        <f t="shared" si="285"/>
        <v>39.743589743589745</v>
      </c>
      <c r="Q3698" t="str">
        <f t="shared" si="286"/>
        <v>theater</v>
      </c>
      <c r="R3698" t="str">
        <f t="shared" si="287"/>
        <v>plays</v>
      </c>
      <c r="S3698" s="6">
        <f t="shared" si="288"/>
        <v>41988.408749999995</v>
      </c>
      <c r="T3698" s="7">
        <f t="shared" si="289"/>
        <v>42048.408749999995</v>
      </c>
    </row>
    <row r="3699" spans="1:20" ht="43.2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ROUND((E3699/D3699)*100,2)</f>
        <v>108</v>
      </c>
      <c r="P3699">
        <f t="shared" si="285"/>
        <v>72</v>
      </c>
      <c r="Q3699" t="str">
        <f t="shared" si="286"/>
        <v>theater</v>
      </c>
      <c r="R3699" t="str">
        <f t="shared" si="287"/>
        <v>plays</v>
      </c>
      <c r="S3699" s="6">
        <f t="shared" si="288"/>
        <v>42479.2575</v>
      </c>
      <c r="T3699" s="7">
        <f t="shared" si="289"/>
        <v>42500.2575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ROUND((E3700/D3700)*100,2)</f>
        <v>110.52</v>
      </c>
      <c r="P3700">
        <f t="shared" si="285"/>
        <v>40.632352941176471</v>
      </c>
      <c r="Q3700" t="str">
        <f t="shared" si="286"/>
        <v>theater</v>
      </c>
      <c r="R3700" t="str">
        <f t="shared" si="287"/>
        <v>plays</v>
      </c>
      <c r="S3700" s="6">
        <f t="shared" si="288"/>
        <v>42401.598229166666</v>
      </c>
      <c r="T3700" s="7">
        <f t="shared" si="289"/>
        <v>42431.598229166666</v>
      </c>
    </row>
    <row r="3701" spans="1:20" ht="43.2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ROUND((E3701/D3701)*100,2)</f>
        <v>100.8</v>
      </c>
      <c r="P3701">
        <f t="shared" si="285"/>
        <v>63</v>
      </c>
      <c r="Q3701" t="str">
        <f t="shared" si="286"/>
        <v>theater</v>
      </c>
      <c r="R3701" t="str">
        <f t="shared" si="287"/>
        <v>plays</v>
      </c>
      <c r="S3701" s="6">
        <f t="shared" si="288"/>
        <v>41897.393703703703</v>
      </c>
      <c r="T3701" s="7">
        <f t="shared" si="289"/>
        <v>41927.393703703703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ROUND((E3702/D3702)*100,2)</f>
        <v>121.2</v>
      </c>
      <c r="P3702">
        <f t="shared" si="285"/>
        <v>33.666666666666664</v>
      </c>
      <c r="Q3702" t="str">
        <f t="shared" si="286"/>
        <v>theater</v>
      </c>
      <c r="R3702" t="str">
        <f t="shared" si="287"/>
        <v>plays</v>
      </c>
      <c r="S3702" s="6">
        <f t="shared" si="288"/>
        <v>41882.37731481481</v>
      </c>
      <c r="T3702" s="7">
        <f t="shared" si="289"/>
        <v>41912.458333333328</v>
      </c>
    </row>
    <row r="3703" spans="1:20" ht="43.2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ROUND((E3703/D3703)*100,2)</f>
        <v>100.33</v>
      </c>
      <c r="P3703">
        <f t="shared" si="285"/>
        <v>38.589743589743591</v>
      </c>
      <c r="Q3703" t="str">
        <f t="shared" si="286"/>
        <v>theater</v>
      </c>
      <c r="R3703" t="str">
        <f t="shared" si="287"/>
        <v>plays</v>
      </c>
      <c r="S3703" s="6">
        <f t="shared" si="288"/>
        <v>42129.333252314813</v>
      </c>
      <c r="T3703" s="7">
        <f t="shared" si="289"/>
        <v>42159.333252314813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ROUND((E3704/D3704)*100,2)</f>
        <v>109.17</v>
      </c>
      <c r="P3704">
        <f t="shared" si="285"/>
        <v>155.95238095238096</v>
      </c>
      <c r="Q3704" t="str">
        <f t="shared" si="286"/>
        <v>theater</v>
      </c>
      <c r="R3704" t="str">
        <f t="shared" si="287"/>
        <v>plays</v>
      </c>
      <c r="S3704" s="6">
        <f t="shared" si="288"/>
        <v>42524.329675925925</v>
      </c>
      <c r="T3704" s="7">
        <f t="shared" si="289"/>
        <v>42561.749305555553</v>
      </c>
    </row>
    <row r="3705" spans="1:20" ht="43.2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ROUND((E3705/D3705)*100,2)</f>
        <v>123.43</v>
      </c>
      <c r="P3705">
        <f t="shared" si="285"/>
        <v>43.2</v>
      </c>
      <c r="Q3705" t="str">
        <f t="shared" si="286"/>
        <v>theater</v>
      </c>
      <c r="R3705" t="str">
        <f t="shared" si="287"/>
        <v>plays</v>
      </c>
      <c r="S3705" s="6">
        <f t="shared" si="288"/>
        <v>42556.296157407407</v>
      </c>
      <c r="T3705" s="7">
        <f t="shared" si="289"/>
        <v>42595.082638888889</v>
      </c>
    </row>
    <row r="3706" spans="1:20" ht="43.2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ROUND((E3706/D3706)*100,2)</f>
        <v>136.34</v>
      </c>
      <c r="P3706">
        <f t="shared" si="285"/>
        <v>15.148518518518518</v>
      </c>
      <c r="Q3706" t="str">
        <f t="shared" si="286"/>
        <v>theater</v>
      </c>
      <c r="R3706" t="str">
        <f t="shared" si="287"/>
        <v>plays</v>
      </c>
      <c r="S3706" s="6">
        <f t="shared" si="288"/>
        <v>42461.481412037036</v>
      </c>
      <c r="T3706" s="7">
        <f t="shared" si="289"/>
        <v>42521.481412037036</v>
      </c>
    </row>
    <row r="3707" spans="1:20" ht="43.2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ROUND((E3707/D3707)*100,2)</f>
        <v>103.47</v>
      </c>
      <c r="P3707">
        <f t="shared" si="285"/>
        <v>83.571428571428569</v>
      </c>
      <c r="Q3707" t="str">
        <f t="shared" si="286"/>
        <v>theater</v>
      </c>
      <c r="R3707" t="str">
        <f t="shared" si="287"/>
        <v>plays</v>
      </c>
      <c r="S3707" s="6">
        <f t="shared" si="288"/>
        <v>41792.334652777776</v>
      </c>
      <c r="T3707" s="7">
        <f t="shared" si="289"/>
        <v>41813.541666666664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ROUND((E3708/D3708)*100,2)</f>
        <v>121.33</v>
      </c>
      <c r="P3708">
        <f t="shared" si="285"/>
        <v>140</v>
      </c>
      <c r="Q3708" t="str">
        <f t="shared" si="286"/>
        <v>theater</v>
      </c>
      <c r="R3708" t="str">
        <f t="shared" si="287"/>
        <v>plays</v>
      </c>
      <c r="S3708" s="6">
        <f t="shared" si="288"/>
        <v>41879.705428240741</v>
      </c>
      <c r="T3708" s="7">
        <f t="shared" si="289"/>
        <v>41894.705428240741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ROUND((E3709/D3709)*100,2)</f>
        <v>186</v>
      </c>
      <c r="P3709">
        <f t="shared" si="285"/>
        <v>80.869565217391298</v>
      </c>
      <c r="Q3709" t="str">
        <f t="shared" si="286"/>
        <v>theater</v>
      </c>
      <c r="R3709" t="str">
        <f t="shared" si="287"/>
        <v>plays</v>
      </c>
      <c r="S3709" s="6">
        <f t="shared" si="288"/>
        <v>42551.840023148143</v>
      </c>
      <c r="T3709" s="7">
        <f t="shared" si="289"/>
        <v>42573.018055555549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ROUND((E3710/D3710)*100,2)</f>
        <v>300</v>
      </c>
      <c r="P3710">
        <f t="shared" si="285"/>
        <v>53.846153846153847</v>
      </c>
      <c r="Q3710" t="str">
        <f t="shared" si="286"/>
        <v>theater</v>
      </c>
      <c r="R3710" t="str">
        <f t="shared" si="287"/>
        <v>plays</v>
      </c>
      <c r="S3710" s="6">
        <f t="shared" si="288"/>
        <v>41809.933865740742</v>
      </c>
      <c r="T3710" s="7">
        <f t="shared" si="289"/>
        <v>41823.933865740742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ROUND((E3711/D3711)*100,2)</f>
        <v>108.25</v>
      </c>
      <c r="P3711">
        <f t="shared" si="285"/>
        <v>30.928571428571427</v>
      </c>
      <c r="Q3711" t="str">
        <f t="shared" si="286"/>
        <v>theater</v>
      </c>
      <c r="R3711" t="str">
        <f t="shared" si="287"/>
        <v>plays</v>
      </c>
      <c r="S3711" s="6">
        <f t="shared" si="288"/>
        <v>41785.499374999999</v>
      </c>
      <c r="T3711" s="7">
        <f t="shared" si="289"/>
        <v>41815.499374999999</v>
      </c>
    </row>
    <row r="3712" spans="1:20" ht="28.8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ROUND((E3712/D3712)*100,2)</f>
        <v>141.15</v>
      </c>
      <c r="P3712">
        <f t="shared" si="285"/>
        <v>67.962962962962962</v>
      </c>
      <c r="Q3712" t="str">
        <f t="shared" si="286"/>
        <v>theater</v>
      </c>
      <c r="R3712" t="str">
        <f t="shared" si="287"/>
        <v>plays</v>
      </c>
      <c r="S3712" s="6">
        <f t="shared" si="288"/>
        <v>42072.367916666662</v>
      </c>
      <c r="T3712" s="7">
        <f t="shared" si="289"/>
        <v>42097.367916666662</v>
      </c>
    </row>
    <row r="3713" spans="1:20" ht="28.8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ROUND((E3713/D3713)*100,2)</f>
        <v>114</v>
      </c>
      <c r="P3713">
        <f t="shared" si="285"/>
        <v>27.142857142857142</v>
      </c>
      <c r="Q3713" t="str">
        <f t="shared" si="286"/>
        <v>theater</v>
      </c>
      <c r="R3713" t="str">
        <f t="shared" si="287"/>
        <v>plays</v>
      </c>
      <c r="S3713" s="6">
        <f t="shared" si="288"/>
        <v>41779.5158912037</v>
      </c>
      <c r="T3713" s="7">
        <f t="shared" si="289"/>
        <v>41805.458333333328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ROUND((E3714/D3714)*100,2)</f>
        <v>153.72999999999999</v>
      </c>
      <c r="P3714">
        <f t="shared" si="285"/>
        <v>110.86538461538461</v>
      </c>
      <c r="Q3714" t="str">
        <f t="shared" si="286"/>
        <v>theater</v>
      </c>
      <c r="R3714" t="str">
        <f t="shared" si="287"/>
        <v>plays</v>
      </c>
      <c r="S3714" s="6">
        <f t="shared" si="288"/>
        <v>42133.963738425919</v>
      </c>
      <c r="T3714" s="7">
        <f t="shared" si="289"/>
        <v>42155.082638888889</v>
      </c>
    </row>
    <row r="3715" spans="1:20" ht="43.2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ROUND((E3715/D3715)*100,2)</f>
        <v>101.5</v>
      </c>
      <c r="P3715">
        <f t="shared" ref="P3715:P3778" si="290">IF(L3715=0,0,+E3715/L3715)</f>
        <v>106.84210526315789</v>
      </c>
      <c r="Q3715" t="str">
        <f t="shared" ref="Q3715:Q3778" si="291">LEFT(N3715, SEARCH("/",N3715)-1)</f>
        <v>theater</v>
      </c>
      <c r="R3715" t="str">
        <f t="shared" ref="R3715:R3778" si="292">RIGHT(N3715,LEN(N3715)-SEARCH("/",N3715))</f>
        <v>plays</v>
      </c>
      <c r="S3715" s="6">
        <f t="shared" ref="S3715:S3778" si="293">(J3715/86400)+25569+(-5/24)</f>
        <v>42505.529699074068</v>
      </c>
      <c r="T3715" s="7">
        <f t="shared" ref="T3715:T3778" si="294">(I3715/86400)+25569+(-5/24)</f>
        <v>42525.529699074068</v>
      </c>
    </row>
    <row r="3716" spans="1:20" ht="43.2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ROUND((E3716/D3716)*100,2)</f>
        <v>102.35</v>
      </c>
      <c r="P3716">
        <f t="shared" si="290"/>
        <v>105.51546391752578</v>
      </c>
      <c r="Q3716" t="str">
        <f t="shared" si="291"/>
        <v>theater</v>
      </c>
      <c r="R3716" t="str">
        <f t="shared" si="292"/>
        <v>plays</v>
      </c>
      <c r="S3716" s="6">
        <f t="shared" si="293"/>
        <v>42118.347997685181</v>
      </c>
      <c r="T3716" s="7">
        <f t="shared" si="294"/>
        <v>42149.957638888889</v>
      </c>
    </row>
    <row r="3717" spans="1:20" ht="43.2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ROUND((E3717/D3717)*100,2)</f>
        <v>102.57</v>
      </c>
      <c r="P3717">
        <f t="shared" si="290"/>
        <v>132.96296296296296</v>
      </c>
      <c r="Q3717" t="str">
        <f t="shared" si="291"/>
        <v>theater</v>
      </c>
      <c r="R3717" t="str">
        <f t="shared" si="292"/>
        <v>plays</v>
      </c>
      <c r="S3717" s="6">
        <f t="shared" si="293"/>
        <v>42036.787256944437</v>
      </c>
      <c r="T3717" s="7">
        <f t="shared" si="294"/>
        <v>42094.327777777777</v>
      </c>
    </row>
    <row r="3718" spans="1:20" ht="43.2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ROUND((E3718/D3718)*100,2)</f>
        <v>155.75</v>
      </c>
      <c r="P3718">
        <f t="shared" si="290"/>
        <v>51.916666666666664</v>
      </c>
      <c r="Q3718" t="str">
        <f t="shared" si="291"/>
        <v>theater</v>
      </c>
      <c r="R3718" t="str">
        <f t="shared" si="292"/>
        <v>plays</v>
      </c>
      <c r="S3718" s="6">
        <f t="shared" si="293"/>
        <v>42360.679502314808</v>
      </c>
      <c r="T3718" s="7">
        <f t="shared" si="294"/>
        <v>42390.679502314808</v>
      </c>
    </row>
    <row r="3719" spans="1:20" ht="43.2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ROUND((E3719/D3719)*100,2)</f>
        <v>100.75</v>
      </c>
      <c r="P3719">
        <f t="shared" si="290"/>
        <v>310</v>
      </c>
      <c r="Q3719" t="str">
        <f t="shared" si="291"/>
        <v>theater</v>
      </c>
      <c r="R3719" t="str">
        <f t="shared" si="292"/>
        <v>plays</v>
      </c>
      <c r="S3719" s="6">
        <f t="shared" si="293"/>
        <v>42102.657974537033</v>
      </c>
      <c r="T3719" s="7">
        <f t="shared" si="294"/>
        <v>42133.657974537033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ROUND((E3720/D3720)*100,2)</f>
        <v>239.4</v>
      </c>
      <c r="P3720">
        <f t="shared" si="290"/>
        <v>26.021739130434781</v>
      </c>
      <c r="Q3720" t="str">
        <f t="shared" si="291"/>
        <v>theater</v>
      </c>
      <c r="R3720" t="str">
        <f t="shared" si="292"/>
        <v>plays</v>
      </c>
      <c r="S3720" s="6">
        <f t="shared" si="293"/>
        <v>42032.507812499993</v>
      </c>
      <c r="T3720" s="7">
        <f t="shared" si="294"/>
        <v>42062.507812499993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ROUND((E3721/D3721)*100,2)</f>
        <v>210</v>
      </c>
      <c r="P3721">
        <f t="shared" si="290"/>
        <v>105</v>
      </c>
      <c r="Q3721" t="str">
        <f t="shared" si="291"/>
        <v>theater</v>
      </c>
      <c r="R3721" t="str">
        <f t="shared" si="292"/>
        <v>plays</v>
      </c>
      <c r="S3721" s="6">
        <f t="shared" si="293"/>
        <v>42147.521597222221</v>
      </c>
      <c r="T3721" s="7">
        <f t="shared" si="294"/>
        <v>42177.521597222221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ROUND((E3722/D3722)*100,2)</f>
        <v>104.52</v>
      </c>
      <c r="P3722">
        <f t="shared" si="290"/>
        <v>86.224999999999994</v>
      </c>
      <c r="Q3722" t="str">
        <f t="shared" si="291"/>
        <v>theater</v>
      </c>
      <c r="R3722" t="str">
        <f t="shared" si="292"/>
        <v>plays</v>
      </c>
      <c r="S3722" s="6">
        <f t="shared" si="293"/>
        <v>42165.784791666665</v>
      </c>
      <c r="T3722" s="7">
        <f t="shared" si="294"/>
        <v>42187.784791666665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ROUND((E3723/D3723)*100,2)</f>
        <v>100.8</v>
      </c>
      <c r="P3723">
        <f t="shared" si="290"/>
        <v>114.54545454545455</v>
      </c>
      <c r="Q3723" t="str">
        <f t="shared" si="291"/>
        <v>theater</v>
      </c>
      <c r="R3723" t="str">
        <f t="shared" si="292"/>
        <v>plays</v>
      </c>
      <c r="S3723" s="6">
        <f t="shared" si="293"/>
        <v>41927.727824074071</v>
      </c>
      <c r="T3723" s="7">
        <f t="shared" si="294"/>
        <v>41948.769490740735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ROUND((E3724/D3724)*100,2)</f>
        <v>111.2</v>
      </c>
      <c r="P3724">
        <f t="shared" si="290"/>
        <v>47.657142857142858</v>
      </c>
      <c r="Q3724" t="str">
        <f t="shared" si="291"/>
        <v>theater</v>
      </c>
      <c r="R3724" t="str">
        <f t="shared" si="292"/>
        <v>plays</v>
      </c>
      <c r="S3724" s="6">
        <f t="shared" si="293"/>
        <v>42381.463506944441</v>
      </c>
      <c r="T3724" s="7">
        <f t="shared" si="294"/>
        <v>42411.749305555553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ROUND((E3725/D3725)*100,2)</f>
        <v>102.04</v>
      </c>
      <c r="P3725">
        <f t="shared" si="290"/>
        <v>72.888888888888886</v>
      </c>
      <c r="Q3725" t="str">
        <f t="shared" si="291"/>
        <v>theater</v>
      </c>
      <c r="R3725" t="str">
        <f t="shared" si="292"/>
        <v>plays</v>
      </c>
      <c r="S3725" s="6">
        <f t="shared" si="293"/>
        <v>41943.544699074067</v>
      </c>
      <c r="T3725" s="7">
        <f t="shared" si="294"/>
        <v>41973.586365740739</v>
      </c>
    </row>
    <row r="3726" spans="1:20" ht="43.2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ROUND((E3726/D3726)*100,2)</f>
        <v>102.55</v>
      </c>
      <c r="P3726">
        <f t="shared" si="290"/>
        <v>49.545505617977533</v>
      </c>
      <c r="Q3726" t="str">
        <f t="shared" si="291"/>
        <v>theater</v>
      </c>
      <c r="R3726" t="str">
        <f t="shared" si="292"/>
        <v>plays</v>
      </c>
      <c r="S3726" s="6">
        <f t="shared" si="293"/>
        <v>42465.283101851848</v>
      </c>
      <c r="T3726" s="7">
        <f t="shared" si="294"/>
        <v>42494.749999999993</v>
      </c>
    </row>
    <row r="3727" spans="1:20" ht="43.2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ROUND((E3727/D3727)*100,2)</f>
        <v>127</v>
      </c>
      <c r="P3727">
        <f t="shared" si="290"/>
        <v>25.4</v>
      </c>
      <c r="Q3727" t="str">
        <f t="shared" si="291"/>
        <v>theater</v>
      </c>
      <c r="R3727" t="str">
        <f t="shared" si="292"/>
        <v>plays</v>
      </c>
      <c r="S3727" s="6">
        <f t="shared" si="293"/>
        <v>42401.736886574072</v>
      </c>
      <c r="T3727" s="7">
        <f t="shared" si="294"/>
        <v>42418.687499999993</v>
      </c>
    </row>
    <row r="3728" spans="1:20" ht="43.2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ROUND((E3728/D3728)*100,2)</f>
        <v>338.71</v>
      </c>
      <c r="P3728">
        <f t="shared" si="290"/>
        <v>62.586956521739133</v>
      </c>
      <c r="Q3728" t="str">
        <f t="shared" si="291"/>
        <v>theater</v>
      </c>
      <c r="R3728" t="str">
        <f t="shared" si="292"/>
        <v>plays</v>
      </c>
      <c r="S3728" s="6">
        <f t="shared" si="293"/>
        <v>42461.932534722218</v>
      </c>
      <c r="T3728" s="7">
        <f t="shared" si="294"/>
        <v>42489.666666666664</v>
      </c>
    </row>
    <row r="3729" spans="1:20" ht="43.2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ROUND((E3729/D3729)*100,2)</f>
        <v>100.75</v>
      </c>
      <c r="P3729">
        <f t="shared" si="290"/>
        <v>61.060606060606062</v>
      </c>
      <c r="Q3729" t="str">
        <f t="shared" si="291"/>
        <v>theater</v>
      </c>
      <c r="R3729" t="str">
        <f t="shared" si="292"/>
        <v>plays</v>
      </c>
      <c r="S3729" s="6">
        <f t="shared" si="293"/>
        <v>42632.139976851853</v>
      </c>
      <c r="T3729" s="7">
        <f t="shared" si="294"/>
        <v>42662.996527777774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ROUND((E3730/D3730)*100,2)</f>
        <v>9.31</v>
      </c>
      <c r="P3730">
        <f t="shared" si="290"/>
        <v>60.064516129032256</v>
      </c>
      <c r="Q3730" t="str">
        <f t="shared" si="291"/>
        <v>theater</v>
      </c>
      <c r="R3730" t="str">
        <f t="shared" si="292"/>
        <v>plays</v>
      </c>
      <c r="S3730" s="6">
        <f t="shared" si="293"/>
        <v>42204.962685185186</v>
      </c>
      <c r="T3730" s="7">
        <f t="shared" si="294"/>
        <v>42234.962685185186</v>
      </c>
    </row>
    <row r="3731" spans="1:20" ht="43.2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ROUND((E3731/D3731)*100,2)</f>
        <v>7.24</v>
      </c>
      <c r="P3731">
        <f t="shared" si="290"/>
        <v>72.400000000000006</v>
      </c>
      <c r="Q3731" t="str">
        <f t="shared" si="291"/>
        <v>theater</v>
      </c>
      <c r="R3731" t="str">
        <f t="shared" si="292"/>
        <v>plays</v>
      </c>
      <c r="S3731" s="6">
        <f t="shared" si="293"/>
        <v>42040.996666666666</v>
      </c>
      <c r="T3731" s="7">
        <f t="shared" si="294"/>
        <v>42085.954999999994</v>
      </c>
    </row>
    <row r="3732" spans="1:20" ht="43.2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ROUND((E3732/D3732)*100,2)</f>
        <v>10</v>
      </c>
      <c r="P3732">
        <f t="shared" si="290"/>
        <v>100</v>
      </c>
      <c r="Q3732" t="str">
        <f t="shared" si="291"/>
        <v>theater</v>
      </c>
      <c r="R3732" t="str">
        <f t="shared" si="292"/>
        <v>plays</v>
      </c>
      <c r="S3732" s="6">
        <f t="shared" si="293"/>
        <v>42203.46943287037</v>
      </c>
      <c r="T3732" s="7">
        <f t="shared" si="294"/>
        <v>42233.46943287037</v>
      </c>
    </row>
    <row r="3733" spans="1:20" ht="43.2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ROUND((E3733/D3733)*100,2)</f>
        <v>11.27</v>
      </c>
      <c r="P3733">
        <f t="shared" si="290"/>
        <v>51.666666666666664</v>
      </c>
      <c r="Q3733" t="str">
        <f t="shared" si="291"/>
        <v>theater</v>
      </c>
      <c r="R3733" t="str">
        <f t="shared" si="292"/>
        <v>plays</v>
      </c>
      <c r="S3733" s="6">
        <f t="shared" si="293"/>
        <v>41983.544513888883</v>
      </c>
      <c r="T3733" s="7">
        <f t="shared" si="294"/>
        <v>42013.932638888888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ROUND((E3734/D3734)*100,2)</f>
        <v>15.41</v>
      </c>
      <c r="P3734">
        <f t="shared" si="290"/>
        <v>32.75</v>
      </c>
      <c r="Q3734" t="str">
        <f t="shared" si="291"/>
        <v>theater</v>
      </c>
      <c r="R3734" t="str">
        <f t="shared" si="292"/>
        <v>plays</v>
      </c>
      <c r="S3734" s="6">
        <f t="shared" si="293"/>
        <v>41968.469131944446</v>
      </c>
      <c r="T3734" s="7">
        <f t="shared" si="294"/>
        <v>42028.291666666664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ROUND((E3735/D3735)*100,2)</f>
        <v>0</v>
      </c>
      <c r="P3735">
        <f t="shared" si="290"/>
        <v>0</v>
      </c>
      <c r="Q3735" t="str">
        <f t="shared" si="291"/>
        <v>theater</v>
      </c>
      <c r="R3735" t="str">
        <f t="shared" si="292"/>
        <v>plays</v>
      </c>
      <c r="S3735" s="6">
        <f t="shared" si="293"/>
        <v>42102.816064814811</v>
      </c>
      <c r="T3735" s="7">
        <f t="shared" si="294"/>
        <v>42112.729166666664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ROUND((E3736/D3736)*100,2)</f>
        <v>28.47</v>
      </c>
      <c r="P3736">
        <f t="shared" si="290"/>
        <v>61</v>
      </c>
      <c r="Q3736" t="str">
        <f t="shared" si="291"/>
        <v>theater</v>
      </c>
      <c r="R3736" t="str">
        <f t="shared" si="292"/>
        <v>plays</v>
      </c>
      <c r="S3736" s="6">
        <f t="shared" si="293"/>
        <v>42089.693240740737</v>
      </c>
      <c r="T3736" s="7">
        <f t="shared" si="294"/>
        <v>42149.693240740737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ROUND((E3737/D3737)*100,2)</f>
        <v>13.33</v>
      </c>
      <c r="P3737">
        <f t="shared" si="290"/>
        <v>10</v>
      </c>
      <c r="Q3737" t="str">
        <f t="shared" si="291"/>
        <v>theater</v>
      </c>
      <c r="R3737" t="str">
        <f t="shared" si="292"/>
        <v>plays</v>
      </c>
      <c r="S3737" s="6">
        <f t="shared" si="293"/>
        <v>42122.484826388885</v>
      </c>
      <c r="T3737" s="7">
        <f t="shared" si="294"/>
        <v>42152.484826388885</v>
      </c>
    </row>
    <row r="3738" spans="1:20" ht="43.2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ROUND((E3738/D3738)*100,2)</f>
        <v>0.67</v>
      </c>
      <c r="P3738">
        <f t="shared" si="290"/>
        <v>10</v>
      </c>
      <c r="Q3738" t="str">
        <f t="shared" si="291"/>
        <v>theater</v>
      </c>
      <c r="R3738" t="str">
        <f t="shared" si="292"/>
        <v>plays</v>
      </c>
      <c r="S3738" s="6">
        <f t="shared" si="293"/>
        <v>42048.503391203696</v>
      </c>
      <c r="T3738" s="7">
        <f t="shared" si="294"/>
        <v>42086.541666666664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ROUND((E3739/D3739)*100,2)</f>
        <v>21.43</v>
      </c>
      <c r="P3739">
        <f t="shared" si="290"/>
        <v>37.5</v>
      </c>
      <c r="Q3739" t="str">
        <f t="shared" si="291"/>
        <v>theater</v>
      </c>
      <c r="R3739" t="str">
        <f t="shared" si="292"/>
        <v>plays</v>
      </c>
      <c r="S3739" s="6">
        <f t="shared" si="293"/>
        <v>42297.482673611106</v>
      </c>
      <c r="T3739" s="7">
        <f t="shared" si="294"/>
        <v>42320.082638888889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ROUND((E3740/D3740)*100,2)</f>
        <v>18</v>
      </c>
      <c r="P3740">
        <f t="shared" si="290"/>
        <v>45</v>
      </c>
      <c r="Q3740" t="str">
        <f t="shared" si="291"/>
        <v>theater</v>
      </c>
      <c r="R3740" t="str">
        <f t="shared" si="292"/>
        <v>plays</v>
      </c>
      <c r="S3740" s="6">
        <f t="shared" si="293"/>
        <v>41813.730381944442</v>
      </c>
      <c r="T3740" s="7">
        <f t="shared" si="294"/>
        <v>41835.708333333328</v>
      </c>
    </row>
    <row r="3741" spans="1:20" ht="43.2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ROUND((E3741/D3741)*100,2)</f>
        <v>20.13</v>
      </c>
      <c r="P3741">
        <f t="shared" si="290"/>
        <v>100.625</v>
      </c>
      <c r="Q3741" t="str">
        <f t="shared" si="291"/>
        <v>theater</v>
      </c>
      <c r="R3741" t="str">
        <f t="shared" si="292"/>
        <v>plays</v>
      </c>
      <c r="S3741" s="6">
        <f t="shared" si="293"/>
        <v>42548.241527777776</v>
      </c>
      <c r="T3741" s="7">
        <f t="shared" si="294"/>
        <v>42568.241527777776</v>
      </c>
    </row>
    <row r="3742" spans="1:20" ht="43.2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ROUND((E3742/D3742)*100,2)</f>
        <v>17.899999999999999</v>
      </c>
      <c r="P3742">
        <f t="shared" si="290"/>
        <v>25.571428571428573</v>
      </c>
      <c r="Q3742" t="str">
        <f t="shared" si="291"/>
        <v>theater</v>
      </c>
      <c r="R3742" t="str">
        <f t="shared" si="292"/>
        <v>plays</v>
      </c>
      <c r="S3742" s="6">
        <f t="shared" si="293"/>
        <v>41832.881423611107</v>
      </c>
      <c r="T3742" s="7">
        <f t="shared" si="294"/>
        <v>41862.870810185181</v>
      </c>
    </row>
    <row r="3743" spans="1:20" ht="43.2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ROUND((E3743/D3743)*100,2)</f>
        <v>0</v>
      </c>
      <c r="P3743">
        <f t="shared" si="290"/>
        <v>0</v>
      </c>
      <c r="Q3743" t="str">
        <f t="shared" si="291"/>
        <v>theater</v>
      </c>
      <c r="R3743" t="str">
        <f t="shared" si="292"/>
        <v>plays</v>
      </c>
      <c r="S3743" s="6">
        <f t="shared" si="293"/>
        <v>42325.712384259255</v>
      </c>
      <c r="T3743" s="7">
        <f t="shared" si="294"/>
        <v>42355.712384259255</v>
      </c>
    </row>
    <row r="3744" spans="1:20" ht="43.2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ROUND((E3744/D3744)*100,2)</f>
        <v>2</v>
      </c>
      <c r="P3744">
        <f t="shared" si="290"/>
        <v>25</v>
      </c>
      <c r="Q3744" t="str">
        <f t="shared" si="291"/>
        <v>theater</v>
      </c>
      <c r="R3744" t="str">
        <f t="shared" si="292"/>
        <v>plays</v>
      </c>
      <c r="S3744" s="6">
        <f t="shared" si="293"/>
        <v>41858.006296296291</v>
      </c>
      <c r="T3744" s="7">
        <f t="shared" si="294"/>
        <v>41888.006296296291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ROUND((E3745/D3745)*100,2)</f>
        <v>0</v>
      </c>
      <c r="P3745">
        <f t="shared" si="290"/>
        <v>0</v>
      </c>
      <c r="Q3745" t="str">
        <f t="shared" si="291"/>
        <v>theater</v>
      </c>
      <c r="R3745" t="str">
        <f t="shared" si="292"/>
        <v>plays</v>
      </c>
      <c r="S3745" s="6">
        <f t="shared" si="293"/>
        <v>41793.501898148148</v>
      </c>
      <c r="T3745" s="7">
        <f t="shared" si="294"/>
        <v>41823.501898148148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ROUND((E3746/D3746)*100,2)</f>
        <v>0</v>
      </c>
      <c r="P3746">
        <f t="shared" si="290"/>
        <v>0</v>
      </c>
      <c r="Q3746" t="str">
        <f t="shared" si="291"/>
        <v>theater</v>
      </c>
      <c r="R3746" t="str">
        <f t="shared" si="292"/>
        <v>plays</v>
      </c>
      <c r="S3746" s="6">
        <f t="shared" si="293"/>
        <v>41793.605925925927</v>
      </c>
      <c r="T3746" s="7">
        <f t="shared" si="294"/>
        <v>41824.957638888889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ROUND((E3747/D3747)*100,2)</f>
        <v>10</v>
      </c>
      <c r="P3747">
        <f t="shared" si="290"/>
        <v>10</v>
      </c>
      <c r="Q3747" t="str">
        <f t="shared" si="291"/>
        <v>theater</v>
      </c>
      <c r="R3747" t="str">
        <f t="shared" si="292"/>
        <v>plays</v>
      </c>
      <c r="S3747" s="6">
        <f t="shared" si="293"/>
        <v>41831.489606481475</v>
      </c>
      <c r="T3747" s="7">
        <f t="shared" si="294"/>
        <v>41861.489606481475</v>
      </c>
    </row>
    <row r="3748" spans="1:20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ROUND((E3748/D3748)*100,2)</f>
        <v>2.38</v>
      </c>
      <c r="P3748">
        <f t="shared" si="290"/>
        <v>202</v>
      </c>
      <c r="Q3748" t="str">
        <f t="shared" si="291"/>
        <v>theater</v>
      </c>
      <c r="R3748" t="str">
        <f t="shared" si="292"/>
        <v>plays</v>
      </c>
      <c r="S3748" s="6">
        <f t="shared" si="293"/>
        <v>42621.18100694444</v>
      </c>
      <c r="T3748" s="7">
        <f t="shared" si="294"/>
        <v>42651.18100694444</v>
      </c>
    </row>
    <row r="3749" spans="1:20" ht="28.8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ROUND((E3749/D3749)*100,2)</f>
        <v>1</v>
      </c>
      <c r="P3749">
        <f t="shared" si="290"/>
        <v>25</v>
      </c>
      <c r="Q3749" t="str">
        <f t="shared" si="291"/>
        <v>theater</v>
      </c>
      <c r="R3749" t="str">
        <f t="shared" si="292"/>
        <v>plays</v>
      </c>
      <c r="S3749" s="6">
        <f t="shared" si="293"/>
        <v>42164.091388888883</v>
      </c>
      <c r="T3749" s="7">
        <f t="shared" si="294"/>
        <v>42190.749305555553</v>
      </c>
    </row>
    <row r="3750" spans="1:20" ht="43.2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ROUND((E3750/D3750)*100,2)</f>
        <v>103.52</v>
      </c>
      <c r="P3750">
        <f t="shared" si="290"/>
        <v>99.538461538461533</v>
      </c>
      <c r="Q3750" t="str">
        <f t="shared" si="291"/>
        <v>theater</v>
      </c>
      <c r="R3750" t="str">
        <f t="shared" si="292"/>
        <v>musical</v>
      </c>
      <c r="S3750" s="6">
        <f t="shared" si="293"/>
        <v>42395.498101851852</v>
      </c>
      <c r="T3750" s="7">
        <f t="shared" si="294"/>
        <v>42416.040972222218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ROUND((E3751/D3751)*100,2)</f>
        <v>105</v>
      </c>
      <c r="P3751">
        <f t="shared" si="290"/>
        <v>75</v>
      </c>
      <c r="Q3751" t="str">
        <f t="shared" si="291"/>
        <v>theater</v>
      </c>
      <c r="R3751" t="str">
        <f t="shared" si="292"/>
        <v>musical</v>
      </c>
      <c r="S3751" s="6">
        <f t="shared" si="293"/>
        <v>42457.918842592589</v>
      </c>
      <c r="T3751" s="7">
        <f t="shared" si="294"/>
        <v>42488.957638888889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ROUND((E3752/D3752)*100,2)</f>
        <v>100.45</v>
      </c>
      <c r="P3752">
        <f t="shared" si="290"/>
        <v>215.25</v>
      </c>
      <c r="Q3752" t="str">
        <f t="shared" si="291"/>
        <v>theater</v>
      </c>
      <c r="R3752" t="str">
        <f t="shared" si="292"/>
        <v>musical</v>
      </c>
      <c r="S3752" s="6">
        <f t="shared" si="293"/>
        <v>42016.773240740738</v>
      </c>
      <c r="T3752" s="7">
        <f t="shared" si="294"/>
        <v>42045.124305555553</v>
      </c>
    </row>
    <row r="3753" spans="1:20" ht="43.2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ROUND((E3753/D3753)*100,2)</f>
        <v>132.6</v>
      </c>
      <c r="P3753">
        <f t="shared" si="290"/>
        <v>120.54545454545455</v>
      </c>
      <c r="Q3753" t="str">
        <f t="shared" si="291"/>
        <v>theater</v>
      </c>
      <c r="R3753" t="str">
        <f t="shared" si="292"/>
        <v>musical</v>
      </c>
      <c r="S3753" s="6">
        <f t="shared" si="293"/>
        <v>42402.827233796292</v>
      </c>
      <c r="T3753" s="7">
        <f t="shared" si="294"/>
        <v>42462.785567129627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ROUND((E3754/D3754)*100,2)</f>
        <v>113</v>
      </c>
      <c r="P3754">
        <f t="shared" si="290"/>
        <v>37.666666666666664</v>
      </c>
      <c r="Q3754" t="str">
        <f t="shared" si="291"/>
        <v>theater</v>
      </c>
      <c r="R3754" t="str">
        <f t="shared" si="292"/>
        <v>musical</v>
      </c>
      <c r="S3754" s="6">
        <f t="shared" si="293"/>
        <v>42619.594155092585</v>
      </c>
      <c r="T3754" s="7">
        <f t="shared" si="294"/>
        <v>42659.666666666664</v>
      </c>
    </row>
    <row r="3755" spans="1:20" ht="43.2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ROUND((E3755/D3755)*100,2)</f>
        <v>103.34</v>
      </c>
      <c r="P3755">
        <f t="shared" si="290"/>
        <v>172.23333333333332</v>
      </c>
      <c r="Q3755" t="str">
        <f t="shared" si="291"/>
        <v>theater</v>
      </c>
      <c r="R3755" t="str">
        <f t="shared" si="292"/>
        <v>musical</v>
      </c>
      <c r="S3755" s="6">
        <f t="shared" si="293"/>
        <v>42128.615740740737</v>
      </c>
      <c r="T3755" s="7">
        <f t="shared" si="294"/>
        <v>42157.791666666664</v>
      </c>
    </row>
    <row r="3756" spans="1:20" ht="43.2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ROUND((E3756/D3756)*100,2)</f>
        <v>120</v>
      </c>
      <c r="P3756">
        <f t="shared" si="290"/>
        <v>111.11111111111111</v>
      </c>
      <c r="Q3756" t="str">
        <f t="shared" si="291"/>
        <v>theater</v>
      </c>
      <c r="R3756" t="str">
        <f t="shared" si="292"/>
        <v>musical</v>
      </c>
      <c r="S3756" s="6">
        <f t="shared" si="293"/>
        <v>41808.67288194444</v>
      </c>
      <c r="T3756" s="7">
        <f t="shared" si="294"/>
        <v>41845.999305555553</v>
      </c>
    </row>
    <row r="3757" spans="1:20" ht="43.2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ROUND((E3757/D3757)*100,2)</f>
        <v>129.63999999999999</v>
      </c>
      <c r="P3757">
        <f t="shared" si="290"/>
        <v>25.464285714285715</v>
      </c>
      <c r="Q3757" t="str">
        <f t="shared" si="291"/>
        <v>theater</v>
      </c>
      <c r="R3757" t="str">
        <f t="shared" si="292"/>
        <v>musical</v>
      </c>
      <c r="S3757" s="6">
        <f t="shared" si="293"/>
        <v>42445.658645833326</v>
      </c>
      <c r="T3757" s="7">
        <f t="shared" si="294"/>
        <v>42475.658645833326</v>
      </c>
    </row>
    <row r="3758" spans="1:20" ht="43.2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ROUND((E3758/D3758)*100,2)</f>
        <v>101.11</v>
      </c>
      <c r="P3758">
        <f t="shared" si="290"/>
        <v>267.64705882352939</v>
      </c>
      <c r="Q3758" t="str">
        <f t="shared" si="291"/>
        <v>theater</v>
      </c>
      <c r="R3758" t="str">
        <f t="shared" si="292"/>
        <v>musical</v>
      </c>
      <c r="S3758" s="6">
        <f t="shared" si="293"/>
        <v>41771.606458333328</v>
      </c>
      <c r="T3758" s="7">
        <f t="shared" si="294"/>
        <v>41801.606458333328</v>
      </c>
    </row>
    <row r="3759" spans="1:20" ht="43.2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ROUND((E3759/D3759)*100,2)</f>
        <v>108.51</v>
      </c>
      <c r="P3759">
        <f t="shared" si="290"/>
        <v>75.959999999999994</v>
      </c>
      <c r="Q3759" t="str">
        <f t="shared" si="291"/>
        <v>theater</v>
      </c>
      <c r="R3759" t="str">
        <f t="shared" si="292"/>
        <v>musical</v>
      </c>
      <c r="S3759" s="6">
        <f t="shared" si="293"/>
        <v>41954.642534722218</v>
      </c>
      <c r="T3759" s="7">
        <f t="shared" si="294"/>
        <v>41974.642534722218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ROUND((E3760/D3760)*100,2)</f>
        <v>102.33</v>
      </c>
      <c r="P3760">
        <f t="shared" si="290"/>
        <v>59.03846153846154</v>
      </c>
      <c r="Q3760" t="str">
        <f t="shared" si="291"/>
        <v>theater</v>
      </c>
      <c r="R3760" t="str">
        <f t="shared" si="292"/>
        <v>musical</v>
      </c>
      <c r="S3760" s="6">
        <f t="shared" si="293"/>
        <v>41747.263171296298</v>
      </c>
      <c r="T3760" s="7">
        <f t="shared" si="294"/>
        <v>41778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ROUND((E3761/D3761)*100,2)</f>
        <v>110.24</v>
      </c>
      <c r="P3761">
        <f t="shared" si="290"/>
        <v>50.111022727272733</v>
      </c>
      <c r="Q3761" t="str">
        <f t="shared" si="291"/>
        <v>theater</v>
      </c>
      <c r="R3761" t="str">
        <f t="shared" si="292"/>
        <v>musical</v>
      </c>
      <c r="S3761" s="6">
        <f t="shared" si="293"/>
        <v>42181.899918981479</v>
      </c>
      <c r="T3761" s="7">
        <f t="shared" si="294"/>
        <v>42241.899918981479</v>
      </c>
    </row>
    <row r="3762" spans="1:20" ht="43.2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ROUND((E3762/D3762)*100,2)</f>
        <v>101.02</v>
      </c>
      <c r="P3762">
        <f t="shared" si="290"/>
        <v>55.502967032967035</v>
      </c>
      <c r="Q3762" t="str">
        <f t="shared" si="291"/>
        <v>theater</v>
      </c>
      <c r="R3762" t="str">
        <f t="shared" si="292"/>
        <v>musical</v>
      </c>
      <c r="S3762" s="6">
        <f t="shared" si="293"/>
        <v>41739.316967592589</v>
      </c>
      <c r="T3762" s="7">
        <f t="shared" si="294"/>
        <v>41764.316967592589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ROUND((E3763/D3763)*100,2)</f>
        <v>100</v>
      </c>
      <c r="P3763">
        <f t="shared" si="290"/>
        <v>166.66666666666666</v>
      </c>
      <c r="Q3763" t="str">
        <f t="shared" si="291"/>
        <v>theater</v>
      </c>
      <c r="R3763" t="str">
        <f t="shared" si="292"/>
        <v>musical</v>
      </c>
      <c r="S3763" s="6">
        <f t="shared" si="293"/>
        <v>42173.258530092593</v>
      </c>
      <c r="T3763" s="7">
        <f t="shared" si="294"/>
        <v>42226.749999999993</v>
      </c>
    </row>
    <row r="3764" spans="1:20" ht="43.2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ROUND((E3764/D3764)*100,2)</f>
        <v>106.24</v>
      </c>
      <c r="P3764">
        <f t="shared" si="290"/>
        <v>47.428571428571431</v>
      </c>
      <c r="Q3764" t="str">
        <f t="shared" si="291"/>
        <v>theater</v>
      </c>
      <c r="R3764" t="str">
        <f t="shared" si="292"/>
        <v>musical</v>
      </c>
      <c r="S3764" s="6">
        <f t="shared" si="293"/>
        <v>42193.605196759258</v>
      </c>
      <c r="T3764" s="7">
        <f t="shared" si="294"/>
        <v>42218.605196759258</v>
      </c>
    </row>
    <row r="3765" spans="1:20" ht="28.8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ROUND((E3765/D3765)*100,2)</f>
        <v>100</v>
      </c>
      <c r="P3765">
        <f t="shared" si="290"/>
        <v>64.935064935064929</v>
      </c>
      <c r="Q3765" t="str">
        <f t="shared" si="291"/>
        <v>theater</v>
      </c>
      <c r="R3765" t="str">
        <f t="shared" si="292"/>
        <v>musical</v>
      </c>
      <c r="S3765" s="6">
        <f t="shared" si="293"/>
        <v>42065.541967592588</v>
      </c>
      <c r="T3765" s="7">
        <f t="shared" si="294"/>
        <v>42095.500300925924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ROUND((E3766/D3766)*100,2)</f>
        <v>100</v>
      </c>
      <c r="P3766">
        <f t="shared" si="290"/>
        <v>55.555555555555557</v>
      </c>
      <c r="Q3766" t="str">
        <f t="shared" si="291"/>
        <v>theater</v>
      </c>
      <c r="R3766" t="str">
        <f t="shared" si="292"/>
        <v>musical</v>
      </c>
      <c r="S3766" s="6">
        <f t="shared" si="293"/>
        <v>42499.634629629632</v>
      </c>
      <c r="T3766" s="7">
        <f t="shared" si="294"/>
        <v>42518.816666666666</v>
      </c>
    </row>
    <row r="3767" spans="1:20" ht="43.2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ROUND((E3767/D3767)*100,2)</f>
        <v>113.46</v>
      </c>
      <c r="P3767">
        <f t="shared" si="290"/>
        <v>74.224299065420567</v>
      </c>
      <c r="Q3767" t="str">
        <f t="shared" si="291"/>
        <v>theater</v>
      </c>
      <c r="R3767" t="str">
        <f t="shared" si="292"/>
        <v>musical</v>
      </c>
      <c r="S3767" s="6">
        <f t="shared" si="293"/>
        <v>41820.568078703705</v>
      </c>
      <c r="T3767" s="7">
        <f t="shared" si="294"/>
        <v>41850.568078703705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ROUND((E3768/D3768)*100,2)</f>
        <v>102.65</v>
      </c>
      <c r="P3768">
        <f t="shared" si="290"/>
        <v>106.9271875</v>
      </c>
      <c r="Q3768" t="str">
        <f t="shared" si="291"/>
        <v>theater</v>
      </c>
      <c r="R3768" t="str">
        <f t="shared" si="292"/>
        <v>musical</v>
      </c>
      <c r="S3768" s="6">
        <f t="shared" si="293"/>
        <v>41787.958854166667</v>
      </c>
      <c r="T3768" s="7">
        <f t="shared" si="294"/>
        <v>41822.958854166667</v>
      </c>
    </row>
    <row r="3769" spans="1:20" ht="43.2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ROUND((E3769/D3769)*100,2)</f>
        <v>116.75</v>
      </c>
      <c r="P3769">
        <f t="shared" si="290"/>
        <v>41.696428571428569</v>
      </c>
      <c r="Q3769" t="str">
        <f t="shared" si="291"/>
        <v>theater</v>
      </c>
      <c r="R3769" t="str">
        <f t="shared" si="292"/>
        <v>musical</v>
      </c>
      <c r="S3769" s="6">
        <f t="shared" si="293"/>
        <v>42049.811307870368</v>
      </c>
      <c r="T3769" s="7">
        <f t="shared" si="294"/>
        <v>42063.999305555553</v>
      </c>
    </row>
    <row r="3770" spans="1:20" ht="43.2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ROUND((E3770/D3770)*100,2)</f>
        <v>107.65</v>
      </c>
      <c r="P3770">
        <f t="shared" si="290"/>
        <v>74.243275862068955</v>
      </c>
      <c r="Q3770" t="str">
        <f t="shared" si="291"/>
        <v>theater</v>
      </c>
      <c r="R3770" t="str">
        <f t="shared" si="292"/>
        <v>musical</v>
      </c>
      <c r="S3770" s="6">
        <f t="shared" si="293"/>
        <v>41772.519560185181</v>
      </c>
      <c r="T3770" s="7">
        <f t="shared" si="294"/>
        <v>41802.519560185181</v>
      </c>
    </row>
    <row r="3771" spans="1:20" ht="43.2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ROUND((E3771/D3771)*100,2)</f>
        <v>100</v>
      </c>
      <c r="P3771">
        <f t="shared" si="290"/>
        <v>73.333333333333329</v>
      </c>
      <c r="Q3771" t="str">
        <f t="shared" si="291"/>
        <v>theater</v>
      </c>
      <c r="R3771" t="str">
        <f t="shared" si="292"/>
        <v>musical</v>
      </c>
      <c r="S3771" s="6">
        <f t="shared" si="293"/>
        <v>42445.389803240738</v>
      </c>
      <c r="T3771" s="7">
        <f t="shared" si="294"/>
        <v>42475.389803240738</v>
      </c>
    </row>
    <row r="3772" spans="1:20" ht="43.2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ROUND((E3772/D3772)*100,2)</f>
        <v>100</v>
      </c>
      <c r="P3772">
        <f t="shared" si="290"/>
        <v>100</v>
      </c>
      <c r="Q3772" t="str">
        <f t="shared" si="291"/>
        <v>theater</v>
      </c>
      <c r="R3772" t="str">
        <f t="shared" si="292"/>
        <v>musical</v>
      </c>
      <c r="S3772" s="6">
        <f t="shared" si="293"/>
        <v>42138.722337962965</v>
      </c>
      <c r="T3772" s="7">
        <f t="shared" si="294"/>
        <v>42168.722337962965</v>
      </c>
    </row>
    <row r="3773" spans="1:20" ht="28.8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ROUND((E3773/D3773)*100,2)</f>
        <v>146</v>
      </c>
      <c r="P3773">
        <f t="shared" si="290"/>
        <v>38.421052631578945</v>
      </c>
      <c r="Q3773" t="str">
        <f t="shared" si="291"/>
        <v>theater</v>
      </c>
      <c r="R3773" t="str">
        <f t="shared" si="292"/>
        <v>musical</v>
      </c>
      <c r="S3773" s="6">
        <f t="shared" si="293"/>
        <v>42493.64875</v>
      </c>
      <c r="T3773" s="7">
        <f t="shared" si="294"/>
        <v>42507.791666666664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ROUND((E3774/D3774)*100,2)</f>
        <v>110.2</v>
      </c>
      <c r="P3774">
        <f t="shared" si="290"/>
        <v>166.96969696969697</v>
      </c>
      <c r="Q3774" t="str">
        <f t="shared" si="291"/>
        <v>theater</v>
      </c>
      <c r="R3774" t="str">
        <f t="shared" si="292"/>
        <v>musical</v>
      </c>
      <c r="S3774" s="6">
        <f t="shared" si="293"/>
        <v>42682.408634259256</v>
      </c>
      <c r="T3774" s="7">
        <f t="shared" si="294"/>
        <v>42703.041666666664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ROUND((E3775/D3775)*100,2)</f>
        <v>108.2</v>
      </c>
      <c r="P3775">
        <f t="shared" si="290"/>
        <v>94.912280701754383</v>
      </c>
      <c r="Q3775" t="str">
        <f t="shared" si="291"/>
        <v>theater</v>
      </c>
      <c r="R3775" t="str">
        <f t="shared" si="292"/>
        <v>musical</v>
      </c>
      <c r="S3775" s="6">
        <f t="shared" si="293"/>
        <v>42655.796840277777</v>
      </c>
      <c r="T3775" s="7">
        <f t="shared" si="294"/>
        <v>42688.880555555552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ROUND((E3776/D3776)*100,2)</f>
        <v>100</v>
      </c>
      <c r="P3776">
        <f t="shared" si="290"/>
        <v>100</v>
      </c>
      <c r="Q3776" t="str">
        <f t="shared" si="291"/>
        <v>theater</v>
      </c>
      <c r="R3776" t="str">
        <f t="shared" si="292"/>
        <v>musical</v>
      </c>
      <c r="S3776" s="6">
        <f t="shared" si="293"/>
        <v>42087.583969907406</v>
      </c>
      <c r="T3776" s="7">
        <f t="shared" si="294"/>
        <v>42103.583969907406</v>
      </c>
    </row>
    <row r="3777" spans="1:20" ht="43.2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ROUND((E3777/D3777)*100,2)</f>
        <v>100.25</v>
      </c>
      <c r="P3777">
        <f t="shared" si="290"/>
        <v>143.21428571428572</v>
      </c>
      <c r="Q3777" t="str">
        <f t="shared" si="291"/>
        <v>theater</v>
      </c>
      <c r="R3777" t="str">
        <f t="shared" si="292"/>
        <v>musical</v>
      </c>
      <c r="S3777" s="6">
        <f t="shared" si="293"/>
        <v>42075.734293981477</v>
      </c>
      <c r="T3777" s="7">
        <f t="shared" si="294"/>
        <v>42102.958333333336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ROUND((E3778/D3778)*100,2)</f>
        <v>106.71</v>
      </c>
      <c r="P3778">
        <f t="shared" si="290"/>
        <v>90.819148936170208</v>
      </c>
      <c r="Q3778" t="str">
        <f t="shared" si="291"/>
        <v>theater</v>
      </c>
      <c r="R3778" t="str">
        <f t="shared" si="292"/>
        <v>musical</v>
      </c>
      <c r="S3778" s="6">
        <f t="shared" si="293"/>
        <v>41814.159467592588</v>
      </c>
      <c r="T3778" s="7">
        <f t="shared" si="294"/>
        <v>41851.833333333328</v>
      </c>
    </row>
    <row r="3779" spans="1:20" ht="43.2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ROUND((E3779/D3779)*100,2)</f>
        <v>143.19999999999999</v>
      </c>
      <c r="P3779">
        <f t="shared" ref="P3779:P3842" si="295">IF(L3779=0,0,+E3779/L3779)</f>
        <v>48.542372881355931</v>
      </c>
      <c r="Q3779" t="str">
        <f t="shared" ref="Q3779:Q3842" si="296">LEFT(N3779, SEARCH("/",N3779)-1)</f>
        <v>theater</v>
      </c>
      <c r="R3779" t="str">
        <f t="shared" ref="R3779:R3842" si="297">RIGHT(N3779,LEN(N3779)-SEARCH("/",N3779))</f>
        <v>musical</v>
      </c>
      <c r="S3779" s="6">
        <f t="shared" ref="S3779:S3842" si="298">(J3779/86400)+25569+(-5/24)</f>
        <v>41886.903020833335</v>
      </c>
      <c r="T3779" s="7">
        <f t="shared" ref="T3779:T3842" si="299">(I3779/86400)+25569+(-5/24)</f>
        <v>41908.958333333328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ROUND((E3780/D3780)*100,2)</f>
        <v>105.04</v>
      </c>
      <c r="P3780">
        <f t="shared" si="295"/>
        <v>70.027777777777771</v>
      </c>
      <c r="Q3780" t="str">
        <f t="shared" si="296"/>
        <v>theater</v>
      </c>
      <c r="R3780" t="str">
        <f t="shared" si="297"/>
        <v>musical</v>
      </c>
      <c r="S3780" s="6">
        <f t="shared" si="298"/>
        <v>41989.610879629625</v>
      </c>
      <c r="T3780" s="7">
        <f t="shared" si="299"/>
        <v>42049.610879629625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ROUND((E3781/D3781)*100,2)</f>
        <v>103.98</v>
      </c>
      <c r="P3781">
        <f t="shared" si="295"/>
        <v>135.62608695652173</v>
      </c>
      <c r="Q3781" t="str">
        <f t="shared" si="296"/>
        <v>theater</v>
      </c>
      <c r="R3781" t="str">
        <f t="shared" si="297"/>
        <v>musical</v>
      </c>
      <c r="S3781" s="6">
        <f t="shared" si="298"/>
        <v>42425.527083333327</v>
      </c>
      <c r="T3781" s="7">
        <f t="shared" si="299"/>
        <v>42455.485416666663</v>
      </c>
    </row>
    <row r="3782" spans="1:20" ht="43.2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ROUND((E3782/D3782)*100,2)</f>
        <v>120</v>
      </c>
      <c r="P3782">
        <f t="shared" si="295"/>
        <v>100</v>
      </c>
      <c r="Q3782" t="str">
        <f t="shared" si="296"/>
        <v>theater</v>
      </c>
      <c r="R3782" t="str">
        <f t="shared" si="297"/>
        <v>musical</v>
      </c>
      <c r="S3782" s="6">
        <f t="shared" si="298"/>
        <v>42166.011400462965</v>
      </c>
      <c r="T3782" s="7">
        <f t="shared" si="299"/>
        <v>42198.629166666666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ROUND((E3783/D3783)*100,2)</f>
        <v>109.67</v>
      </c>
      <c r="P3783">
        <f t="shared" si="295"/>
        <v>94.90384615384616</v>
      </c>
      <c r="Q3783" t="str">
        <f t="shared" si="296"/>
        <v>theater</v>
      </c>
      <c r="R3783" t="str">
        <f t="shared" si="297"/>
        <v>musical</v>
      </c>
      <c r="S3783" s="6">
        <f t="shared" si="298"/>
        <v>41865.674594907403</v>
      </c>
      <c r="T3783" s="7">
        <f t="shared" si="299"/>
        <v>41890.674594907403</v>
      </c>
    </row>
    <row r="3784" spans="1:20" ht="43.2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ROUND((E3784/D3784)*100,2)</f>
        <v>101.75</v>
      </c>
      <c r="P3784">
        <f t="shared" si="295"/>
        <v>75.370370370370367</v>
      </c>
      <c r="Q3784" t="str">
        <f t="shared" si="296"/>
        <v>theater</v>
      </c>
      <c r="R3784" t="str">
        <f t="shared" si="297"/>
        <v>musical</v>
      </c>
      <c r="S3784" s="6">
        <f t="shared" si="298"/>
        <v>42546.653900462959</v>
      </c>
      <c r="T3784" s="7">
        <f t="shared" si="299"/>
        <v>42575.749999999993</v>
      </c>
    </row>
    <row r="3785" spans="1:20" ht="43.2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ROUND((E3785/D3785)*100,2)</f>
        <v>128.91999999999999</v>
      </c>
      <c r="P3785">
        <f t="shared" si="295"/>
        <v>64.458333333333329</v>
      </c>
      <c r="Q3785" t="str">
        <f t="shared" si="296"/>
        <v>theater</v>
      </c>
      <c r="R3785" t="str">
        <f t="shared" si="297"/>
        <v>musical</v>
      </c>
      <c r="S3785" s="6">
        <f t="shared" si="298"/>
        <v>42419.931944444441</v>
      </c>
      <c r="T3785" s="7">
        <f t="shared" si="299"/>
        <v>42444.458333333336</v>
      </c>
    </row>
    <row r="3786" spans="1:20" ht="43.2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ROUND((E3786/D3786)*100,2)</f>
        <v>115</v>
      </c>
      <c r="P3786">
        <f t="shared" si="295"/>
        <v>115</v>
      </c>
      <c r="Q3786" t="str">
        <f t="shared" si="296"/>
        <v>theater</v>
      </c>
      <c r="R3786" t="str">
        <f t="shared" si="297"/>
        <v>musical</v>
      </c>
      <c r="S3786" s="6">
        <f t="shared" si="298"/>
        <v>42531.772361111107</v>
      </c>
      <c r="T3786" s="7">
        <f t="shared" si="299"/>
        <v>42561.772361111107</v>
      </c>
    </row>
    <row r="3787" spans="1:20" ht="43.2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ROUND((E3787/D3787)*100,2)</f>
        <v>150.75</v>
      </c>
      <c r="P3787">
        <f t="shared" si="295"/>
        <v>100.5</v>
      </c>
      <c r="Q3787" t="str">
        <f t="shared" si="296"/>
        <v>theater</v>
      </c>
      <c r="R3787" t="str">
        <f t="shared" si="297"/>
        <v>musical</v>
      </c>
      <c r="S3787" s="6">
        <f t="shared" si="298"/>
        <v>42548.430196759255</v>
      </c>
      <c r="T3787" s="7">
        <f t="shared" si="299"/>
        <v>42584.210416666661</v>
      </c>
    </row>
    <row r="3788" spans="1:20" ht="43.2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ROUND((E3788/D3788)*100,2)</f>
        <v>110.97</v>
      </c>
      <c r="P3788">
        <f t="shared" si="295"/>
        <v>93.774647887323937</v>
      </c>
      <c r="Q3788" t="str">
        <f t="shared" si="296"/>
        <v>theater</v>
      </c>
      <c r="R3788" t="str">
        <f t="shared" si="297"/>
        <v>musical</v>
      </c>
      <c r="S3788" s="6">
        <f t="shared" si="298"/>
        <v>42486.829571759255</v>
      </c>
      <c r="T3788" s="7">
        <f t="shared" si="299"/>
        <v>42516.829571759255</v>
      </c>
    </row>
    <row r="3789" spans="1:20" ht="43.2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ROUND((E3789/D3789)*100,2)</f>
        <v>100.29</v>
      </c>
      <c r="P3789">
        <f t="shared" si="295"/>
        <v>35.1</v>
      </c>
      <c r="Q3789" t="str">
        <f t="shared" si="296"/>
        <v>theater</v>
      </c>
      <c r="R3789" t="str">
        <f t="shared" si="297"/>
        <v>musical</v>
      </c>
      <c r="S3789" s="6">
        <f t="shared" si="298"/>
        <v>42167.326458333329</v>
      </c>
      <c r="T3789" s="7">
        <f t="shared" si="299"/>
        <v>42195.957638888889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ROUND((E3790/D3790)*100,2)</f>
        <v>0.67</v>
      </c>
      <c r="P3790">
        <f t="shared" si="295"/>
        <v>500</v>
      </c>
      <c r="Q3790" t="str">
        <f t="shared" si="296"/>
        <v>theater</v>
      </c>
      <c r="R3790" t="str">
        <f t="shared" si="297"/>
        <v>musical</v>
      </c>
      <c r="S3790" s="6">
        <f t="shared" si="298"/>
        <v>42333.487488425926</v>
      </c>
      <c r="T3790" s="7">
        <f t="shared" si="299"/>
        <v>42361.470833333333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ROUND((E3791/D3791)*100,2)</f>
        <v>3.27</v>
      </c>
      <c r="P3791">
        <f t="shared" si="295"/>
        <v>29</v>
      </c>
      <c r="Q3791" t="str">
        <f t="shared" si="296"/>
        <v>theater</v>
      </c>
      <c r="R3791" t="str">
        <f t="shared" si="297"/>
        <v>musical</v>
      </c>
      <c r="S3791" s="6">
        <f t="shared" si="298"/>
        <v>42138.590486111112</v>
      </c>
      <c r="T3791" s="7">
        <f t="shared" si="299"/>
        <v>42170.590486111112</v>
      </c>
    </row>
    <row r="3792" spans="1:20" ht="43.2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ROUND((E3792/D3792)*100,2)</f>
        <v>0</v>
      </c>
      <c r="P3792">
        <f t="shared" si="295"/>
        <v>0</v>
      </c>
      <c r="Q3792" t="str">
        <f t="shared" si="296"/>
        <v>theater</v>
      </c>
      <c r="R3792" t="str">
        <f t="shared" si="297"/>
        <v>musical</v>
      </c>
      <c r="S3792" s="6">
        <f t="shared" si="298"/>
        <v>42666.458599537036</v>
      </c>
      <c r="T3792" s="7">
        <f t="shared" si="299"/>
        <v>42696.5002662037</v>
      </c>
    </row>
    <row r="3793" spans="1:20" ht="28.8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ROUND((E3793/D3793)*100,2)</f>
        <v>0</v>
      </c>
      <c r="P3793">
        <f t="shared" si="295"/>
        <v>0</v>
      </c>
      <c r="Q3793" t="str">
        <f t="shared" si="296"/>
        <v>theater</v>
      </c>
      <c r="R3793" t="str">
        <f t="shared" si="297"/>
        <v>musical</v>
      </c>
      <c r="S3793" s="6">
        <f t="shared" si="298"/>
        <v>41766.4837037037</v>
      </c>
      <c r="T3793" s="7">
        <f t="shared" si="299"/>
        <v>41826.4837037037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ROUND((E3794/D3794)*100,2)</f>
        <v>0.28000000000000003</v>
      </c>
      <c r="P3794">
        <f t="shared" si="295"/>
        <v>17.5</v>
      </c>
      <c r="Q3794" t="str">
        <f t="shared" si="296"/>
        <v>theater</v>
      </c>
      <c r="R3794" t="str">
        <f t="shared" si="297"/>
        <v>musical</v>
      </c>
      <c r="S3794" s="6">
        <f t="shared" si="298"/>
        <v>42170.238680555551</v>
      </c>
      <c r="T3794" s="7">
        <f t="shared" si="299"/>
        <v>42200.238680555551</v>
      </c>
    </row>
    <row r="3795" spans="1:20" ht="43.2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ROUND((E3795/D3795)*100,2)</f>
        <v>59.66</v>
      </c>
      <c r="P3795">
        <f t="shared" si="295"/>
        <v>174</v>
      </c>
      <c r="Q3795" t="str">
        <f t="shared" si="296"/>
        <v>theater</v>
      </c>
      <c r="R3795" t="str">
        <f t="shared" si="297"/>
        <v>musical</v>
      </c>
      <c r="S3795" s="6">
        <f t="shared" si="298"/>
        <v>41968.73065972222</v>
      </c>
      <c r="T3795" s="7">
        <f t="shared" si="299"/>
        <v>41989.73065972222</v>
      </c>
    </row>
    <row r="3796" spans="1:20" ht="43.2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ROUND((E3796/D3796)*100,2)</f>
        <v>1</v>
      </c>
      <c r="P3796">
        <f t="shared" si="295"/>
        <v>50</v>
      </c>
      <c r="Q3796" t="str">
        <f t="shared" si="296"/>
        <v>theater</v>
      </c>
      <c r="R3796" t="str">
        <f t="shared" si="297"/>
        <v>musical</v>
      </c>
      <c r="S3796" s="6">
        <f t="shared" si="298"/>
        <v>42132.372152777774</v>
      </c>
      <c r="T3796" s="7">
        <f t="shared" si="299"/>
        <v>42162.372152777774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ROUND((E3797/D3797)*100,2)</f>
        <v>1.67</v>
      </c>
      <c r="P3797">
        <f t="shared" si="295"/>
        <v>5</v>
      </c>
      <c r="Q3797" t="str">
        <f t="shared" si="296"/>
        <v>theater</v>
      </c>
      <c r="R3797" t="str">
        <f t="shared" si="297"/>
        <v>musical</v>
      </c>
      <c r="S3797" s="6">
        <f t="shared" si="298"/>
        <v>42201.227893518517</v>
      </c>
      <c r="T3797" s="7">
        <f t="shared" si="299"/>
        <v>42244.729166666664</v>
      </c>
    </row>
    <row r="3798" spans="1:20" ht="43.2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ROUND((E3798/D3798)*100,2)</f>
        <v>0</v>
      </c>
      <c r="P3798">
        <f t="shared" si="295"/>
        <v>1</v>
      </c>
      <c r="Q3798" t="str">
        <f t="shared" si="296"/>
        <v>theater</v>
      </c>
      <c r="R3798" t="str">
        <f t="shared" si="297"/>
        <v>musical</v>
      </c>
      <c r="S3798" s="6">
        <f t="shared" si="298"/>
        <v>42688.821250000001</v>
      </c>
      <c r="T3798" s="7">
        <f t="shared" si="299"/>
        <v>42748.821250000001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ROUND((E3799/D3799)*100,2)</f>
        <v>89.67</v>
      </c>
      <c r="P3799">
        <f t="shared" si="295"/>
        <v>145.40540540540542</v>
      </c>
      <c r="Q3799" t="str">
        <f t="shared" si="296"/>
        <v>theater</v>
      </c>
      <c r="R3799" t="str">
        <f t="shared" si="297"/>
        <v>musical</v>
      </c>
      <c r="S3799" s="6">
        <f t="shared" si="298"/>
        <v>42084.673206018517</v>
      </c>
      <c r="T3799" s="7">
        <f t="shared" si="299"/>
        <v>42114.673206018517</v>
      </c>
    </row>
    <row r="3800" spans="1:20" ht="43.2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ROUND((E3800/D3800)*100,2)</f>
        <v>1.46</v>
      </c>
      <c r="P3800">
        <f t="shared" si="295"/>
        <v>205</v>
      </c>
      <c r="Q3800" t="str">
        <f t="shared" si="296"/>
        <v>theater</v>
      </c>
      <c r="R3800" t="str">
        <f t="shared" si="297"/>
        <v>musical</v>
      </c>
      <c r="S3800" s="6">
        <f t="shared" si="298"/>
        <v>41831.514444444438</v>
      </c>
      <c r="T3800" s="7">
        <f t="shared" si="299"/>
        <v>41861.514444444438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ROUND((E3801/D3801)*100,2)</f>
        <v>4.0199999999999996</v>
      </c>
      <c r="P3801">
        <f t="shared" si="295"/>
        <v>100.5</v>
      </c>
      <c r="Q3801" t="str">
        <f t="shared" si="296"/>
        <v>theater</v>
      </c>
      <c r="R3801" t="str">
        <f t="shared" si="297"/>
        <v>musical</v>
      </c>
      <c r="S3801" s="6">
        <f t="shared" si="298"/>
        <v>42410.722719907404</v>
      </c>
      <c r="T3801" s="7">
        <f t="shared" si="299"/>
        <v>42440.722719907404</v>
      </c>
    </row>
    <row r="3802" spans="1:20" ht="43.2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ROUND((E3802/D3802)*100,2)</f>
        <v>4</v>
      </c>
      <c r="P3802">
        <f t="shared" si="295"/>
        <v>55.0625</v>
      </c>
      <c r="Q3802" t="str">
        <f t="shared" si="296"/>
        <v>theater</v>
      </c>
      <c r="R3802" t="str">
        <f t="shared" si="297"/>
        <v>musical</v>
      </c>
      <c r="S3802" s="6">
        <f t="shared" si="298"/>
        <v>41982.528738425921</v>
      </c>
      <c r="T3802" s="7">
        <f t="shared" si="299"/>
        <v>42014.999305555553</v>
      </c>
    </row>
    <row r="3803" spans="1:20" ht="43.2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ROUND((E3803/D3803)*100,2)</f>
        <v>8.52</v>
      </c>
      <c r="P3803">
        <f t="shared" si="295"/>
        <v>47.333333333333336</v>
      </c>
      <c r="Q3803" t="str">
        <f t="shared" si="296"/>
        <v>theater</v>
      </c>
      <c r="R3803" t="str">
        <f t="shared" si="297"/>
        <v>musical</v>
      </c>
      <c r="S3803" s="6">
        <f t="shared" si="298"/>
        <v>41975.467777777776</v>
      </c>
      <c r="T3803" s="7">
        <f t="shared" si="299"/>
        <v>42006.467777777776</v>
      </c>
    </row>
    <row r="3804" spans="1:20" ht="43.2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ROUND((E3804/D3804)*100,2)</f>
        <v>0</v>
      </c>
      <c r="P3804">
        <f t="shared" si="295"/>
        <v>0</v>
      </c>
      <c r="Q3804" t="str">
        <f t="shared" si="296"/>
        <v>theater</v>
      </c>
      <c r="R3804" t="str">
        <f t="shared" si="297"/>
        <v>musical</v>
      </c>
      <c r="S3804" s="6">
        <f t="shared" si="298"/>
        <v>42268.917893518512</v>
      </c>
      <c r="T3804" s="7">
        <f t="shared" si="299"/>
        <v>42298.917893518512</v>
      </c>
    </row>
    <row r="3805" spans="1:20" ht="28.8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ROUND((E3805/D3805)*100,2)</f>
        <v>19.649999999999999</v>
      </c>
      <c r="P3805">
        <f t="shared" si="295"/>
        <v>58.95</v>
      </c>
      <c r="Q3805" t="str">
        <f t="shared" si="296"/>
        <v>theater</v>
      </c>
      <c r="R3805" t="str">
        <f t="shared" si="297"/>
        <v>musical</v>
      </c>
      <c r="S3805" s="6">
        <f t="shared" si="298"/>
        <v>42403.763518518514</v>
      </c>
      <c r="T3805" s="7">
        <f t="shared" si="299"/>
        <v>42433.763518518514</v>
      </c>
    </row>
    <row r="3806" spans="1:20" ht="43.2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ROUND((E3806/D3806)*100,2)</f>
        <v>0</v>
      </c>
      <c r="P3806">
        <f t="shared" si="295"/>
        <v>0</v>
      </c>
      <c r="Q3806" t="str">
        <f t="shared" si="296"/>
        <v>theater</v>
      </c>
      <c r="R3806" t="str">
        <f t="shared" si="297"/>
        <v>musical</v>
      </c>
      <c r="S3806" s="6">
        <f t="shared" si="298"/>
        <v>42526.801203703704</v>
      </c>
      <c r="T3806" s="7">
        <f t="shared" si="299"/>
        <v>42582.083333333336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ROUND((E3807/D3807)*100,2)</f>
        <v>0</v>
      </c>
      <c r="P3807">
        <f t="shared" si="295"/>
        <v>1.5</v>
      </c>
      <c r="Q3807" t="str">
        <f t="shared" si="296"/>
        <v>theater</v>
      </c>
      <c r="R3807" t="str">
        <f t="shared" si="297"/>
        <v>musical</v>
      </c>
      <c r="S3807" s="6">
        <f t="shared" si="298"/>
        <v>41849.678703703699</v>
      </c>
      <c r="T3807" s="7">
        <f t="shared" si="299"/>
        <v>41909.678703703699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ROUND((E3808/D3808)*100,2)</f>
        <v>7.0000000000000007E-2</v>
      </c>
      <c r="P3808">
        <f t="shared" si="295"/>
        <v>5</v>
      </c>
      <c r="Q3808" t="str">
        <f t="shared" si="296"/>
        <v>theater</v>
      </c>
      <c r="R3808" t="str">
        <f t="shared" si="297"/>
        <v>musical</v>
      </c>
      <c r="S3808" s="6">
        <f t="shared" si="298"/>
        <v>41799.050706018512</v>
      </c>
      <c r="T3808" s="7">
        <f t="shared" si="299"/>
        <v>41819.050706018512</v>
      </c>
    </row>
    <row r="3809" spans="1:20" ht="43.2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ROUND((E3809/D3809)*100,2)</f>
        <v>30.33</v>
      </c>
      <c r="P3809">
        <f t="shared" si="295"/>
        <v>50.555555555555557</v>
      </c>
      <c r="Q3809" t="str">
        <f t="shared" si="296"/>
        <v>theater</v>
      </c>
      <c r="R3809" t="str">
        <f t="shared" si="297"/>
        <v>musical</v>
      </c>
      <c r="S3809" s="6">
        <f t="shared" si="298"/>
        <v>42090.700682870367</v>
      </c>
      <c r="T3809" s="7">
        <f t="shared" si="299"/>
        <v>42097.700682870367</v>
      </c>
    </row>
    <row r="3810" spans="1:20" ht="43.2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ROUND((E3810/D3810)*100,2)</f>
        <v>100</v>
      </c>
      <c r="P3810">
        <f t="shared" si="295"/>
        <v>41.666666666666664</v>
      </c>
      <c r="Q3810" t="str">
        <f t="shared" si="296"/>
        <v>theater</v>
      </c>
      <c r="R3810" t="str">
        <f t="shared" si="297"/>
        <v>plays</v>
      </c>
      <c r="S3810" s="6">
        <f t="shared" si="298"/>
        <v>42059.24559027778</v>
      </c>
      <c r="T3810" s="7">
        <f t="shared" si="299"/>
        <v>42119.203923611109</v>
      </c>
    </row>
    <row r="3811" spans="1:20" ht="43.2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ROUND((E3811/D3811)*100,2)</f>
        <v>101.25</v>
      </c>
      <c r="P3811">
        <f t="shared" si="295"/>
        <v>53.289473684210527</v>
      </c>
      <c r="Q3811" t="str">
        <f t="shared" si="296"/>
        <v>theater</v>
      </c>
      <c r="R3811" t="str">
        <f t="shared" si="297"/>
        <v>plays</v>
      </c>
      <c r="S3811" s="6">
        <f t="shared" si="298"/>
        <v>41800.318368055552</v>
      </c>
      <c r="T3811" s="7">
        <f t="shared" si="299"/>
        <v>41850.75</v>
      </c>
    </row>
    <row r="3812" spans="1:20" ht="43.2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ROUND((E3812/D3812)*100,2)</f>
        <v>121.73</v>
      </c>
      <c r="P3812">
        <f t="shared" si="295"/>
        <v>70.230769230769226</v>
      </c>
      <c r="Q3812" t="str">
        <f t="shared" si="296"/>
        <v>theater</v>
      </c>
      <c r="R3812" t="str">
        <f t="shared" si="297"/>
        <v>plays</v>
      </c>
      <c r="S3812" s="6">
        <f t="shared" si="298"/>
        <v>42054.640717592592</v>
      </c>
      <c r="T3812" s="7">
        <f t="shared" si="299"/>
        <v>42084.599050925921</v>
      </c>
    </row>
    <row r="3813" spans="1:20" ht="43.2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ROUND((E3813/D3813)*100,2)</f>
        <v>330</v>
      </c>
      <c r="P3813">
        <f t="shared" si="295"/>
        <v>43.421052631578945</v>
      </c>
      <c r="Q3813" t="str">
        <f t="shared" si="296"/>
        <v>theater</v>
      </c>
      <c r="R3813" t="str">
        <f t="shared" si="297"/>
        <v>plays</v>
      </c>
      <c r="S3813" s="6">
        <f t="shared" si="298"/>
        <v>42487.418668981474</v>
      </c>
      <c r="T3813" s="7">
        <f t="shared" si="299"/>
        <v>42521.249999999993</v>
      </c>
    </row>
    <row r="3814" spans="1:20" ht="43.2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ROUND((E3814/D3814)*100,2)</f>
        <v>109.55</v>
      </c>
      <c r="P3814">
        <f t="shared" si="295"/>
        <v>199.18181818181819</v>
      </c>
      <c r="Q3814" t="str">
        <f t="shared" si="296"/>
        <v>theater</v>
      </c>
      <c r="R3814" t="str">
        <f t="shared" si="297"/>
        <v>plays</v>
      </c>
      <c r="S3814" s="6">
        <f t="shared" si="298"/>
        <v>42109.542916666665</v>
      </c>
      <c r="T3814" s="7">
        <f t="shared" si="299"/>
        <v>42155.957638888889</v>
      </c>
    </row>
    <row r="3815" spans="1:20" ht="43.2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ROUND((E3815/D3815)*100,2)</f>
        <v>100.95</v>
      </c>
      <c r="P3815">
        <f t="shared" si="295"/>
        <v>78.518148148148143</v>
      </c>
      <c r="Q3815" t="str">
        <f t="shared" si="296"/>
        <v>theater</v>
      </c>
      <c r="R3815" t="str">
        <f t="shared" si="297"/>
        <v>plays</v>
      </c>
      <c r="S3815" s="6">
        <f t="shared" si="298"/>
        <v>42497.067372685182</v>
      </c>
      <c r="T3815" s="7">
        <f t="shared" si="299"/>
        <v>42535.696527777771</v>
      </c>
    </row>
    <row r="3816" spans="1:20" ht="43.2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ROUND((E3816/D3816)*100,2)</f>
        <v>140.13</v>
      </c>
      <c r="P3816">
        <f t="shared" si="295"/>
        <v>61.823529411764703</v>
      </c>
      <c r="Q3816" t="str">
        <f t="shared" si="296"/>
        <v>theater</v>
      </c>
      <c r="R3816" t="str">
        <f t="shared" si="297"/>
        <v>plays</v>
      </c>
      <c r="S3816" s="6">
        <f t="shared" si="298"/>
        <v>42058.695740740739</v>
      </c>
      <c r="T3816" s="7">
        <f t="shared" si="299"/>
        <v>42094.957638888889</v>
      </c>
    </row>
    <row r="3817" spans="1:20" ht="28.8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ROUND((E3817/D3817)*100,2)</f>
        <v>100</v>
      </c>
      <c r="P3817">
        <f t="shared" si="295"/>
        <v>50.000500000000002</v>
      </c>
      <c r="Q3817" t="str">
        <f t="shared" si="296"/>
        <v>theater</v>
      </c>
      <c r="R3817" t="str">
        <f t="shared" si="297"/>
        <v>plays</v>
      </c>
      <c r="S3817" s="6">
        <f t="shared" si="298"/>
        <v>42207.051585648143</v>
      </c>
      <c r="T3817" s="7">
        <f t="shared" si="299"/>
        <v>42236.749999999993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ROUND((E3818/D3818)*100,2)</f>
        <v>119.24</v>
      </c>
      <c r="P3818">
        <f t="shared" si="295"/>
        <v>48.339729729729726</v>
      </c>
      <c r="Q3818" t="str">
        <f t="shared" si="296"/>
        <v>theater</v>
      </c>
      <c r="R3818" t="str">
        <f t="shared" si="297"/>
        <v>plays</v>
      </c>
      <c r="S3818" s="6">
        <f t="shared" si="298"/>
        <v>41807.481747685182</v>
      </c>
      <c r="T3818" s="7">
        <f t="shared" si="299"/>
        <v>41837.481747685182</v>
      </c>
    </row>
    <row r="3819" spans="1:20" ht="43.2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ROUND((E3819/D3819)*100,2)</f>
        <v>107.25</v>
      </c>
      <c r="P3819">
        <f t="shared" si="295"/>
        <v>107.25</v>
      </c>
      <c r="Q3819" t="str">
        <f t="shared" si="296"/>
        <v>theater</v>
      </c>
      <c r="R3819" t="str">
        <f t="shared" si="297"/>
        <v>plays</v>
      </c>
      <c r="S3819" s="6">
        <f t="shared" si="298"/>
        <v>42284.488611111105</v>
      </c>
      <c r="T3819" s="7">
        <f t="shared" si="299"/>
        <v>42300.957638888889</v>
      </c>
    </row>
    <row r="3820" spans="1:20" ht="43.2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ROUND((E3820/D3820)*100,2)</f>
        <v>228</v>
      </c>
      <c r="P3820">
        <f t="shared" si="295"/>
        <v>57</v>
      </c>
      <c r="Q3820" t="str">
        <f t="shared" si="296"/>
        <v>theater</v>
      </c>
      <c r="R3820" t="str">
        <f t="shared" si="297"/>
        <v>plays</v>
      </c>
      <c r="S3820" s="6">
        <f t="shared" si="298"/>
        <v>42045.634050925924</v>
      </c>
      <c r="T3820" s="7">
        <f t="shared" si="299"/>
        <v>42075.592384259253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ROUND((E3821/D3821)*100,2)</f>
        <v>106.4</v>
      </c>
      <c r="P3821">
        <f t="shared" si="295"/>
        <v>40.92307692307692</v>
      </c>
      <c r="Q3821" t="str">
        <f t="shared" si="296"/>
        <v>theater</v>
      </c>
      <c r="R3821" t="str">
        <f t="shared" si="297"/>
        <v>plays</v>
      </c>
      <c r="S3821" s="6">
        <f t="shared" si="298"/>
        <v>42184.001203703701</v>
      </c>
      <c r="T3821" s="7">
        <f t="shared" si="299"/>
        <v>42202.668055555558</v>
      </c>
    </row>
    <row r="3822" spans="1:20" ht="43.2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ROUND((E3822/D3822)*100,2)</f>
        <v>143.33000000000001</v>
      </c>
      <c r="P3822">
        <f t="shared" si="295"/>
        <v>21.5</v>
      </c>
      <c r="Q3822" t="str">
        <f t="shared" si="296"/>
        <v>theater</v>
      </c>
      <c r="R3822" t="str">
        <f t="shared" si="297"/>
        <v>plays</v>
      </c>
      <c r="S3822" s="6">
        <f t="shared" si="298"/>
        <v>42160.443483796298</v>
      </c>
      <c r="T3822" s="7">
        <f t="shared" si="299"/>
        <v>42190.443483796298</v>
      </c>
    </row>
    <row r="3823" spans="1:20" ht="43.2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ROUND((E3823/D3823)*100,2)</f>
        <v>104.54</v>
      </c>
      <c r="P3823">
        <f t="shared" si="295"/>
        <v>79.543478260869563</v>
      </c>
      <c r="Q3823" t="str">
        <f t="shared" si="296"/>
        <v>theater</v>
      </c>
      <c r="R3823" t="str">
        <f t="shared" si="297"/>
        <v>plays</v>
      </c>
      <c r="S3823" s="6">
        <f t="shared" si="298"/>
        <v>42340.972303240742</v>
      </c>
      <c r="T3823" s="7">
        <f t="shared" si="299"/>
        <v>42372.972303240742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ROUND((E3824/D3824)*100,2)</f>
        <v>110.02</v>
      </c>
      <c r="P3824">
        <f t="shared" si="295"/>
        <v>72.381578947368425</v>
      </c>
      <c r="Q3824" t="str">
        <f t="shared" si="296"/>
        <v>theater</v>
      </c>
      <c r="R3824" t="str">
        <f t="shared" si="297"/>
        <v>plays</v>
      </c>
      <c r="S3824" s="6">
        <f t="shared" si="298"/>
        <v>42329.629826388882</v>
      </c>
      <c r="T3824" s="7">
        <f t="shared" si="299"/>
        <v>42388.749305555553</v>
      </c>
    </row>
    <row r="3825" spans="1:20" ht="43.2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ROUND((E3825/D3825)*100,2)</f>
        <v>106</v>
      </c>
      <c r="P3825">
        <f t="shared" si="295"/>
        <v>64.634146341463421</v>
      </c>
      <c r="Q3825" t="str">
        <f t="shared" si="296"/>
        <v>theater</v>
      </c>
      <c r="R3825" t="str">
        <f t="shared" si="297"/>
        <v>plays</v>
      </c>
      <c r="S3825" s="6">
        <f t="shared" si="298"/>
        <v>42170.701898148145</v>
      </c>
      <c r="T3825" s="7">
        <f t="shared" si="299"/>
        <v>42204.957638888889</v>
      </c>
    </row>
    <row r="3826" spans="1:20" ht="43.2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ROUND((E3826/D3826)*100,2)</f>
        <v>108</v>
      </c>
      <c r="P3826">
        <f t="shared" si="295"/>
        <v>38.571428571428569</v>
      </c>
      <c r="Q3826" t="str">
        <f t="shared" si="296"/>
        <v>theater</v>
      </c>
      <c r="R3826" t="str">
        <f t="shared" si="297"/>
        <v>plays</v>
      </c>
      <c r="S3826" s="6">
        <f t="shared" si="298"/>
        <v>42571.417858796289</v>
      </c>
      <c r="T3826" s="7">
        <f t="shared" si="299"/>
        <v>42583.361805555549</v>
      </c>
    </row>
    <row r="3827" spans="1:20" ht="43.2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ROUND((E3827/D3827)*100,2)</f>
        <v>105.42</v>
      </c>
      <c r="P3827">
        <f t="shared" si="295"/>
        <v>107.57142857142857</v>
      </c>
      <c r="Q3827" t="str">
        <f t="shared" si="296"/>
        <v>theater</v>
      </c>
      <c r="R3827" t="str">
        <f t="shared" si="297"/>
        <v>plays</v>
      </c>
      <c r="S3827" s="6">
        <f t="shared" si="298"/>
        <v>42150.861273148148</v>
      </c>
      <c r="T3827" s="7">
        <f t="shared" si="299"/>
        <v>42171.861273148148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ROUND((E3828/D3828)*100,2)</f>
        <v>119.17</v>
      </c>
      <c r="P3828">
        <f t="shared" si="295"/>
        <v>27.5</v>
      </c>
      <c r="Q3828" t="str">
        <f t="shared" si="296"/>
        <v>theater</v>
      </c>
      <c r="R3828" t="str">
        <f t="shared" si="297"/>
        <v>plays</v>
      </c>
      <c r="S3828" s="6">
        <f t="shared" si="298"/>
        <v>42101.215208333328</v>
      </c>
      <c r="T3828" s="7">
        <f t="shared" si="299"/>
        <v>42131.215208333328</v>
      </c>
    </row>
    <row r="3829" spans="1:20" ht="57.6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ROUND((E3829/D3829)*100,2)</f>
        <v>152.66999999999999</v>
      </c>
      <c r="P3829">
        <f t="shared" si="295"/>
        <v>70.461538461538467</v>
      </c>
      <c r="Q3829" t="str">
        <f t="shared" si="296"/>
        <v>theater</v>
      </c>
      <c r="R3829" t="str">
        <f t="shared" si="297"/>
        <v>plays</v>
      </c>
      <c r="S3829" s="6">
        <f t="shared" si="298"/>
        <v>42034.719918981478</v>
      </c>
      <c r="T3829" s="7">
        <f t="shared" si="299"/>
        <v>42089.791666666664</v>
      </c>
    </row>
    <row r="3830" spans="1:20" ht="43.2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ROUND((E3830/D3830)*100,2)</f>
        <v>100</v>
      </c>
      <c r="P3830">
        <f t="shared" si="295"/>
        <v>178.57142857142858</v>
      </c>
      <c r="Q3830" t="str">
        <f t="shared" si="296"/>
        <v>theater</v>
      </c>
      <c r="R3830" t="str">
        <f t="shared" si="297"/>
        <v>plays</v>
      </c>
      <c r="S3830" s="6">
        <f t="shared" si="298"/>
        <v>41944.319293981483</v>
      </c>
      <c r="T3830" s="7">
        <f t="shared" si="299"/>
        <v>42004.36096064814</v>
      </c>
    </row>
    <row r="3831" spans="1:20" ht="43.2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ROUND((E3831/D3831)*100,2)</f>
        <v>100.2</v>
      </c>
      <c r="P3831">
        <f t="shared" si="295"/>
        <v>62.625</v>
      </c>
      <c r="Q3831" t="str">
        <f t="shared" si="296"/>
        <v>theater</v>
      </c>
      <c r="R3831" t="str">
        <f t="shared" si="297"/>
        <v>plays</v>
      </c>
      <c r="S3831" s="6">
        <f t="shared" si="298"/>
        <v>42593.657071759262</v>
      </c>
      <c r="T3831" s="7">
        <f t="shared" si="299"/>
        <v>42613.657071759262</v>
      </c>
    </row>
    <row r="3832" spans="1:20" ht="43.2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ROUND((E3832/D3832)*100,2)</f>
        <v>225</v>
      </c>
      <c r="P3832">
        <f t="shared" si="295"/>
        <v>75</v>
      </c>
      <c r="Q3832" t="str">
        <f t="shared" si="296"/>
        <v>theater</v>
      </c>
      <c r="R3832" t="str">
        <f t="shared" si="297"/>
        <v>plays</v>
      </c>
      <c r="S3832" s="6">
        <f t="shared" si="298"/>
        <v>42503.532534722217</v>
      </c>
      <c r="T3832" s="7">
        <f t="shared" si="299"/>
        <v>42517.532534722217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ROUND((E3833/D3833)*100,2)</f>
        <v>106.02</v>
      </c>
      <c r="P3833">
        <f t="shared" si="295"/>
        <v>58.901111111111113</v>
      </c>
      <c r="Q3833" t="str">
        <f t="shared" si="296"/>
        <v>theater</v>
      </c>
      <c r="R3833" t="str">
        <f t="shared" si="297"/>
        <v>plays</v>
      </c>
      <c r="S3833" s="6">
        <f t="shared" si="298"/>
        <v>41927.640567129631</v>
      </c>
      <c r="T3833" s="7">
        <f t="shared" si="299"/>
        <v>41948.682233796295</v>
      </c>
    </row>
    <row r="3834" spans="1:20" ht="43.2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ROUND((E3834/D3834)*100,2)</f>
        <v>104.67</v>
      </c>
      <c r="P3834">
        <f t="shared" si="295"/>
        <v>139.55555555555554</v>
      </c>
      <c r="Q3834" t="str">
        <f t="shared" si="296"/>
        <v>theater</v>
      </c>
      <c r="R3834" t="str">
        <f t="shared" si="297"/>
        <v>plays</v>
      </c>
      <c r="S3834" s="6">
        <f t="shared" si="298"/>
        <v>42374.906655092585</v>
      </c>
      <c r="T3834" s="7">
        <f t="shared" si="299"/>
        <v>42419.906655092585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ROUND((E3835/D3835)*100,2)</f>
        <v>116.67</v>
      </c>
      <c r="P3835">
        <f t="shared" si="295"/>
        <v>70</v>
      </c>
      <c r="Q3835" t="str">
        <f t="shared" si="296"/>
        <v>theater</v>
      </c>
      <c r="R3835" t="str">
        <f t="shared" si="297"/>
        <v>plays</v>
      </c>
      <c r="S3835" s="6">
        <f t="shared" si="298"/>
        <v>41963.664027777777</v>
      </c>
      <c r="T3835" s="7">
        <f t="shared" si="299"/>
        <v>41974.589583333327</v>
      </c>
    </row>
    <row r="3836" spans="1:20" ht="43.2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ROUND((E3836/D3836)*100,2)</f>
        <v>109.03</v>
      </c>
      <c r="P3836">
        <f t="shared" si="295"/>
        <v>57.385964912280699</v>
      </c>
      <c r="Q3836" t="str">
        <f t="shared" si="296"/>
        <v>theater</v>
      </c>
      <c r="R3836" t="str">
        <f t="shared" si="297"/>
        <v>plays</v>
      </c>
      <c r="S3836" s="6">
        <f t="shared" si="298"/>
        <v>42143.236886574072</v>
      </c>
      <c r="T3836" s="7">
        <f t="shared" si="299"/>
        <v>42173.236886574072</v>
      </c>
    </row>
    <row r="3837" spans="1:20" ht="43.2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ROUND((E3837/D3837)*100,2)</f>
        <v>160</v>
      </c>
      <c r="P3837">
        <f t="shared" si="295"/>
        <v>40</v>
      </c>
      <c r="Q3837" t="str">
        <f t="shared" si="296"/>
        <v>theater</v>
      </c>
      <c r="R3837" t="str">
        <f t="shared" si="297"/>
        <v>plays</v>
      </c>
      <c r="S3837" s="6">
        <f t="shared" si="298"/>
        <v>42460.733888888884</v>
      </c>
      <c r="T3837" s="7">
        <f t="shared" si="299"/>
        <v>42481.733888888884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ROUND((E3838/D3838)*100,2)</f>
        <v>112.5</v>
      </c>
      <c r="P3838">
        <f t="shared" si="295"/>
        <v>64.285714285714292</v>
      </c>
      <c r="Q3838" t="str">
        <f t="shared" si="296"/>
        <v>theater</v>
      </c>
      <c r="R3838" t="str">
        <f t="shared" si="297"/>
        <v>plays</v>
      </c>
      <c r="S3838" s="6">
        <f t="shared" si="298"/>
        <v>42553.718194444438</v>
      </c>
      <c r="T3838" s="7">
        <f t="shared" si="299"/>
        <v>42584.964583333327</v>
      </c>
    </row>
    <row r="3839" spans="1:20" ht="28.8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ROUND((E3839/D3839)*100,2)</f>
        <v>102.1</v>
      </c>
      <c r="P3839">
        <f t="shared" si="295"/>
        <v>120.11764705882354</v>
      </c>
      <c r="Q3839" t="str">
        <f t="shared" si="296"/>
        <v>theater</v>
      </c>
      <c r="R3839" t="str">
        <f t="shared" si="297"/>
        <v>plays</v>
      </c>
      <c r="S3839" s="6">
        <f t="shared" si="298"/>
        <v>42152.557384259257</v>
      </c>
      <c r="T3839" s="7">
        <f t="shared" si="299"/>
        <v>42188.557384259257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ROUND((E3840/D3840)*100,2)</f>
        <v>100.82</v>
      </c>
      <c r="P3840">
        <f t="shared" si="295"/>
        <v>1008.24</v>
      </c>
      <c r="Q3840" t="str">
        <f t="shared" si="296"/>
        <v>theater</v>
      </c>
      <c r="R3840" t="str">
        <f t="shared" si="297"/>
        <v>plays</v>
      </c>
      <c r="S3840" s="6">
        <f t="shared" si="298"/>
        <v>42116.502418981479</v>
      </c>
      <c r="T3840" s="7">
        <f t="shared" si="299"/>
        <v>42146.502418981479</v>
      </c>
    </row>
    <row r="3841" spans="1:20" ht="43.2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ROUND((E3841/D3841)*100,2)</f>
        <v>101.25</v>
      </c>
      <c r="P3841">
        <f t="shared" si="295"/>
        <v>63.28125</v>
      </c>
      <c r="Q3841" t="str">
        <f t="shared" si="296"/>
        <v>theater</v>
      </c>
      <c r="R3841" t="str">
        <f t="shared" si="297"/>
        <v>plays</v>
      </c>
      <c r="S3841" s="6">
        <f t="shared" si="298"/>
        <v>42154.934305555558</v>
      </c>
      <c r="T3841" s="7">
        <f t="shared" si="299"/>
        <v>42214.934305555558</v>
      </c>
    </row>
    <row r="3842" spans="1:20" ht="43.2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ROUND((E3842/D3842)*100,2)</f>
        <v>6500</v>
      </c>
      <c r="P3842">
        <f t="shared" si="295"/>
        <v>21.666666666666668</v>
      </c>
      <c r="Q3842" t="str">
        <f t="shared" si="296"/>
        <v>theater</v>
      </c>
      <c r="R3842" t="str">
        <f t="shared" si="297"/>
        <v>plays</v>
      </c>
      <c r="S3842" s="6">
        <f t="shared" si="298"/>
        <v>42432.493391203701</v>
      </c>
      <c r="T3842" s="7">
        <f t="shared" si="299"/>
        <v>42457.45172453703</v>
      </c>
    </row>
    <row r="3843" spans="1:20" ht="43.2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ROUND((E3843/D3843)*100,2)</f>
        <v>8.7200000000000006</v>
      </c>
      <c r="P3843">
        <f t="shared" ref="P3843:P3906" si="300">IF(L3843=0,0,+E3843/L3843)</f>
        <v>25.647058823529413</v>
      </c>
      <c r="Q3843" t="str">
        <f t="shared" ref="Q3843:Q3906" si="301">LEFT(N3843, SEARCH("/",N3843)-1)</f>
        <v>theater</v>
      </c>
      <c r="R3843" t="str">
        <f t="shared" ref="R3843:R3906" si="302">RIGHT(N3843,LEN(N3843)-SEARCH("/",N3843))</f>
        <v>plays</v>
      </c>
      <c r="S3843" s="6">
        <f t="shared" ref="S3843:S3906" si="303">(J3843/86400)+25569+(-5/24)</f>
        <v>41780.57739583333</v>
      </c>
      <c r="T3843" s="7">
        <f t="shared" ref="T3843:T3906" si="304">(I3843/86400)+25569+(-5/24)</f>
        <v>41840.57739583333</v>
      </c>
    </row>
    <row r="3844" spans="1:20" ht="43.2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ROUND((E3844/D3844)*100,2)</f>
        <v>21.94</v>
      </c>
      <c r="P3844">
        <f t="shared" si="300"/>
        <v>47.695652173913047</v>
      </c>
      <c r="Q3844" t="str">
        <f t="shared" si="301"/>
        <v>theater</v>
      </c>
      <c r="R3844" t="str">
        <f t="shared" si="302"/>
        <v>plays</v>
      </c>
      <c r="S3844" s="6">
        <f t="shared" si="303"/>
        <v>41740.285324074073</v>
      </c>
      <c r="T3844" s="7">
        <f t="shared" si="304"/>
        <v>41770.285324074073</v>
      </c>
    </row>
    <row r="3845" spans="1:20" ht="43.2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ROUND((E3845/D3845)*100,2)</f>
        <v>21.3</v>
      </c>
      <c r="P3845">
        <f t="shared" si="300"/>
        <v>56.05263157894737</v>
      </c>
      <c r="Q3845" t="str">
        <f t="shared" si="301"/>
        <v>theater</v>
      </c>
      <c r="R3845" t="str">
        <f t="shared" si="302"/>
        <v>plays</v>
      </c>
      <c r="S3845" s="6">
        <f t="shared" si="303"/>
        <v>41765.864166666666</v>
      </c>
      <c r="T3845" s="7">
        <f t="shared" si="304"/>
        <v>41790.864166666666</v>
      </c>
    </row>
    <row r="3846" spans="1:20" ht="43.2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ROUND((E3846/D3846)*100,2)</f>
        <v>41.49</v>
      </c>
      <c r="P3846">
        <f t="shared" si="300"/>
        <v>81.319999999999993</v>
      </c>
      <c r="Q3846" t="str">
        <f t="shared" si="301"/>
        <v>theater</v>
      </c>
      <c r="R3846" t="str">
        <f t="shared" si="302"/>
        <v>plays</v>
      </c>
      <c r="S3846" s="6">
        <f t="shared" si="303"/>
        <v>41766.408958333333</v>
      </c>
      <c r="T3846" s="7">
        <f t="shared" si="304"/>
        <v>41793.082638888889</v>
      </c>
    </row>
    <row r="3847" spans="1:20" ht="57.6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ROUND((E3847/D3847)*100,2)</f>
        <v>2.11</v>
      </c>
      <c r="P3847">
        <f t="shared" si="300"/>
        <v>70.166666666666671</v>
      </c>
      <c r="Q3847" t="str">
        <f t="shared" si="301"/>
        <v>theater</v>
      </c>
      <c r="R3847" t="str">
        <f t="shared" si="302"/>
        <v>plays</v>
      </c>
      <c r="S3847" s="6">
        <f t="shared" si="303"/>
        <v>42248.418680555558</v>
      </c>
      <c r="T3847" s="7">
        <f t="shared" si="304"/>
        <v>42278.418680555558</v>
      </c>
    </row>
    <row r="3848" spans="1:20" ht="43.2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ROUND((E3848/D3848)*100,2)</f>
        <v>2.7</v>
      </c>
      <c r="P3848">
        <f t="shared" si="300"/>
        <v>23.625</v>
      </c>
      <c r="Q3848" t="str">
        <f t="shared" si="301"/>
        <v>theater</v>
      </c>
      <c r="R3848" t="str">
        <f t="shared" si="302"/>
        <v>plays</v>
      </c>
      <c r="S3848" s="6">
        <f t="shared" si="303"/>
        <v>41885.01321759259</v>
      </c>
      <c r="T3848" s="7">
        <f t="shared" si="304"/>
        <v>41916.082638888889</v>
      </c>
    </row>
    <row r="3849" spans="1:20" ht="43.2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ROUND((E3849/D3849)*100,2)</f>
        <v>16.16</v>
      </c>
      <c r="P3849">
        <f t="shared" si="300"/>
        <v>188.55555555555554</v>
      </c>
      <c r="Q3849" t="str">
        <f t="shared" si="301"/>
        <v>theater</v>
      </c>
      <c r="R3849" t="str">
        <f t="shared" si="302"/>
        <v>plays</v>
      </c>
      <c r="S3849" s="6">
        <f t="shared" si="303"/>
        <v>42159.016099537032</v>
      </c>
      <c r="T3849" s="7">
        <f t="shared" si="304"/>
        <v>42204.016099537032</v>
      </c>
    </row>
    <row r="3850" spans="1:20" ht="43.2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ROUND((E3850/D3850)*100,2)</f>
        <v>16.38</v>
      </c>
      <c r="P3850">
        <f t="shared" si="300"/>
        <v>49.511627906976742</v>
      </c>
      <c r="Q3850" t="str">
        <f t="shared" si="301"/>
        <v>theater</v>
      </c>
      <c r="R3850" t="str">
        <f t="shared" si="302"/>
        <v>plays</v>
      </c>
      <c r="S3850" s="6">
        <f t="shared" si="303"/>
        <v>42265.608668981477</v>
      </c>
      <c r="T3850" s="7">
        <f t="shared" si="304"/>
        <v>42295.608668981477</v>
      </c>
    </row>
    <row r="3851" spans="1:20" ht="57.6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ROUND((E3851/D3851)*100,2)</f>
        <v>7.04</v>
      </c>
      <c r="P3851">
        <f t="shared" si="300"/>
        <v>75.464285714285708</v>
      </c>
      <c r="Q3851" t="str">
        <f t="shared" si="301"/>
        <v>theater</v>
      </c>
      <c r="R3851" t="str">
        <f t="shared" si="302"/>
        <v>plays</v>
      </c>
      <c r="S3851" s="6">
        <f t="shared" si="303"/>
        <v>42136.558842592589</v>
      </c>
      <c r="T3851" s="7">
        <f t="shared" si="304"/>
        <v>42166.558842592589</v>
      </c>
    </row>
    <row r="3852" spans="1:20" ht="28.8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ROUND((E3852/D3852)*100,2)</f>
        <v>3.8</v>
      </c>
      <c r="P3852">
        <f t="shared" si="300"/>
        <v>9.5</v>
      </c>
      <c r="Q3852" t="str">
        <f t="shared" si="301"/>
        <v>theater</v>
      </c>
      <c r="R3852" t="str">
        <f t="shared" si="302"/>
        <v>plays</v>
      </c>
      <c r="S3852" s="6">
        <f t="shared" si="303"/>
        <v>41974.916006944441</v>
      </c>
      <c r="T3852" s="7">
        <f t="shared" si="304"/>
        <v>42004.916006944441</v>
      </c>
    </row>
    <row r="3853" spans="1:20" ht="43.2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ROUND((E3853/D3853)*100,2)</f>
        <v>34.08</v>
      </c>
      <c r="P3853">
        <f t="shared" si="300"/>
        <v>35.5</v>
      </c>
      <c r="Q3853" t="str">
        <f t="shared" si="301"/>
        <v>theater</v>
      </c>
      <c r="R3853" t="str">
        <f t="shared" si="302"/>
        <v>plays</v>
      </c>
      <c r="S3853" s="6">
        <f t="shared" si="303"/>
        <v>42172.23123842592</v>
      </c>
      <c r="T3853" s="7">
        <f t="shared" si="304"/>
        <v>42202.23123842592</v>
      </c>
    </row>
    <row r="3854" spans="1:20" ht="43.2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ROUND((E3854/D3854)*100,2)</f>
        <v>0.2</v>
      </c>
      <c r="P3854">
        <f t="shared" si="300"/>
        <v>10</v>
      </c>
      <c r="Q3854" t="str">
        <f t="shared" si="301"/>
        <v>theater</v>
      </c>
      <c r="R3854" t="str">
        <f t="shared" si="302"/>
        <v>plays</v>
      </c>
      <c r="S3854" s="6">
        <f t="shared" si="303"/>
        <v>42064.982361111113</v>
      </c>
      <c r="T3854" s="7">
        <f t="shared" si="304"/>
        <v>42089.940694444442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ROUND((E3855/D3855)*100,2)</f>
        <v>0.03</v>
      </c>
      <c r="P3855">
        <f t="shared" si="300"/>
        <v>13</v>
      </c>
      <c r="Q3855" t="str">
        <f t="shared" si="301"/>
        <v>theater</v>
      </c>
      <c r="R3855" t="str">
        <f t="shared" si="302"/>
        <v>plays</v>
      </c>
      <c r="S3855" s="6">
        <f t="shared" si="303"/>
        <v>41848.631689814814</v>
      </c>
      <c r="T3855" s="7">
        <f t="shared" si="304"/>
        <v>41883.631689814814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ROUND((E3856/D3856)*100,2)</f>
        <v>16.25</v>
      </c>
      <c r="P3856">
        <f t="shared" si="300"/>
        <v>89.4</v>
      </c>
      <c r="Q3856" t="str">
        <f t="shared" si="301"/>
        <v>theater</v>
      </c>
      <c r="R3856" t="str">
        <f t="shared" si="302"/>
        <v>plays</v>
      </c>
      <c r="S3856" s="6">
        <f t="shared" si="303"/>
        <v>42103.67659722222</v>
      </c>
      <c r="T3856" s="7">
        <f t="shared" si="304"/>
        <v>42133.67659722222</v>
      </c>
    </row>
    <row r="3857" spans="1:20" ht="57.6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ROUND((E3857/D3857)*100,2)</f>
        <v>2.5</v>
      </c>
      <c r="P3857">
        <f t="shared" si="300"/>
        <v>25</v>
      </c>
      <c r="Q3857" t="str">
        <f t="shared" si="301"/>
        <v>theater</v>
      </c>
      <c r="R3857" t="str">
        <f t="shared" si="302"/>
        <v>plays</v>
      </c>
      <c r="S3857" s="6">
        <f t="shared" si="303"/>
        <v>42059.762395833335</v>
      </c>
      <c r="T3857" s="7">
        <f t="shared" si="304"/>
        <v>42089.720729166664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ROUND((E3858/D3858)*100,2)</f>
        <v>0.02</v>
      </c>
      <c r="P3858">
        <f t="shared" si="300"/>
        <v>1</v>
      </c>
      <c r="Q3858" t="str">
        <f t="shared" si="301"/>
        <v>theater</v>
      </c>
      <c r="R3858" t="str">
        <f t="shared" si="302"/>
        <v>plays</v>
      </c>
      <c r="S3858" s="6">
        <f t="shared" si="303"/>
        <v>42041.534756944442</v>
      </c>
      <c r="T3858" s="7">
        <f t="shared" si="304"/>
        <v>42071.493090277778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ROUND((E3859/D3859)*100,2)</f>
        <v>5.2</v>
      </c>
      <c r="P3859">
        <f t="shared" si="300"/>
        <v>65</v>
      </c>
      <c r="Q3859" t="str">
        <f t="shared" si="301"/>
        <v>theater</v>
      </c>
      <c r="R3859" t="str">
        <f t="shared" si="302"/>
        <v>plays</v>
      </c>
      <c r="S3859" s="6">
        <f t="shared" si="303"/>
        <v>41829.528819444444</v>
      </c>
      <c r="T3859" s="7">
        <f t="shared" si="304"/>
        <v>41852.508333333331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ROUND((E3860/D3860)*100,2)</f>
        <v>2</v>
      </c>
      <c r="P3860">
        <f t="shared" si="300"/>
        <v>10</v>
      </c>
      <c r="Q3860" t="str">
        <f t="shared" si="301"/>
        <v>theater</v>
      </c>
      <c r="R3860" t="str">
        <f t="shared" si="302"/>
        <v>plays</v>
      </c>
      <c r="S3860" s="6">
        <f t="shared" si="303"/>
        <v>42128.222731481474</v>
      </c>
      <c r="T3860" s="7">
        <f t="shared" si="304"/>
        <v>42146.666666666664</v>
      </c>
    </row>
    <row r="3861" spans="1:20" ht="43.2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ROUND((E3861/D3861)*100,2)</f>
        <v>0.04</v>
      </c>
      <c r="P3861">
        <f t="shared" si="300"/>
        <v>1</v>
      </c>
      <c r="Q3861" t="str">
        <f t="shared" si="301"/>
        <v>theater</v>
      </c>
      <c r="R3861" t="str">
        <f t="shared" si="302"/>
        <v>plays</v>
      </c>
      <c r="S3861" s="6">
        <f t="shared" si="303"/>
        <v>41789.685266203705</v>
      </c>
      <c r="T3861" s="7">
        <f t="shared" si="304"/>
        <v>41815.666666666664</v>
      </c>
    </row>
    <row r="3862" spans="1:20" ht="43.2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ROUND((E3862/D3862)*100,2)</f>
        <v>17.670000000000002</v>
      </c>
      <c r="P3862">
        <f t="shared" si="300"/>
        <v>81.538461538461533</v>
      </c>
      <c r="Q3862" t="str">
        <f t="shared" si="301"/>
        <v>theater</v>
      </c>
      <c r="R3862" t="str">
        <f t="shared" si="302"/>
        <v>plays</v>
      </c>
      <c r="S3862" s="6">
        <f t="shared" si="303"/>
        <v>41833.452662037038</v>
      </c>
      <c r="T3862" s="7">
        <f t="shared" si="304"/>
        <v>41863.452662037038</v>
      </c>
    </row>
    <row r="3863" spans="1:20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ROUND((E3863/D3863)*100,2)</f>
        <v>5</v>
      </c>
      <c r="P3863">
        <f t="shared" si="300"/>
        <v>100</v>
      </c>
      <c r="Q3863" t="str">
        <f t="shared" si="301"/>
        <v>theater</v>
      </c>
      <c r="R3863" t="str">
        <f t="shared" si="302"/>
        <v>plays</v>
      </c>
      <c r="S3863" s="6">
        <f t="shared" si="303"/>
        <v>41914.381678240738</v>
      </c>
      <c r="T3863" s="7">
        <f t="shared" si="304"/>
        <v>41955.699305555558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ROUND((E3864/D3864)*100,2)</f>
        <v>0.01</v>
      </c>
      <c r="P3864">
        <f t="shared" si="300"/>
        <v>1</v>
      </c>
      <c r="Q3864" t="str">
        <f t="shared" si="301"/>
        <v>theater</v>
      </c>
      <c r="R3864" t="str">
        <f t="shared" si="302"/>
        <v>plays</v>
      </c>
      <c r="S3864" s="6">
        <f t="shared" si="303"/>
        <v>42611.052731481475</v>
      </c>
      <c r="T3864" s="7">
        <f t="shared" si="304"/>
        <v>42625.499305555553</v>
      </c>
    </row>
    <row r="3865" spans="1:20" ht="43.2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ROUND((E3865/D3865)*100,2)</f>
        <v>0</v>
      </c>
      <c r="P3865">
        <f t="shared" si="300"/>
        <v>0</v>
      </c>
      <c r="Q3865" t="str">
        <f t="shared" si="301"/>
        <v>theater</v>
      </c>
      <c r="R3865" t="str">
        <f t="shared" si="302"/>
        <v>plays</v>
      </c>
      <c r="S3865" s="6">
        <f t="shared" si="303"/>
        <v>42253.424826388888</v>
      </c>
      <c r="T3865" s="7">
        <f t="shared" si="304"/>
        <v>42313.466493055552</v>
      </c>
    </row>
    <row r="3866" spans="1:20" ht="43.2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ROUND((E3866/D3866)*100,2)</f>
        <v>1.2</v>
      </c>
      <c r="P3866">
        <f t="shared" si="300"/>
        <v>20</v>
      </c>
      <c r="Q3866" t="str">
        <f t="shared" si="301"/>
        <v>theater</v>
      </c>
      <c r="R3866" t="str">
        <f t="shared" si="302"/>
        <v>plays</v>
      </c>
      <c r="S3866" s="6">
        <f t="shared" si="303"/>
        <v>42295.683495370373</v>
      </c>
      <c r="T3866" s="7">
        <f t="shared" si="304"/>
        <v>42325.72516203703</v>
      </c>
    </row>
    <row r="3867" spans="1:20" ht="43.2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ROUND((E3867/D3867)*100,2)</f>
        <v>26.94</v>
      </c>
      <c r="P3867">
        <f t="shared" si="300"/>
        <v>46.428571428571431</v>
      </c>
      <c r="Q3867" t="str">
        <f t="shared" si="301"/>
        <v>theater</v>
      </c>
      <c r="R3867" t="str">
        <f t="shared" si="302"/>
        <v>plays</v>
      </c>
      <c r="S3867" s="6">
        <f t="shared" si="303"/>
        <v>41841.44326388889</v>
      </c>
      <c r="T3867" s="7">
        <f t="shared" si="304"/>
        <v>41881.020833333328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ROUND((E3868/D3868)*100,2)</f>
        <v>0.55000000000000004</v>
      </c>
      <c r="P3868">
        <f t="shared" si="300"/>
        <v>5.5</v>
      </c>
      <c r="Q3868" t="str">
        <f t="shared" si="301"/>
        <v>theater</v>
      </c>
      <c r="R3868" t="str">
        <f t="shared" si="302"/>
        <v>plays</v>
      </c>
      <c r="S3868" s="6">
        <f t="shared" si="303"/>
        <v>42402.738668981481</v>
      </c>
      <c r="T3868" s="7">
        <f t="shared" si="304"/>
        <v>42451.936805555553</v>
      </c>
    </row>
    <row r="3869" spans="1:20" ht="43.2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ROUND((E3869/D3869)*100,2)</f>
        <v>12.55</v>
      </c>
      <c r="P3869">
        <f t="shared" si="300"/>
        <v>50.2</v>
      </c>
      <c r="Q3869" t="str">
        <f t="shared" si="301"/>
        <v>theater</v>
      </c>
      <c r="R3869" t="str">
        <f t="shared" si="302"/>
        <v>plays</v>
      </c>
      <c r="S3869" s="6">
        <f t="shared" si="303"/>
        <v>42509.605775462966</v>
      </c>
      <c r="T3869" s="7">
        <f t="shared" si="304"/>
        <v>42539.605775462966</v>
      </c>
    </row>
    <row r="3870" spans="1:20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ROUND((E3870/D3870)*100,2)</f>
        <v>0.2</v>
      </c>
      <c r="P3870">
        <f t="shared" si="300"/>
        <v>10</v>
      </c>
      <c r="Q3870" t="str">
        <f t="shared" si="301"/>
        <v>theater</v>
      </c>
      <c r="R3870" t="str">
        <f t="shared" si="302"/>
        <v>musical</v>
      </c>
      <c r="S3870" s="6">
        <f t="shared" si="303"/>
        <v>41865.45144675926</v>
      </c>
      <c r="T3870" s="7">
        <f t="shared" si="304"/>
        <v>41890.45144675926</v>
      </c>
    </row>
    <row r="3871" spans="1:20" ht="28.8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ROUND((E3871/D3871)*100,2)</f>
        <v>3.45</v>
      </c>
      <c r="P3871">
        <f t="shared" si="300"/>
        <v>30.133333333333333</v>
      </c>
      <c r="Q3871" t="str">
        <f t="shared" si="301"/>
        <v>theater</v>
      </c>
      <c r="R3871" t="str">
        <f t="shared" si="302"/>
        <v>musical</v>
      </c>
      <c r="S3871" s="6">
        <f t="shared" si="303"/>
        <v>42047.516111111108</v>
      </c>
      <c r="T3871" s="7">
        <f t="shared" si="304"/>
        <v>42076.924305555549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ROUND((E3872/D3872)*100,2)</f>
        <v>15</v>
      </c>
      <c r="P3872">
        <f t="shared" si="300"/>
        <v>150</v>
      </c>
      <c r="Q3872" t="str">
        <f t="shared" si="301"/>
        <v>theater</v>
      </c>
      <c r="R3872" t="str">
        <f t="shared" si="302"/>
        <v>musical</v>
      </c>
      <c r="S3872" s="6">
        <f t="shared" si="303"/>
        <v>41792.963865740741</v>
      </c>
      <c r="T3872" s="7">
        <f t="shared" si="304"/>
        <v>41822.963865740741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ROUND((E3873/D3873)*100,2)</f>
        <v>2.67</v>
      </c>
      <c r="P3873">
        <f t="shared" si="300"/>
        <v>13.333333333333334</v>
      </c>
      <c r="Q3873" t="str">
        <f t="shared" si="301"/>
        <v>theater</v>
      </c>
      <c r="R3873" t="str">
        <f t="shared" si="302"/>
        <v>musical</v>
      </c>
      <c r="S3873" s="6">
        <f t="shared" si="303"/>
        <v>42763.572337962956</v>
      </c>
      <c r="T3873" s="7">
        <f t="shared" si="304"/>
        <v>42823.530671296299</v>
      </c>
    </row>
    <row r="3874" spans="1:20" ht="43.2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ROUND((E3874/D3874)*100,2)</f>
        <v>0</v>
      </c>
      <c r="P3874">
        <f t="shared" si="300"/>
        <v>0</v>
      </c>
      <c r="Q3874" t="str">
        <f t="shared" si="301"/>
        <v>theater</v>
      </c>
      <c r="R3874" t="str">
        <f t="shared" si="302"/>
        <v>musical</v>
      </c>
      <c r="S3874" s="6">
        <f t="shared" si="303"/>
        <v>42179.9374537037</v>
      </c>
      <c r="T3874" s="7">
        <f t="shared" si="304"/>
        <v>42229.9374537037</v>
      </c>
    </row>
    <row r="3875" spans="1:20" ht="43.2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ROUND((E3875/D3875)*100,2)</f>
        <v>0</v>
      </c>
      <c r="P3875">
        <f t="shared" si="300"/>
        <v>0</v>
      </c>
      <c r="Q3875" t="str">
        <f t="shared" si="301"/>
        <v>theater</v>
      </c>
      <c r="R3875" t="str">
        <f t="shared" si="302"/>
        <v>musical</v>
      </c>
      <c r="S3875" s="6">
        <f t="shared" si="303"/>
        <v>42255.487673611111</v>
      </c>
      <c r="T3875" s="7">
        <f t="shared" si="304"/>
        <v>42285.487673611111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ROUND((E3876/D3876)*100,2)</f>
        <v>0</v>
      </c>
      <c r="P3876">
        <f t="shared" si="300"/>
        <v>0</v>
      </c>
      <c r="Q3876" t="str">
        <f t="shared" si="301"/>
        <v>theater</v>
      </c>
      <c r="R3876" t="str">
        <f t="shared" si="302"/>
        <v>musical</v>
      </c>
      <c r="S3876" s="6">
        <f t="shared" si="303"/>
        <v>42006.808124999996</v>
      </c>
      <c r="T3876" s="7">
        <f t="shared" si="304"/>
        <v>42027.833333333336</v>
      </c>
    </row>
    <row r="3877" spans="1:20" ht="43.2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ROUND((E3877/D3877)*100,2)</f>
        <v>0</v>
      </c>
      <c r="P3877">
        <f t="shared" si="300"/>
        <v>0</v>
      </c>
      <c r="Q3877" t="str">
        <f t="shared" si="301"/>
        <v>theater</v>
      </c>
      <c r="R3877" t="str">
        <f t="shared" si="302"/>
        <v>musical</v>
      </c>
      <c r="S3877" s="6">
        <f t="shared" si="303"/>
        <v>42615.138483796291</v>
      </c>
      <c r="T3877" s="7">
        <f t="shared" si="304"/>
        <v>42616.208333333336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ROUND((E3878/D3878)*100,2)</f>
        <v>52.79</v>
      </c>
      <c r="P3878">
        <f t="shared" si="300"/>
        <v>44.760869565217391</v>
      </c>
      <c r="Q3878" t="str">
        <f t="shared" si="301"/>
        <v>theater</v>
      </c>
      <c r="R3878" t="str">
        <f t="shared" si="302"/>
        <v>musical</v>
      </c>
      <c r="S3878" s="6">
        <f t="shared" si="303"/>
        <v>42372.415833333333</v>
      </c>
      <c r="T3878" s="7">
        <f t="shared" si="304"/>
        <v>42402.415833333333</v>
      </c>
    </row>
    <row r="3879" spans="1:20" ht="43.2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ROUND((E3879/D3879)*100,2)</f>
        <v>4.96</v>
      </c>
      <c r="P3879">
        <f t="shared" si="300"/>
        <v>88.642857142857139</v>
      </c>
      <c r="Q3879" t="str">
        <f t="shared" si="301"/>
        <v>theater</v>
      </c>
      <c r="R3879" t="str">
        <f t="shared" si="302"/>
        <v>musical</v>
      </c>
      <c r="S3879" s="6">
        <f t="shared" si="303"/>
        <v>42682.469351851854</v>
      </c>
      <c r="T3879" s="7">
        <f t="shared" si="304"/>
        <v>42712.469351851854</v>
      </c>
    </row>
    <row r="3880" spans="1:20" ht="43.2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ROUND((E3880/D3880)*100,2)</f>
        <v>0.06</v>
      </c>
      <c r="P3880">
        <f t="shared" si="300"/>
        <v>10</v>
      </c>
      <c r="Q3880" t="str">
        <f t="shared" si="301"/>
        <v>theater</v>
      </c>
      <c r="R3880" t="str">
        <f t="shared" si="302"/>
        <v>musical</v>
      </c>
      <c r="S3880" s="6">
        <f t="shared" si="303"/>
        <v>42154.610486111109</v>
      </c>
      <c r="T3880" s="7">
        <f t="shared" si="304"/>
        <v>42184.957638888889</v>
      </c>
    </row>
    <row r="3881" spans="1:20" ht="43.2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ROUND((E3881/D3881)*100,2)</f>
        <v>0</v>
      </c>
      <c r="P3881">
        <f t="shared" si="300"/>
        <v>0</v>
      </c>
      <c r="Q3881" t="str">
        <f t="shared" si="301"/>
        <v>theater</v>
      </c>
      <c r="R3881" t="str">
        <f t="shared" si="302"/>
        <v>musical</v>
      </c>
      <c r="S3881" s="6">
        <f t="shared" si="303"/>
        <v>41999.652731481481</v>
      </c>
      <c r="T3881" s="7">
        <f t="shared" si="304"/>
        <v>42029.652731481481</v>
      </c>
    </row>
    <row r="3882" spans="1:20" ht="43.2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ROUND((E3882/D3882)*100,2)</f>
        <v>13.07</v>
      </c>
      <c r="P3882">
        <f t="shared" si="300"/>
        <v>57.647058823529413</v>
      </c>
      <c r="Q3882" t="str">
        <f t="shared" si="301"/>
        <v>theater</v>
      </c>
      <c r="R3882" t="str">
        <f t="shared" si="302"/>
        <v>musical</v>
      </c>
      <c r="S3882" s="6">
        <f t="shared" si="303"/>
        <v>41815.606712962959</v>
      </c>
      <c r="T3882" s="7">
        <f t="shared" si="304"/>
        <v>41850.75</v>
      </c>
    </row>
    <row r="3883" spans="1:20" ht="28.8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ROUND((E3883/D3883)*100,2)</f>
        <v>5</v>
      </c>
      <c r="P3883">
        <f t="shared" si="300"/>
        <v>25</v>
      </c>
      <c r="Q3883" t="str">
        <f t="shared" si="301"/>
        <v>theater</v>
      </c>
      <c r="R3883" t="str">
        <f t="shared" si="302"/>
        <v>musical</v>
      </c>
      <c r="S3883" s="6">
        <f t="shared" si="303"/>
        <v>42755.810173611106</v>
      </c>
      <c r="T3883" s="7">
        <f t="shared" si="304"/>
        <v>42785.810173611106</v>
      </c>
    </row>
    <row r="3884" spans="1:20" ht="43.2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ROUND((E3884/D3884)*100,2)</f>
        <v>0</v>
      </c>
      <c r="P3884">
        <f t="shared" si="300"/>
        <v>0</v>
      </c>
      <c r="Q3884" t="str">
        <f t="shared" si="301"/>
        <v>theater</v>
      </c>
      <c r="R3884" t="str">
        <f t="shared" si="302"/>
        <v>musical</v>
      </c>
      <c r="S3884" s="6">
        <f t="shared" si="303"/>
        <v>42373.77511574074</v>
      </c>
      <c r="T3884" s="7">
        <f t="shared" si="304"/>
        <v>42400.752083333333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ROUND((E3885/D3885)*100,2)</f>
        <v>0</v>
      </c>
      <c r="P3885">
        <f t="shared" si="300"/>
        <v>0</v>
      </c>
      <c r="Q3885" t="str">
        <f t="shared" si="301"/>
        <v>theater</v>
      </c>
      <c r="R3885" t="str">
        <f t="shared" si="302"/>
        <v>musical</v>
      </c>
      <c r="S3885" s="6">
        <f t="shared" si="303"/>
        <v>41854.394317129627</v>
      </c>
      <c r="T3885" s="7">
        <f t="shared" si="304"/>
        <v>41884.394317129627</v>
      </c>
    </row>
    <row r="3886" spans="1:20" ht="43.2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ROUND((E3886/D3886)*100,2)</f>
        <v>0</v>
      </c>
      <c r="P3886">
        <f t="shared" si="300"/>
        <v>0</v>
      </c>
      <c r="Q3886" t="str">
        <f t="shared" si="301"/>
        <v>theater</v>
      </c>
      <c r="R3886" t="str">
        <f t="shared" si="302"/>
        <v>musical</v>
      </c>
      <c r="S3886" s="6">
        <f t="shared" si="303"/>
        <v>42065.583240740736</v>
      </c>
      <c r="T3886" s="7">
        <f t="shared" si="304"/>
        <v>42090.541574074072</v>
      </c>
    </row>
    <row r="3887" spans="1:20" ht="43.2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ROUND((E3887/D3887)*100,2)</f>
        <v>0</v>
      </c>
      <c r="P3887">
        <f t="shared" si="300"/>
        <v>0</v>
      </c>
      <c r="Q3887" t="str">
        <f t="shared" si="301"/>
        <v>theater</v>
      </c>
      <c r="R3887" t="str">
        <f t="shared" si="302"/>
        <v>musical</v>
      </c>
      <c r="S3887" s="6">
        <f t="shared" si="303"/>
        <v>42469.742951388886</v>
      </c>
      <c r="T3887" s="7">
        <f t="shared" si="304"/>
        <v>42499.742951388886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ROUND((E3888/D3888)*100,2)</f>
        <v>0</v>
      </c>
      <c r="P3888">
        <f t="shared" si="300"/>
        <v>0</v>
      </c>
      <c r="Q3888" t="str">
        <f t="shared" si="301"/>
        <v>theater</v>
      </c>
      <c r="R3888" t="str">
        <f t="shared" si="302"/>
        <v>musical</v>
      </c>
      <c r="S3888" s="6">
        <f t="shared" si="303"/>
        <v>41954.019699074073</v>
      </c>
      <c r="T3888" s="7">
        <f t="shared" si="304"/>
        <v>41984.019699074073</v>
      </c>
    </row>
    <row r="3889" spans="1:20" ht="43.2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ROUND((E3889/D3889)*100,2)</f>
        <v>1.75</v>
      </c>
      <c r="P3889">
        <f t="shared" si="300"/>
        <v>17.5</v>
      </c>
      <c r="Q3889" t="str">
        <f t="shared" si="301"/>
        <v>theater</v>
      </c>
      <c r="R3889" t="str">
        <f t="shared" si="302"/>
        <v>musical</v>
      </c>
      <c r="S3889" s="6">
        <f t="shared" si="303"/>
        <v>42079.649641203701</v>
      </c>
      <c r="T3889" s="7">
        <f t="shared" si="304"/>
        <v>42125.708333333336</v>
      </c>
    </row>
    <row r="3890" spans="1:20" ht="43.2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ROUND((E3890/D3890)*100,2)</f>
        <v>27.1</v>
      </c>
      <c r="P3890">
        <f t="shared" si="300"/>
        <v>38.714285714285715</v>
      </c>
      <c r="Q3890" t="str">
        <f t="shared" si="301"/>
        <v>theater</v>
      </c>
      <c r="R3890" t="str">
        <f t="shared" si="302"/>
        <v>plays</v>
      </c>
      <c r="S3890" s="6">
        <f t="shared" si="303"/>
        <v>42762.337476851848</v>
      </c>
      <c r="T3890" s="7">
        <f t="shared" si="304"/>
        <v>42792.337476851848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ROUND((E3891/D3891)*100,2)</f>
        <v>1.48</v>
      </c>
      <c r="P3891">
        <f t="shared" si="300"/>
        <v>13.111111111111111</v>
      </c>
      <c r="Q3891" t="str">
        <f t="shared" si="301"/>
        <v>theater</v>
      </c>
      <c r="R3891" t="str">
        <f t="shared" si="302"/>
        <v>plays</v>
      </c>
      <c r="S3891" s="6">
        <f t="shared" si="303"/>
        <v>41976.796643518515</v>
      </c>
      <c r="T3891" s="7">
        <f t="shared" si="304"/>
        <v>42008.768055555549</v>
      </c>
    </row>
    <row r="3892" spans="1:20" ht="43.2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ROUND((E3892/D3892)*100,2)</f>
        <v>16.829999999999998</v>
      </c>
      <c r="P3892">
        <f t="shared" si="300"/>
        <v>315.5</v>
      </c>
      <c r="Q3892" t="str">
        <f t="shared" si="301"/>
        <v>theater</v>
      </c>
      <c r="R3892" t="str">
        <f t="shared" si="302"/>
        <v>plays</v>
      </c>
      <c r="S3892" s="6">
        <f t="shared" si="303"/>
        <v>42171.55027777778</v>
      </c>
      <c r="T3892" s="7">
        <f t="shared" si="304"/>
        <v>42231.55027777778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ROUND((E3893/D3893)*100,2)</f>
        <v>32.5</v>
      </c>
      <c r="P3893">
        <f t="shared" si="300"/>
        <v>37.142857142857146</v>
      </c>
      <c r="Q3893" t="str">
        <f t="shared" si="301"/>
        <v>theater</v>
      </c>
      <c r="R3893" t="str">
        <f t="shared" si="302"/>
        <v>plays</v>
      </c>
      <c r="S3893" s="6">
        <f t="shared" si="303"/>
        <v>42055.924120370364</v>
      </c>
      <c r="T3893" s="7">
        <f t="shared" si="304"/>
        <v>42085.999305555553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ROUND((E3894/D3894)*100,2)</f>
        <v>0</v>
      </c>
      <c r="P3894">
        <f t="shared" si="300"/>
        <v>0</v>
      </c>
      <c r="Q3894" t="str">
        <f t="shared" si="301"/>
        <v>theater</v>
      </c>
      <c r="R3894" t="str">
        <f t="shared" si="302"/>
        <v>plays</v>
      </c>
      <c r="S3894" s="6">
        <f t="shared" si="303"/>
        <v>41867.443946759253</v>
      </c>
      <c r="T3894" s="7">
        <f t="shared" si="304"/>
        <v>41875.083333333328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ROUND((E3895/D3895)*100,2)</f>
        <v>21.55</v>
      </c>
      <c r="P3895">
        <f t="shared" si="300"/>
        <v>128.27380952380952</v>
      </c>
      <c r="Q3895" t="str">
        <f t="shared" si="301"/>
        <v>theater</v>
      </c>
      <c r="R3895" t="str">
        <f t="shared" si="302"/>
        <v>plays</v>
      </c>
      <c r="S3895" s="6">
        <f t="shared" si="303"/>
        <v>41779.449537037035</v>
      </c>
      <c r="T3895" s="7">
        <f t="shared" si="304"/>
        <v>41821.041666666664</v>
      </c>
    </row>
    <row r="3896" spans="1:20" ht="43.2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ROUND((E3896/D3896)*100,2)</f>
        <v>3.47</v>
      </c>
      <c r="P3896">
        <f t="shared" si="300"/>
        <v>47.272727272727273</v>
      </c>
      <c r="Q3896" t="str">
        <f t="shared" si="301"/>
        <v>theater</v>
      </c>
      <c r="R3896" t="str">
        <f t="shared" si="302"/>
        <v>plays</v>
      </c>
      <c r="S3896" s="6">
        <f t="shared" si="303"/>
        <v>42679.750138888885</v>
      </c>
      <c r="T3896" s="7">
        <f t="shared" si="304"/>
        <v>42709.999305555553</v>
      </c>
    </row>
    <row r="3897" spans="1:20" ht="43.2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ROUND((E3897/D3897)*100,2)</f>
        <v>5</v>
      </c>
      <c r="P3897">
        <f t="shared" si="300"/>
        <v>50</v>
      </c>
      <c r="Q3897" t="str">
        <f t="shared" si="301"/>
        <v>theater</v>
      </c>
      <c r="R3897" t="str">
        <f t="shared" si="302"/>
        <v>plays</v>
      </c>
      <c r="S3897" s="6">
        <f t="shared" si="303"/>
        <v>42032.041875000003</v>
      </c>
      <c r="T3897" s="7">
        <f t="shared" si="304"/>
        <v>42063.041875000003</v>
      </c>
    </row>
    <row r="3898" spans="1:20" ht="43.2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ROUND((E3898/D3898)*100,2)</f>
        <v>10.63</v>
      </c>
      <c r="P3898">
        <f t="shared" si="300"/>
        <v>42.5</v>
      </c>
      <c r="Q3898" t="str">
        <f t="shared" si="301"/>
        <v>theater</v>
      </c>
      <c r="R3898" t="str">
        <f t="shared" si="302"/>
        <v>plays</v>
      </c>
      <c r="S3898" s="6">
        <f t="shared" si="303"/>
        <v>41792.983541666668</v>
      </c>
      <c r="T3898" s="7">
        <f t="shared" si="304"/>
        <v>41806.983541666668</v>
      </c>
    </row>
    <row r="3899" spans="1:20" ht="43.2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ROUND((E3899/D3899)*100,2)</f>
        <v>17.600000000000001</v>
      </c>
      <c r="P3899">
        <f t="shared" si="300"/>
        <v>44</v>
      </c>
      <c r="Q3899" t="str">
        <f t="shared" si="301"/>
        <v>theater</v>
      </c>
      <c r="R3899" t="str">
        <f t="shared" si="302"/>
        <v>plays</v>
      </c>
      <c r="S3899" s="6">
        <f t="shared" si="303"/>
        <v>41982.665312499994</v>
      </c>
      <c r="T3899" s="7">
        <f t="shared" si="304"/>
        <v>42012.665312499994</v>
      </c>
    </row>
    <row r="3900" spans="1:20" ht="57.6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ROUND((E3900/D3900)*100,2)</f>
        <v>32.56</v>
      </c>
      <c r="P3900">
        <f t="shared" si="300"/>
        <v>50.875</v>
      </c>
      <c r="Q3900" t="str">
        <f t="shared" si="301"/>
        <v>theater</v>
      </c>
      <c r="R3900" t="str">
        <f t="shared" si="302"/>
        <v>plays</v>
      </c>
      <c r="S3900" s="6">
        <f t="shared" si="303"/>
        <v>42193.273958333331</v>
      </c>
      <c r="T3900" s="7">
        <f t="shared" si="304"/>
        <v>42233.458333333336</v>
      </c>
    </row>
    <row r="3901" spans="1:20" ht="43.2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ROUND((E3901/D3901)*100,2)</f>
        <v>1.25</v>
      </c>
      <c r="P3901">
        <f t="shared" si="300"/>
        <v>62.5</v>
      </c>
      <c r="Q3901" t="str">
        <f t="shared" si="301"/>
        <v>theater</v>
      </c>
      <c r="R3901" t="str">
        <f t="shared" si="302"/>
        <v>plays</v>
      </c>
      <c r="S3901" s="6">
        <f t="shared" si="303"/>
        <v>41843.566678240742</v>
      </c>
      <c r="T3901" s="7">
        <f t="shared" si="304"/>
        <v>41863.566678240742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ROUND((E3902/D3902)*100,2)</f>
        <v>5.4</v>
      </c>
      <c r="P3902">
        <f t="shared" si="300"/>
        <v>27</v>
      </c>
      <c r="Q3902" t="str">
        <f t="shared" si="301"/>
        <v>theater</v>
      </c>
      <c r="R3902" t="str">
        <f t="shared" si="302"/>
        <v>plays</v>
      </c>
      <c r="S3902" s="6">
        <f t="shared" si="303"/>
        <v>42135.884155092594</v>
      </c>
      <c r="T3902" s="7">
        <f t="shared" si="304"/>
        <v>42165.884155092594</v>
      </c>
    </row>
    <row r="3903" spans="1:20" ht="43.2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ROUND((E3903/D3903)*100,2)</f>
        <v>0.83</v>
      </c>
      <c r="P3903">
        <f t="shared" si="300"/>
        <v>25</v>
      </c>
      <c r="Q3903" t="str">
        <f t="shared" si="301"/>
        <v>theater</v>
      </c>
      <c r="R3903" t="str">
        <f t="shared" si="302"/>
        <v>plays</v>
      </c>
      <c r="S3903" s="6">
        <f t="shared" si="303"/>
        <v>42317.618043981478</v>
      </c>
      <c r="T3903" s="7">
        <f t="shared" si="304"/>
        <v>42357.618043981478</v>
      </c>
    </row>
    <row r="3904" spans="1:20" ht="43.2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ROUND((E3904/D3904)*100,2)</f>
        <v>48.83</v>
      </c>
      <c r="P3904">
        <f t="shared" si="300"/>
        <v>47.258064516129032</v>
      </c>
      <c r="Q3904" t="str">
        <f t="shared" si="301"/>
        <v>theater</v>
      </c>
      <c r="R3904" t="str">
        <f t="shared" si="302"/>
        <v>plays</v>
      </c>
      <c r="S3904" s="6">
        <f t="shared" si="303"/>
        <v>42663.259745370371</v>
      </c>
      <c r="T3904" s="7">
        <f t="shared" si="304"/>
        <v>42688.301412037035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ROUND((E3905/D3905)*100,2)</f>
        <v>0</v>
      </c>
      <c r="P3905">
        <f t="shared" si="300"/>
        <v>0</v>
      </c>
      <c r="Q3905" t="str">
        <f t="shared" si="301"/>
        <v>theater</v>
      </c>
      <c r="R3905" t="str">
        <f t="shared" si="302"/>
        <v>plays</v>
      </c>
      <c r="S3905" s="6">
        <f t="shared" si="303"/>
        <v>42185.802835648145</v>
      </c>
      <c r="T3905" s="7">
        <f t="shared" si="304"/>
        <v>42230.609722222223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ROUND((E3906/D3906)*100,2)</f>
        <v>0.03</v>
      </c>
      <c r="P3906">
        <f t="shared" si="300"/>
        <v>1.5</v>
      </c>
      <c r="Q3906" t="str">
        <f t="shared" si="301"/>
        <v>theater</v>
      </c>
      <c r="R3906" t="str">
        <f t="shared" si="302"/>
        <v>plays</v>
      </c>
      <c r="S3906" s="6">
        <f t="shared" si="303"/>
        <v>42095.020833333336</v>
      </c>
      <c r="T3906" s="7">
        <f t="shared" si="304"/>
        <v>42109.00277777778</v>
      </c>
    </row>
    <row r="3907" spans="1:20" ht="43.2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ROUND((E3907/D3907)*100,2)</f>
        <v>11.53</v>
      </c>
      <c r="P3907">
        <f t="shared" ref="P3907:P3970" si="305">IF(L3907=0,0,+E3907/L3907)</f>
        <v>24.714285714285715</v>
      </c>
      <c r="Q3907" t="str">
        <f t="shared" ref="Q3907:Q3970" si="306">LEFT(N3907, SEARCH("/",N3907)-1)</f>
        <v>theater</v>
      </c>
      <c r="R3907" t="str">
        <f t="shared" ref="R3907:R3970" si="307">RIGHT(N3907,LEN(N3907)-SEARCH("/",N3907))</f>
        <v>plays</v>
      </c>
      <c r="S3907" s="6">
        <f t="shared" ref="S3907:S3970" si="308">(J3907/86400)+25569+(-5/24)</f>
        <v>42124.415543981479</v>
      </c>
      <c r="T3907" s="7">
        <f t="shared" ref="T3907:T3970" si="309">(I3907/86400)+25569+(-5/24)</f>
        <v>42166.749999999993</v>
      </c>
    </row>
    <row r="3908" spans="1:20" ht="43.2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ROUND((E3908/D3908)*100,2)</f>
        <v>67.33</v>
      </c>
      <c r="P3908">
        <f t="shared" si="305"/>
        <v>63.125</v>
      </c>
      <c r="Q3908" t="str">
        <f t="shared" si="306"/>
        <v>theater</v>
      </c>
      <c r="R3908" t="str">
        <f t="shared" si="307"/>
        <v>plays</v>
      </c>
      <c r="S3908" s="6">
        <f t="shared" si="308"/>
        <v>42143.709409722222</v>
      </c>
      <c r="T3908" s="7">
        <f t="shared" si="309"/>
        <v>42181.350694444445</v>
      </c>
    </row>
    <row r="3909" spans="1:20" ht="43.2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ROUND((E3909/D3909)*100,2)</f>
        <v>15.3</v>
      </c>
      <c r="P3909">
        <f t="shared" si="305"/>
        <v>38.25</v>
      </c>
      <c r="Q3909" t="str">
        <f t="shared" si="306"/>
        <v>theater</v>
      </c>
      <c r="R3909" t="str">
        <f t="shared" si="307"/>
        <v>plays</v>
      </c>
      <c r="S3909" s="6">
        <f t="shared" si="308"/>
        <v>41906.611180555556</v>
      </c>
      <c r="T3909" s="7">
        <f t="shared" si="309"/>
        <v>41938.630555555552</v>
      </c>
    </row>
    <row r="3910" spans="1:20" ht="43.2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ROUND((E3910/D3910)*100,2)</f>
        <v>8.67</v>
      </c>
      <c r="P3910">
        <f t="shared" si="305"/>
        <v>16.25</v>
      </c>
      <c r="Q3910" t="str">
        <f t="shared" si="306"/>
        <v>theater</v>
      </c>
      <c r="R3910" t="str">
        <f t="shared" si="307"/>
        <v>plays</v>
      </c>
      <c r="S3910" s="6">
        <f t="shared" si="308"/>
        <v>41833.927037037036</v>
      </c>
      <c r="T3910" s="7">
        <f t="shared" si="309"/>
        <v>41848.927037037036</v>
      </c>
    </row>
    <row r="3911" spans="1:20" ht="43.2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ROUND((E3911/D3911)*100,2)</f>
        <v>0.23</v>
      </c>
      <c r="P3911">
        <f t="shared" si="305"/>
        <v>33.75</v>
      </c>
      <c r="Q3911" t="str">
        <f t="shared" si="306"/>
        <v>theater</v>
      </c>
      <c r="R3911" t="str">
        <f t="shared" si="307"/>
        <v>plays</v>
      </c>
      <c r="S3911" s="6">
        <f t="shared" si="308"/>
        <v>41863.150949074072</v>
      </c>
      <c r="T3911" s="7">
        <f t="shared" si="309"/>
        <v>41893.150949074072</v>
      </c>
    </row>
    <row r="3912" spans="1:20" ht="43.2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ROUND((E3912/D3912)*100,2)</f>
        <v>3.08</v>
      </c>
      <c r="P3912">
        <f t="shared" si="305"/>
        <v>61.666666666666664</v>
      </c>
      <c r="Q3912" t="str">
        <f t="shared" si="306"/>
        <v>theater</v>
      </c>
      <c r="R3912" t="str">
        <f t="shared" si="307"/>
        <v>plays</v>
      </c>
      <c r="S3912" s="6">
        <f t="shared" si="308"/>
        <v>42224.548576388886</v>
      </c>
      <c r="T3912" s="7">
        <f t="shared" si="309"/>
        <v>42254.548576388886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ROUND((E3913/D3913)*100,2)</f>
        <v>37.409999999999997</v>
      </c>
      <c r="P3913">
        <f t="shared" si="305"/>
        <v>83.138888888888886</v>
      </c>
      <c r="Q3913" t="str">
        <f t="shared" si="306"/>
        <v>theater</v>
      </c>
      <c r="R3913" t="str">
        <f t="shared" si="307"/>
        <v>plays</v>
      </c>
      <c r="S3913" s="6">
        <f t="shared" si="308"/>
        <v>41939.603900462964</v>
      </c>
      <c r="T3913" s="7">
        <f t="shared" si="309"/>
        <v>41969.645567129628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ROUND((E3914/D3914)*100,2)</f>
        <v>0.01</v>
      </c>
      <c r="P3914">
        <f t="shared" si="305"/>
        <v>1</v>
      </c>
      <c r="Q3914" t="str">
        <f t="shared" si="306"/>
        <v>theater</v>
      </c>
      <c r="R3914" t="str">
        <f t="shared" si="307"/>
        <v>plays</v>
      </c>
      <c r="S3914" s="6">
        <f t="shared" si="308"/>
        <v>42059.061689814807</v>
      </c>
      <c r="T3914" s="7">
        <f t="shared" si="309"/>
        <v>42118.982638888883</v>
      </c>
    </row>
    <row r="3915" spans="1:20" ht="43.2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ROUND((E3915/D3915)*100,2)</f>
        <v>10</v>
      </c>
      <c r="P3915">
        <f t="shared" si="305"/>
        <v>142.85714285714286</v>
      </c>
      <c r="Q3915" t="str">
        <f t="shared" si="306"/>
        <v>theater</v>
      </c>
      <c r="R3915" t="str">
        <f t="shared" si="307"/>
        <v>plays</v>
      </c>
      <c r="S3915" s="6">
        <f t="shared" si="308"/>
        <v>42308.002881944441</v>
      </c>
      <c r="T3915" s="7">
        <f t="shared" si="309"/>
        <v>42338.044548611106</v>
      </c>
    </row>
    <row r="3916" spans="1:20" ht="43.2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ROUND((E3916/D3916)*100,2)</f>
        <v>36.36</v>
      </c>
      <c r="P3916">
        <f t="shared" si="305"/>
        <v>33.666666666666664</v>
      </c>
      <c r="Q3916" t="str">
        <f t="shared" si="306"/>
        <v>theater</v>
      </c>
      <c r="R3916" t="str">
        <f t="shared" si="307"/>
        <v>plays</v>
      </c>
      <c r="S3916" s="6">
        <f t="shared" si="308"/>
        <v>42114.610601851855</v>
      </c>
      <c r="T3916" s="7">
        <f t="shared" si="309"/>
        <v>42134.749305555553</v>
      </c>
    </row>
    <row r="3917" spans="1:20" ht="43.2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ROUND((E3917/D3917)*100,2)</f>
        <v>0.33</v>
      </c>
      <c r="P3917">
        <f t="shared" si="305"/>
        <v>5</v>
      </c>
      <c r="Q3917" t="str">
        <f t="shared" si="306"/>
        <v>theater</v>
      </c>
      <c r="R3917" t="str">
        <f t="shared" si="307"/>
        <v>plays</v>
      </c>
      <c r="S3917" s="6">
        <f t="shared" si="308"/>
        <v>42492.776724537034</v>
      </c>
      <c r="T3917" s="7">
        <f t="shared" si="309"/>
        <v>42522.776724537034</v>
      </c>
    </row>
    <row r="3918" spans="1:20" ht="43.2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ROUND((E3918/D3918)*100,2)</f>
        <v>0</v>
      </c>
      <c r="P3918">
        <f t="shared" si="305"/>
        <v>0</v>
      </c>
      <c r="Q3918" t="str">
        <f t="shared" si="306"/>
        <v>theater</v>
      </c>
      <c r="R3918" t="str">
        <f t="shared" si="307"/>
        <v>plays</v>
      </c>
      <c r="S3918" s="6">
        <f t="shared" si="308"/>
        <v>42494.263333333329</v>
      </c>
      <c r="T3918" s="7">
        <f t="shared" si="309"/>
        <v>42524.263333333329</v>
      </c>
    </row>
    <row r="3919" spans="1:20" ht="43.2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ROUND((E3919/D3919)*100,2)</f>
        <v>0.28999999999999998</v>
      </c>
      <c r="P3919">
        <f t="shared" si="305"/>
        <v>10</v>
      </c>
      <c r="Q3919" t="str">
        <f t="shared" si="306"/>
        <v>theater</v>
      </c>
      <c r="R3919" t="str">
        <f t="shared" si="307"/>
        <v>plays</v>
      </c>
      <c r="S3919" s="6">
        <f t="shared" si="308"/>
        <v>41863.318993055553</v>
      </c>
      <c r="T3919" s="7">
        <f t="shared" si="309"/>
        <v>41893.318993055553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ROUND((E3920/D3920)*100,2)</f>
        <v>0.2</v>
      </c>
      <c r="P3920">
        <f t="shared" si="305"/>
        <v>40</v>
      </c>
      <c r="Q3920" t="str">
        <f t="shared" si="306"/>
        <v>theater</v>
      </c>
      <c r="R3920" t="str">
        <f t="shared" si="307"/>
        <v>plays</v>
      </c>
      <c r="S3920" s="6">
        <f t="shared" si="308"/>
        <v>41843.456284722219</v>
      </c>
      <c r="T3920" s="7">
        <f t="shared" si="309"/>
        <v>41855.458333333328</v>
      </c>
    </row>
    <row r="3921" spans="1:20" ht="43.2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ROUND((E3921/D3921)*100,2)</f>
        <v>1.8</v>
      </c>
      <c r="P3921">
        <f t="shared" si="305"/>
        <v>30</v>
      </c>
      <c r="Q3921" t="str">
        <f t="shared" si="306"/>
        <v>theater</v>
      </c>
      <c r="R3921" t="str">
        <f t="shared" si="307"/>
        <v>plays</v>
      </c>
      <c r="S3921" s="6">
        <f t="shared" si="308"/>
        <v>42358.476539351854</v>
      </c>
      <c r="T3921" s="7">
        <f t="shared" si="309"/>
        <v>42386.791666666664</v>
      </c>
    </row>
    <row r="3922" spans="1:20" ht="43.2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ROUND((E3922/D3922)*100,2)</f>
        <v>5.4</v>
      </c>
      <c r="P3922">
        <f t="shared" si="305"/>
        <v>45</v>
      </c>
      <c r="Q3922" t="str">
        <f t="shared" si="306"/>
        <v>theater</v>
      </c>
      <c r="R3922" t="str">
        <f t="shared" si="307"/>
        <v>plays</v>
      </c>
      <c r="S3922" s="6">
        <f t="shared" si="308"/>
        <v>42657.178935185184</v>
      </c>
      <c r="T3922" s="7">
        <f t="shared" si="309"/>
        <v>42687.220601851848</v>
      </c>
    </row>
    <row r="3923" spans="1:20" ht="43.2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ROUND((E3923/D3923)*100,2)</f>
        <v>0</v>
      </c>
      <c r="P3923">
        <f t="shared" si="305"/>
        <v>0</v>
      </c>
      <c r="Q3923" t="str">
        <f t="shared" si="306"/>
        <v>theater</v>
      </c>
      <c r="R3923" t="str">
        <f t="shared" si="307"/>
        <v>plays</v>
      </c>
      <c r="S3923" s="6">
        <f t="shared" si="308"/>
        <v>41926.333969907406</v>
      </c>
      <c r="T3923" s="7">
        <f t="shared" si="309"/>
        <v>41938.541666666664</v>
      </c>
    </row>
    <row r="3924" spans="1:20" ht="43.2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ROUND((E3924/D3924)*100,2)</f>
        <v>8.1300000000000008</v>
      </c>
      <c r="P3924">
        <f t="shared" si="305"/>
        <v>10.166666666666666</v>
      </c>
      <c r="Q3924" t="str">
        <f t="shared" si="306"/>
        <v>theater</v>
      </c>
      <c r="R3924" t="str">
        <f t="shared" si="307"/>
        <v>plays</v>
      </c>
      <c r="S3924" s="6">
        <f t="shared" si="308"/>
        <v>42020.560300925928</v>
      </c>
      <c r="T3924" s="7">
        <f t="shared" si="309"/>
        <v>42065.749999999993</v>
      </c>
    </row>
    <row r="3925" spans="1:20" ht="43.2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ROUND((E3925/D3925)*100,2)</f>
        <v>12.03</v>
      </c>
      <c r="P3925">
        <f t="shared" si="305"/>
        <v>81.411764705882348</v>
      </c>
      <c r="Q3925" t="str">
        <f t="shared" si="306"/>
        <v>theater</v>
      </c>
      <c r="R3925" t="str">
        <f t="shared" si="307"/>
        <v>plays</v>
      </c>
      <c r="S3925" s="6">
        <f t="shared" si="308"/>
        <v>42075.771655092591</v>
      </c>
      <c r="T3925" s="7">
        <f t="shared" si="309"/>
        <v>42103.771655092591</v>
      </c>
    </row>
    <row r="3926" spans="1:20" ht="43.2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ROUND((E3926/D3926)*100,2)</f>
        <v>15.27</v>
      </c>
      <c r="P3926">
        <f t="shared" si="305"/>
        <v>57.25</v>
      </c>
      <c r="Q3926" t="str">
        <f t="shared" si="306"/>
        <v>theater</v>
      </c>
      <c r="R3926" t="str">
        <f t="shared" si="307"/>
        <v>plays</v>
      </c>
      <c r="S3926" s="6">
        <f t="shared" si="308"/>
        <v>41786.751412037032</v>
      </c>
      <c r="T3926" s="7">
        <f t="shared" si="309"/>
        <v>41816.751412037032</v>
      </c>
    </row>
    <row r="3927" spans="1:20" ht="43.2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ROUND((E3927/D3927)*100,2)</f>
        <v>10</v>
      </c>
      <c r="P3927">
        <f t="shared" si="305"/>
        <v>5</v>
      </c>
      <c r="Q3927" t="str">
        <f t="shared" si="306"/>
        <v>theater</v>
      </c>
      <c r="R3927" t="str">
        <f t="shared" si="307"/>
        <v>plays</v>
      </c>
      <c r="S3927" s="6">
        <f t="shared" si="308"/>
        <v>41820.662488425922</v>
      </c>
      <c r="T3927" s="7">
        <f t="shared" si="309"/>
        <v>41850.662488425922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ROUND((E3928/D3928)*100,2)</f>
        <v>0.3</v>
      </c>
      <c r="P3928">
        <f t="shared" si="305"/>
        <v>15</v>
      </c>
      <c r="Q3928" t="str">
        <f t="shared" si="306"/>
        <v>theater</v>
      </c>
      <c r="R3928" t="str">
        <f t="shared" si="307"/>
        <v>plays</v>
      </c>
      <c r="S3928" s="6">
        <f t="shared" si="308"/>
        <v>41969.876712962963</v>
      </c>
      <c r="T3928" s="7">
        <f t="shared" si="309"/>
        <v>41999.876712962963</v>
      </c>
    </row>
    <row r="3929" spans="1:20" ht="43.2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ROUND((E3929/D3929)*100,2)</f>
        <v>1</v>
      </c>
      <c r="P3929">
        <f t="shared" si="305"/>
        <v>12.5</v>
      </c>
      <c r="Q3929" t="str">
        <f t="shared" si="306"/>
        <v>theater</v>
      </c>
      <c r="R3929" t="str">
        <f t="shared" si="307"/>
        <v>plays</v>
      </c>
      <c r="S3929" s="6">
        <f t="shared" si="308"/>
        <v>41830.059074074074</v>
      </c>
      <c r="T3929" s="7">
        <f t="shared" si="309"/>
        <v>41860.059074074074</v>
      </c>
    </row>
    <row r="3930" spans="1:20" ht="43.2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ROUND((E3930/D3930)*100,2)</f>
        <v>13.02</v>
      </c>
      <c r="P3930">
        <f t="shared" si="305"/>
        <v>93</v>
      </c>
      <c r="Q3930" t="str">
        <f t="shared" si="306"/>
        <v>theater</v>
      </c>
      <c r="R3930" t="str">
        <f t="shared" si="307"/>
        <v>plays</v>
      </c>
      <c r="S3930" s="6">
        <f t="shared" si="308"/>
        <v>42265.474849537037</v>
      </c>
      <c r="T3930" s="7">
        <f t="shared" si="309"/>
        <v>42292.999305555553</v>
      </c>
    </row>
    <row r="3931" spans="1:20" ht="43.2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ROUND((E3931/D3931)*100,2)</f>
        <v>2.27</v>
      </c>
      <c r="P3931">
        <f t="shared" si="305"/>
        <v>32.357142857142854</v>
      </c>
      <c r="Q3931" t="str">
        <f t="shared" si="306"/>
        <v>theater</v>
      </c>
      <c r="R3931" t="str">
        <f t="shared" si="307"/>
        <v>plays</v>
      </c>
      <c r="S3931" s="6">
        <f t="shared" si="308"/>
        <v>42601.618807870364</v>
      </c>
      <c r="T3931" s="7">
        <f t="shared" si="309"/>
        <v>42631.618807870364</v>
      </c>
    </row>
    <row r="3932" spans="1:20" ht="43.2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ROUND((E3932/D3932)*100,2)</f>
        <v>0</v>
      </c>
      <c r="P3932">
        <f t="shared" si="305"/>
        <v>0</v>
      </c>
      <c r="Q3932" t="str">
        <f t="shared" si="306"/>
        <v>theater</v>
      </c>
      <c r="R3932" t="str">
        <f t="shared" si="307"/>
        <v>plays</v>
      </c>
      <c r="S3932" s="6">
        <f t="shared" si="308"/>
        <v>42433.13041666666</v>
      </c>
      <c r="T3932" s="7">
        <f t="shared" si="309"/>
        <v>42461.041666666664</v>
      </c>
    </row>
    <row r="3933" spans="1:20" ht="43.2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ROUND((E3933/D3933)*100,2)</f>
        <v>0</v>
      </c>
      <c r="P3933">
        <f t="shared" si="305"/>
        <v>0</v>
      </c>
      <c r="Q3933" t="str">
        <f t="shared" si="306"/>
        <v>theater</v>
      </c>
      <c r="R3933" t="str">
        <f t="shared" si="307"/>
        <v>plays</v>
      </c>
      <c r="S3933" s="6">
        <f t="shared" si="308"/>
        <v>42227.943368055552</v>
      </c>
      <c r="T3933" s="7">
        <f t="shared" si="309"/>
        <v>42252.943368055552</v>
      </c>
    </row>
    <row r="3934" spans="1:20" ht="43.2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ROUND((E3934/D3934)*100,2)</f>
        <v>0.01</v>
      </c>
      <c r="P3934">
        <f t="shared" si="305"/>
        <v>1</v>
      </c>
      <c r="Q3934" t="str">
        <f t="shared" si="306"/>
        <v>theater</v>
      </c>
      <c r="R3934" t="str">
        <f t="shared" si="307"/>
        <v>plays</v>
      </c>
      <c r="S3934" s="6">
        <f t="shared" si="308"/>
        <v>42414.960231481477</v>
      </c>
      <c r="T3934" s="7">
        <f t="shared" si="309"/>
        <v>42444.918564814812</v>
      </c>
    </row>
    <row r="3935" spans="1:20" ht="43.2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ROUND((E3935/D3935)*100,2)</f>
        <v>15.74</v>
      </c>
      <c r="P3935">
        <f t="shared" si="305"/>
        <v>91.833333333333329</v>
      </c>
      <c r="Q3935" t="str">
        <f t="shared" si="306"/>
        <v>theater</v>
      </c>
      <c r="R3935" t="str">
        <f t="shared" si="307"/>
        <v>plays</v>
      </c>
      <c r="S3935" s="6">
        <f t="shared" si="308"/>
        <v>42538.759976851848</v>
      </c>
      <c r="T3935" s="7">
        <f t="shared" si="309"/>
        <v>42567.821527777771</v>
      </c>
    </row>
    <row r="3936" spans="1:20" ht="43.2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ROUND((E3936/D3936)*100,2)</f>
        <v>11</v>
      </c>
      <c r="P3936">
        <f t="shared" si="305"/>
        <v>45.833333333333336</v>
      </c>
      <c r="Q3936" t="str">
        <f t="shared" si="306"/>
        <v>theater</v>
      </c>
      <c r="R3936" t="str">
        <f t="shared" si="307"/>
        <v>plays</v>
      </c>
      <c r="S3936" s="6">
        <f t="shared" si="308"/>
        <v>42233.463414351849</v>
      </c>
      <c r="T3936" s="7">
        <f t="shared" si="309"/>
        <v>42278.333333333336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ROUND((E3937/D3937)*100,2)</f>
        <v>43.83</v>
      </c>
      <c r="P3937">
        <f t="shared" si="305"/>
        <v>57.173913043478258</v>
      </c>
      <c r="Q3937" t="str">
        <f t="shared" si="306"/>
        <v>theater</v>
      </c>
      <c r="R3937" t="str">
        <f t="shared" si="307"/>
        <v>plays</v>
      </c>
      <c r="S3937" s="6">
        <f t="shared" si="308"/>
        <v>42221.448449074072</v>
      </c>
      <c r="T3937" s="7">
        <f t="shared" si="309"/>
        <v>42281.448449074072</v>
      </c>
    </row>
    <row r="3938" spans="1:20" ht="43.2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ROUND((E3938/D3938)*100,2)</f>
        <v>0</v>
      </c>
      <c r="P3938">
        <f t="shared" si="305"/>
        <v>0</v>
      </c>
      <c r="Q3938" t="str">
        <f t="shared" si="306"/>
        <v>theater</v>
      </c>
      <c r="R3938" t="str">
        <f t="shared" si="307"/>
        <v>plays</v>
      </c>
      <c r="S3938" s="6">
        <f t="shared" si="308"/>
        <v>42675.054629629631</v>
      </c>
      <c r="T3938" s="7">
        <f t="shared" si="309"/>
        <v>42705.096296296295</v>
      </c>
    </row>
    <row r="3939" spans="1:20" ht="43.2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ROUND((E3939/D3939)*100,2)</f>
        <v>86.14</v>
      </c>
      <c r="P3939">
        <f t="shared" si="305"/>
        <v>248.5</v>
      </c>
      <c r="Q3939" t="str">
        <f t="shared" si="306"/>
        <v>theater</v>
      </c>
      <c r="R3939" t="str">
        <f t="shared" si="307"/>
        <v>plays</v>
      </c>
      <c r="S3939" s="6">
        <f t="shared" si="308"/>
        <v>42534.423148148147</v>
      </c>
      <c r="T3939" s="7">
        <f t="shared" si="309"/>
        <v>42562.423148148147</v>
      </c>
    </row>
    <row r="3940" spans="1:20" ht="43.2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ROUND((E3940/D3940)*100,2)</f>
        <v>12.2</v>
      </c>
      <c r="P3940">
        <f t="shared" si="305"/>
        <v>79.400000000000006</v>
      </c>
      <c r="Q3940" t="str">
        <f t="shared" si="306"/>
        <v>theater</v>
      </c>
      <c r="R3940" t="str">
        <f t="shared" si="307"/>
        <v>plays</v>
      </c>
      <c r="S3940" s="6">
        <f t="shared" si="308"/>
        <v>42151.697384259256</v>
      </c>
      <c r="T3940" s="7">
        <f t="shared" si="309"/>
        <v>42182.697384259256</v>
      </c>
    </row>
    <row r="3941" spans="1:20" ht="43.2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ROUND((E3941/D3941)*100,2)</f>
        <v>0.1</v>
      </c>
      <c r="P3941">
        <f t="shared" si="305"/>
        <v>5</v>
      </c>
      <c r="Q3941" t="str">
        <f t="shared" si="306"/>
        <v>theater</v>
      </c>
      <c r="R3941" t="str">
        <f t="shared" si="307"/>
        <v>plays</v>
      </c>
      <c r="S3941" s="6">
        <f t="shared" si="308"/>
        <v>41915.191886574074</v>
      </c>
      <c r="T3941" s="7">
        <f t="shared" si="309"/>
        <v>41918.979166666664</v>
      </c>
    </row>
    <row r="3942" spans="1:20" ht="43.2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ROUND((E3942/D3942)*100,2)</f>
        <v>0.22</v>
      </c>
      <c r="P3942">
        <f t="shared" si="305"/>
        <v>5.5</v>
      </c>
      <c r="Q3942" t="str">
        <f t="shared" si="306"/>
        <v>theater</v>
      </c>
      <c r="R3942" t="str">
        <f t="shared" si="307"/>
        <v>plays</v>
      </c>
      <c r="S3942" s="6">
        <f t="shared" si="308"/>
        <v>41961.284155092588</v>
      </c>
      <c r="T3942" s="7">
        <f t="shared" si="309"/>
        <v>42006.284155092588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ROUND((E3943/D3943)*100,2)</f>
        <v>0.91</v>
      </c>
      <c r="P3943">
        <f t="shared" si="305"/>
        <v>25</v>
      </c>
      <c r="Q3943" t="str">
        <f t="shared" si="306"/>
        <v>theater</v>
      </c>
      <c r="R3943" t="str">
        <f t="shared" si="307"/>
        <v>plays</v>
      </c>
      <c r="S3943" s="6">
        <f t="shared" si="308"/>
        <v>41940.378900462958</v>
      </c>
      <c r="T3943" s="7">
        <f t="shared" si="309"/>
        <v>41967.833333333336</v>
      </c>
    </row>
    <row r="3944" spans="1:20" ht="43.2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ROUND((E3944/D3944)*100,2)</f>
        <v>0</v>
      </c>
      <c r="P3944">
        <f t="shared" si="305"/>
        <v>0</v>
      </c>
      <c r="Q3944" t="str">
        <f t="shared" si="306"/>
        <v>theater</v>
      </c>
      <c r="R3944" t="str">
        <f t="shared" si="307"/>
        <v>plays</v>
      </c>
      <c r="S3944" s="6">
        <f t="shared" si="308"/>
        <v>42111.695763888885</v>
      </c>
      <c r="T3944" s="7">
        <f t="shared" si="309"/>
        <v>42171.695763888885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ROUND((E3945/D3945)*100,2)</f>
        <v>35.64</v>
      </c>
      <c r="P3945">
        <f t="shared" si="305"/>
        <v>137.07692307692307</v>
      </c>
      <c r="Q3945" t="str">
        <f t="shared" si="306"/>
        <v>theater</v>
      </c>
      <c r="R3945" t="str">
        <f t="shared" si="307"/>
        <v>plays</v>
      </c>
      <c r="S3945" s="6">
        <f t="shared" si="308"/>
        <v>42279.570231481477</v>
      </c>
      <c r="T3945" s="7">
        <f t="shared" si="309"/>
        <v>42310.493055555555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ROUND((E3946/D3946)*100,2)</f>
        <v>0</v>
      </c>
      <c r="P3946">
        <f t="shared" si="305"/>
        <v>0</v>
      </c>
      <c r="Q3946" t="str">
        <f t="shared" si="306"/>
        <v>theater</v>
      </c>
      <c r="R3946" t="str">
        <f t="shared" si="307"/>
        <v>plays</v>
      </c>
      <c r="S3946" s="6">
        <f t="shared" si="308"/>
        <v>42213.454571759255</v>
      </c>
      <c r="T3946" s="7">
        <f t="shared" si="309"/>
        <v>42243.454571759255</v>
      </c>
    </row>
    <row r="3947" spans="1:20" ht="43.2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ROUND((E3947/D3947)*100,2)</f>
        <v>0.25</v>
      </c>
      <c r="P3947">
        <f t="shared" si="305"/>
        <v>5</v>
      </c>
      <c r="Q3947" t="str">
        <f t="shared" si="306"/>
        <v>theater</v>
      </c>
      <c r="R3947" t="str">
        <f t="shared" si="307"/>
        <v>plays</v>
      </c>
      <c r="S3947" s="6">
        <f t="shared" si="308"/>
        <v>42109.593379629623</v>
      </c>
      <c r="T3947" s="7">
        <f t="shared" si="309"/>
        <v>42139.593379629623</v>
      </c>
    </row>
    <row r="3948" spans="1:20" ht="28.8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ROUND((E3948/D3948)*100,2)</f>
        <v>3.25</v>
      </c>
      <c r="P3948">
        <f t="shared" si="305"/>
        <v>39</v>
      </c>
      <c r="Q3948" t="str">
        <f t="shared" si="306"/>
        <v>theater</v>
      </c>
      <c r="R3948" t="str">
        <f t="shared" si="307"/>
        <v>plays</v>
      </c>
      <c r="S3948" s="6">
        <f t="shared" si="308"/>
        <v>42031.625254629624</v>
      </c>
      <c r="T3948" s="7">
        <f t="shared" si="309"/>
        <v>42063.124999999993</v>
      </c>
    </row>
    <row r="3949" spans="1:20" ht="43.2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ROUND((E3949/D3949)*100,2)</f>
        <v>3.37</v>
      </c>
      <c r="P3949">
        <f t="shared" si="305"/>
        <v>50.5</v>
      </c>
      <c r="Q3949" t="str">
        <f t="shared" si="306"/>
        <v>theater</v>
      </c>
      <c r="R3949" t="str">
        <f t="shared" si="307"/>
        <v>plays</v>
      </c>
      <c r="S3949" s="6">
        <f t="shared" si="308"/>
        <v>42614.934537037036</v>
      </c>
      <c r="T3949" s="7">
        <f t="shared" si="309"/>
        <v>42644.934537037036</v>
      </c>
    </row>
    <row r="3950" spans="1:20" ht="43.2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ROUND((E3950/D3950)*100,2)</f>
        <v>0</v>
      </c>
      <c r="P3950">
        <f t="shared" si="305"/>
        <v>0</v>
      </c>
      <c r="Q3950" t="str">
        <f t="shared" si="306"/>
        <v>theater</v>
      </c>
      <c r="R3950" t="str">
        <f t="shared" si="307"/>
        <v>plays</v>
      </c>
      <c r="S3950" s="6">
        <f t="shared" si="308"/>
        <v>41829.117164351854</v>
      </c>
      <c r="T3950" s="7">
        <f t="shared" si="309"/>
        <v>41889.117164351854</v>
      </c>
    </row>
    <row r="3951" spans="1:20" ht="43.2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ROUND((E3951/D3951)*100,2)</f>
        <v>15.77</v>
      </c>
      <c r="P3951">
        <f t="shared" si="305"/>
        <v>49.28125</v>
      </c>
      <c r="Q3951" t="str">
        <f t="shared" si="306"/>
        <v>theater</v>
      </c>
      <c r="R3951" t="str">
        <f t="shared" si="307"/>
        <v>plays</v>
      </c>
      <c r="S3951" s="6">
        <f t="shared" si="308"/>
        <v>42015.912280092591</v>
      </c>
      <c r="T3951" s="7">
        <f t="shared" si="309"/>
        <v>42045.912280092591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ROUND((E3952/D3952)*100,2)</f>
        <v>0.63</v>
      </c>
      <c r="P3952">
        <f t="shared" si="305"/>
        <v>25</v>
      </c>
      <c r="Q3952" t="str">
        <f t="shared" si="306"/>
        <v>theater</v>
      </c>
      <c r="R3952" t="str">
        <f t="shared" si="307"/>
        <v>plays</v>
      </c>
      <c r="S3952" s="6">
        <f t="shared" si="308"/>
        <v>42439.493981481479</v>
      </c>
      <c r="T3952" s="7">
        <f t="shared" si="309"/>
        <v>42468.565972222219</v>
      </c>
    </row>
    <row r="3953" spans="1:20" ht="43.2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ROUND((E3953/D3953)*100,2)</f>
        <v>0</v>
      </c>
      <c r="P3953">
        <f t="shared" si="305"/>
        <v>1</v>
      </c>
      <c r="Q3953" t="str">
        <f t="shared" si="306"/>
        <v>theater</v>
      </c>
      <c r="R3953" t="str">
        <f t="shared" si="307"/>
        <v>plays</v>
      </c>
      <c r="S3953" s="6">
        <f t="shared" si="308"/>
        <v>42433.617384259262</v>
      </c>
      <c r="T3953" s="7">
        <f t="shared" si="309"/>
        <v>42493.57571759259</v>
      </c>
    </row>
    <row r="3954" spans="1:20" ht="43.2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ROUND((E3954/D3954)*100,2)</f>
        <v>0.1</v>
      </c>
      <c r="P3954">
        <f t="shared" si="305"/>
        <v>25</v>
      </c>
      <c r="Q3954" t="str">
        <f t="shared" si="306"/>
        <v>theater</v>
      </c>
      <c r="R3954" t="str">
        <f t="shared" si="307"/>
        <v>plays</v>
      </c>
      <c r="S3954" s="6">
        <f t="shared" si="308"/>
        <v>42243.582060185181</v>
      </c>
      <c r="T3954" s="7">
        <f t="shared" si="309"/>
        <v>42303.582060185181</v>
      </c>
    </row>
    <row r="3955" spans="1:20" ht="43.2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ROUND((E3955/D3955)*100,2)</f>
        <v>0</v>
      </c>
      <c r="P3955">
        <f t="shared" si="305"/>
        <v>0</v>
      </c>
      <c r="Q3955" t="str">
        <f t="shared" si="306"/>
        <v>theater</v>
      </c>
      <c r="R3955" t="str">
        <f t="shared" si="307"/>
        <v>plays</v>
      </c>
      <c r="S3955" s="6">
        <f t="shared" si="308"/>
        <v>42549.840115740742</v>
      </c>
      <c r="T3955" s="7">
        <f t="shared" si="309"/>
        <v>42580.770138888889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ROUND((E3956/D3956)*100,2)</f>
        <v>0</v>
      </c>
      <c r="P3956">
        <f t="shared" si="305"/>
        <v>0</v>
      </c>
      <c r="Q3956" t="str">
        <f t="shared" si="306"/>
        <v>theater</v>
      </c>
      <c r="R3956" t="str">
        <f t="shared" si="307"/>
        <v>plays</v>
      </c>
      <c r="S3956" s="6">
        <f t="shared" si="308"/>
        <v>41774.442870370367</v>
      </c>
      <c r="T3956" s="7">
        <f t="shared" si="309"/>
        <v>41834.442870370367</v>
      </c>
    </row>
    <row r="3957" spans="1:20" ht="43.2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ROUND((E3957/D3957)*100,2)</f>
        <v>24.29</v>
      </c>
      <c r="P3957">
        <f t="shared" si="305"/>
        <v>53.125</v>
      </c>
      <c r="Q3957" t="str">
        <f t="shared" si="306"/>
        <v>theater</v>
      </c>
      <c r="R3957" t="str">
        <f t="shared" si="307"/>
        <v>plays</v>
      </c>
      <c r="S3957" s="6">
        <f t="shared" si="308"/>
        <v>42306.640520833331</v>
      </c>
      <c r="T3957" s="7">
        <f t="shared" si="309"/>
        <v>42336.682187499995</v>
      </c>
    </row>
    <row r="3958" spans="1:20" ht="43.2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ROUND((E3958/D3958)*100,2)</f>
        <v>0</v>
      </c>
      <c r="P3958">
        <f t="shared" si="305"/>
        <v>0</v>
      </c>
      <c r="Q3958" t="str">
        <f t="shared" si="306"/>
        <v>theater</v>
      </c>
      <c r="R3958" t="str">
        <f t="shared" si="307"/>
        <v>plays</v>
      </c>
      <c r="S3958" s="6">
        <f t="shared" si="308"/>
        <v>42457.723692129628</v>
      </c>
      <c r="T3958" s="7">
        <f t="shared" si="309"/>
        <v>42484.805555555555</v>
      </c>
    </row>
    <row r="3959" spans="1:20" ht="43.2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ROUND((E3959/D3959)*100,2)</f>
        <v>0.03</v>
      </c>
      <c r="P3959">
        <f t="shared" si="305"/>
        <v>7</v>
      </c>
      <c r="Q3959" t="str">
        <f t="shared" si="306"/>
        <v>theater</v>
      </c>
      <c r="R3959" t="str">
        <f t="shared" si="307"/>
        <v>plays</v>
      </c>
      <c r="S3959" s="6">
        <f t="shared" si="308"/>
        <v>42513.76798611111</v>
      </c>
      <c r="T3959" s="7">
        <f t="shared" si="309"/>
        <v>42559.76798611111</v>
      </c>
    </row>
    <row r="3960" spans="1:20" ht="43.2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ROUND((E3960/D3960)*100,2)</f>
        <v>32.049999999999997</v>
      </c>
      <c r="P3960">
        <f t="shared" si="305"/>
        <v>40.0625</v>
      </c>
      <c r="Q3960" t="str">
        <f t="shared" si="306"/>
        <v>theater</v>
      </c>
      <c r="R3960" t="str">
        <f t="shared" si="307"/>
        <v>plays</v>
      </c>
      <c r="S3960" s="6">
        <f t="shared" si="308"/>
        <v>41816.742037037031</v>
      </c>
      <c r="T3960" s="7">
        <f t="shared" si="309"/>
        <v>41853.375</v>
      </c>
    </row>
    <row r="3961" spans="1:20" ht="43.2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ROUND((E3961/D3961)*100,2)</f>
        <v>24.33</v>
      </c>
      <c r="P3961">
        <f t="shared" si="305"/>
        <v>24.333333333333332</v>
      </c>
      <c r="Q3961" t="str">
        <f t="shared" si="306"/>
        <v>theater</v>
      </c>
      <c r="R3961" t="str">
        <f t="shared" si="307"/>
        <v>plays</v>
      </c>
      <c r="S3961" s="6">
        <f t="shared" si="308"/>
        <v>41880.580509259256</v>
      </c>
      <c r="T3961" s="7">
        <f t="shared" si="309"/>
        <v>41910.580509259256</v>
      </c>
    </row>
    <row r="3962" spans="1:20" ht="43.2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ROUND((E3962/D3962)*100,2)</f>
        <v>1.5</v>
      </c>
      <c r="P3962">
        <f t="shared" si="305"/>
        <v>11.25</v>
      </c>
      <c r="Q3962" t="str">
        <f t="shared" si="306"/>
        <v>theater</v>
      </c>
      <c r="R3962" t="str">
        <f t="shared" si="307"/>
        <v>plays</v>
      </c>
      <c r="S3962" s="6">
        <f t="shared" si="308"/>
        <v>42342.63722222222</v>
      </c>
      <c r="T3962" s="7">
        <f t="shared" si="309"/>
        <v>42372.63722222222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ROUND((E3963/D3963)*100,2)</f>
        <v>0.42</v>
      </c>
      <c r="P3963">
        <f t="shared" si="305"/>
        <v>10.5</v>
      </c>
      <c r="Q3963" t="str">
        <f t="shared" si="306"/>
        <v>theater</v>
      </c>
      <c r="R3963" t="str">
        <f t="shared" si="307"/>
        <v>plays</v>
      </c>
      <c r="S3963" s="6">
        <f t="shared" si="308"/>
        <v>41745.682986111111</v>
      </c>
      <c r="T3963" s="7">
        <f t="shared" si="309"/>
        <v>41767.682986111111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ROUND((E3964/D3964)*100,2)</f>
        <v>3.21</v>
      </c>
      <c r="P3964">
        <f t="shared" si="305"/>
        <v>15</v>
      </c>
      <c r="Q3964" t="str">
        <f t="shared" si="306"/>
        <v>theater</v>
      </c>
      <c r="R3964" t="str">
        <f t="shared" si="307"/>
        <v>plays</v>
      </c>
      <c r="S3964" s="6">
        <f t="shared" si="308"/>
        <v>42311.413124999999</v>
      </c>
      <c r="T3964" s="7">
        <f t="shared" si="309"/>
        <v>42336.413124999999</v>
      </c>
    </row>
    <row r="3965" spans="1:20" ht="43.2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ROUND((E3965/D3965)*100,2)</f>
        <v>0</v>
      </c>
      <c r="P3965">
        <f t="shared" si="305"/>
        <v>0</v>
      </c>
      <c r="Q3965" t="str">
        <f t="shared" si="306"/>
        <v>theater</v>
      </c>
      <c r="R3965" t="str">
        <f t="shared" si="307"/>
        <v>plays</v>
      </c>
      <c r="S3965" s="6">
        <f t="shared" si="308"/>
        <v>42295.945798611108</v>
      </c>
      <c r="T3965" s="7">
        <f t="shared" si="309"/>
        <v>42325.987465277773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ROUND((E3966/D3966)*100,2)</f>
        <v>6.3</v>
      </c>
      <c r="P3966">
        <f t="shared" si="305"/>
        <v>42</v>
      </c>
      <c r="Q3966" t="str">
        <f t="shared" si="306"/>
        <v>theater</v>
      </c>
      <c r="R3966" t="str">
        <f t="shared" si="307"/>
        <v>plays</v>
      </c>
      <c r="S3966" s="6">
        <f t="shared" si="308"/>
        <v>42053.513726851852</v>
      </c>
      <c r="T3966" s="7">
        <f t="shared" si="309"/>
        <v>42113.47206018518</v>
      </c>
    </row>
    <row r="3967" spans="1:20" ht="43.2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ROUND((E3967/D3967)*100,2)</f>
        <v>14.25</v>
      </c>
      <c r="P3967">
        <f t="shared" si="305"/>
        <v>71.25</v>
      </c>
      <c r="Q3967" t="str">
        <f t="shared" si="306"/>
        <v>theater</v>
      </c>
      <c r="R3967" t="str">
        <f t="shared" si="307"/>
        <v>plays</v>
      </c>
      <c r="S3967" s="6">
        <f t="shared" si="308"/>
        <v>42414.027546296296</v>
      </c>
      <c r="T3967" s="7">
        <f t="shared" si="309"/>
        <v>42473.985879629625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ROUND((E3968/D3968)*100,2)</f>
        <v>0.6</v>
      </c>
      <c r="P3968">
        <f t="shared" si="305"/>
        <v>22.5</v>
      </c>
      <c r="Q3968" t="str">
        <f t="shared" si="306"/>
        <v>theater</v>
      </c>
      <c r="R3968" t="str">
        <f t="shared" si="307"/>
        <v>plays</v>
      </c>
      <c r="S3968" s="6">
        <f t="shared" si="308"/>
        <v>41801.503217592588</v>
      </c>
      <c r="T3968" s="7">
        <f t="shared" si="309"/>
        <v>41843.915972222218</v>
      </c>
    </row>
    <row r="3969" spans="1:20" ht="43.2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ROUND((E3969/D3969)*100,2)</f>
        <v>24.12</v>
      </c>
      <c r="P3969">
        <f t="shared" si="305"/>
        <v>41</v>
      </c>
      <c r="Q3969" t="str">
        <f t="shared" si="306"/>
        <v>theater</v>
      </c>
      <c r="R3969" t="str">
        <f t="shared" si="307"/>
        <v>plays</v>
      </c>
      <c r="S3969" s="6">
        <f t="shared" si="308"/>
        <v>42770.082256944443</v>
      </c>
      <c r="T3969" s="7">
        <f t="shared" si="309"/>
        <v>42800.082256944443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ROUND((E3970/D3970)*100,2)</f>
        <v>10.54</v>
      </c>
      <c r="P3970">
        <f t="shared" si="305"/>
        <v>47.909090909090907</v>
      </c>
      <c r="Q3970" t="str">
        <f t="shared" si="306"/>
        <v>theater</v>
      </c>
      <c r="R3970" t="str">
        <f t="shared" si="307"/>
        <v>plays</v>
      </c>
      <c r="S3970" s="6">
        <f t="shared" si="308"/>
        <v>42452.60732638889</v>
      </c>
      <c r="T3970" s="7">
        <f t="shared" si="309"/>
        <v>42512.60732638889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ROUND((E3971/D3971)*100,2)</f>
        <v>7.47</v>
      </c>
      <c r="P3971">
        <f t="shared" ref="P3971:P4034" si="310">IF(L3971=0,0,+E3971/L3971)</f>
        <v>35.166666666666664</v>
      </c>
      <c r="Q3971" t="str">
        <f t="shared" ref="Q3971:Q4034" si="311">LEFT(N3971, SEARCH("/",N3971)-1)</f>
        <v>theater</v>
      </c>
      <c r="R3971" t="str">
        <f t="shared" ref="R3971:R4034" si="312">RIGHT(N3971,LEN(N3971)-SEARCH("/",N3971))</f>
        <v>plays</v>
      </c>
      <c r="S3971" s="6">
        <f t="shared" ref="S3971:S4034" si="313">(J3971/86400)+25569+(-5/24)</f>
        <v>42601.646365740737</v>
      </c>
      <c r="T3971" s="7">
        <f t="shared" ref="T3971:T4034" si="314">(I3971/86400)+25569+(-5/24)</f>
        <v>42610.954861111109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ROUND((E3972/D3972)*100,2)</f>
        <v>7.0000000000000007E-2</v>
      </c>
      <c r="P3972">
        <f t="shared" si="310"/>
        <v>5.5</v>
      </c>
      <c r="Q3972" t="str">
        <f t="shared" si="311"/>
        <v>theater</v>
      </c>
      <c r="R3972" t="str">
        <f t="shared" si="312"/>
        <v>plays</v>
      </c>
      <c r="S3972" s="6">
        <f t="shared" si="313"/>
        <v>42447.655219907407</v>
      </c>
      <c r="T3972" s="7">
        <f t="shared" si="314"/>
        <v>42477.655219907407</v>
      </c>
    </row>
    <row r="3973" spans="1:20" ht="43.2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ROUND((E3973/D3973)*100,2)</f>
        <v>0.97</v>
      </c>
      <c r="P3973">
        <f t="shared" si="310"/>
        <v>22.666666666666668</v>
      </c>
      <c r="Q3973" t="str">
        <f t="shared" si="311"/>
        <v>theater</v>
      </c>
      <c r="R3973" t="str">
        <f t="shared" si="312"/>
        <v>plays</v>
      </c>
      <c r="S3973" s="6">
        <f t="shared" si="313"/>
        <v>41811.327847222223</v>
      </c>
      <c r="T3973" s="7">
        <f t="shared" si="314"/>
        <v>41841.327847222223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ROUND((E3974/D3974)*100,2)</f>
        <v>21.1</v>
      </c>
      <c r="P3974">
        <f t="shared" si="310"/>
        <v>26.375</v>
      </c>
      <c r="Q3974" t="str">
        <f t="shared" si="311"/>
        <v>theater</v>
      </c>
      <c r="R3974" t="str">
        <f t="shared" si="312"/>
        <v>plays</v>
      </c>
      <c r="S3974" s="6">
        <f t="shared" si="313"/>
        <v>41980.859189814808</v>
      </c>
      <c r="T3974" s="7">
        <f t="shared" si="314"/>
        <v>42040.859189814808</v>
      </c>
    </row>
    <row r="3975" spans="1:20" ht="43.2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ROUND((E3975/D3975)*100,2)</f>
        <v>78.099999999999994</v>
      </c>
      <c r="P3975">
        <f t="shared" si="310"/>
        <v>105.54054054054055</v>
      </c>
      <c r="Q3975" t="str">
        <f t="shared" si="311"/>
        <v>theater</v>
      </c>
      <c r="R3975" t="str">
        <f t="shared" si="312"/>
        <v>plays</v>
      </c>
      <c r="S3975" s="6">
        <f t="shared" si="313"/>
        <v>42469.475810185184</v>
      </c>
      <c r="T3975" s="7">
        <f t="shared" si="314"/>
        <v>42498.958333333336</v>
      </c>
    </row>
    <row r="3976" spans="1:20" ht="43.2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ROUND((E3976/D3976)*100,2)</f>
        <v>32</v>
      </c>
      <c r="P3976">
        <f t="shared" si="310"/>
        <v>29.09090909090909</v>
      </c>
      <c r="Q3976" t="str">
        <f t="shared" si="311"/>
        <v>theater</v>
      </c>
      <c r="R3976" t="str">
        <f t="shared" si="312"/>
        <v>plays</v>
      </c>
      <c r="S3976" s="6">
        <f t="shared" si="313"/>
        <v>42493.338518518511</v>
      </c>
      <c r="T3976" s="7">
        <f t="shared" si="314"/>
        <v>42523.338518518511</v>
      </c>
    </row>
    <row r="3977" spans="1:20" ht="43.2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ROUND((E3977/D3977)*100,2)</f>
        <v>0</v>
      </c>
      <c r="P3977">
        <f t="shared" si="310"/>
        <v>0</v>
      </c>
      <c r="Q3977" t="str">
        <f t="shared" si="311"/>
        <v>theater</v>
      </c>
      <c r="R3977" t="str">
        <f t="shared" si="312"/>
        <v>plays</v>
      </c>
      <c r="S3977" s="6">
        <f t="shared" si="313"/>
        <v>42534.658541666664</v>
      </c>
      <c r="T3977" s="7">
        <f t="shared" si="314"/>
        <v>42564.658541666664</v>
      </c>
    </row>
    <row r="3978" spans="1:20" ht="43.2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ROUND((E3978/D3978)*100,2)</f>
        <v>47.69</v>
      </c>
      <c r="P3978">
        <f t="shared" si="310"/>
        <v>62</v>
      </c>
      <c r="Q3978" t="str">
        <f t="shared" si="311"/>
        <v>theater</v>
      </c>
      <c r="R3978" t="str">
        <f t="shared" si="312"/>
        <v>plays</v>
      </c>
      <c r="S3978" s="6">
        <f t="shared" si="313"/>
        <v>41830.650011574071</v>
      </c>
      <c r="T3978" s="7">
        <f t="shared" si="314"/>
        <v>41852.083333333328</v>
      </c>
    </row>
    <row r="3979" spans="1:20" ht="43.2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ROUND((E3979/D3979)*100,2)</f>
        <v>1.45</v>
      </c>
      <c r="P3979">
        <f t="shared" si="310"/>
        <v>217.5</v>
      </c>
      <c r="Q3979" t="str">
        <f t="shared" si="311"/>
        <v>theater</v>
      </c>
      <c r="R3979" t="str">
        <f t="shared" si="312"/>
        <v>plays</v>
      </c>
      <c r="S3979" s="6">
        <f t="shared" si="313"/>
        <v>42543.580231481479</v>
      </c>
      <c r="T3979" s="7">
        <f t="shared" si="314"/>
        <v>42573.580231481479</v>
      </c>
    </row>
    <row r="3980" spans="1:20" ht="43.2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ROUND((E3980/D3980)*100,2)</f>
        <v>10.7</v>
      </c>
      <c r="P3980">
        <f t="shared" si="310"/>
        <v>26.75</v>
      </c>
      <c r="Q3980" t="str">
        <f t="shared" si="311"/>
        <v>theater</v>
      </c>
      <c r="R3980" t="str">
        <f t="shared" si="312"/>
        <v>plays</v>
      </c>
      <c r="S3980" s="6">
        <f t="shared" si="313"/>
        <v>41975.434641203705</v>
      </c>
      <c r="T3980" s="7">
        <f t="shared" si="314"/>
        <v>42035.434641203705</v>
      </c>
    </row>
    <row r="3981" spans="1:20" ht="43.2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ROUND((E3981/D3981)*100,2)</f>
        <v>1.83</v>
      </c>
      <c r="P3981">
        <f t="shared" si="310"/>
        <v>18.333333333333332</v>
      </c>
      <c r="Q3981" t="str">
        <f t="shared" si="311"/>
        <v>theater</v>
      </c>
      <c r="R3981" t="str">
        <f t="shared" si="312"/>
        <v>plays</v>
      </c>
      <c r="S3981" s="6">
        <f t="shared" si="313"/>
        <v>42069.695104166669</v>
      </c>
      <c r="T3981" s="7">
        <f t="shared" si="314"/>
        <v>42092.624999999993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ROUND((E3982/D3982)*100,2)</f>
        <v>18</v>
      </c>
      <c r="P3982">
        <f t="shared" si="310"/>
        <v>64.285714285714292</v>
      </c>
      <c r="Q3982" t="str">
        <f t="shared" si="311"/>
        <v>theater</v>
      </c>
      <c r="R3982" t="str">
        <f t="shared" si="312"/>
        <v>plays</v>
      </c>
      <c r="S3982" s="6">
        <f t="shared" si="313"/>
        <v>41795.390590277777</v>
      </c>
      <c r="T3982" s="7">
        <f t="shared" si="314"/>
        <v>41825.390590277777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ROUND((E3983/D3983)*100,2)</f>
        <v>4.08</v>
      </c>
      <c r="P3983">
        <f t="shared" si="310"/>
        <v>175</v>
      </c>
      <c r="Q3983" t="str">
        <f t="shared" si="311"/>
        <v>theater</v>
      </c>
      <c r="R3983" t="str">
        <f t="shared" si="312"/>
        <v>plays</v>
      </c>
      <c r="S3983" s="6">
        <f t="shared" si="313"/>
        <v>42507.971631944441</v>
      </c>
      <c r="T3983" s="7">
        <f t="shared" si="314"/>
        <v>42567.971631944441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ROUND((E3984/D3984)*100,2)</f>
        <v>20</v>
      </c>
      <c r="P3984">
        <f t="shared" si="310"/>
        <v>34</v>
      </c>
      <c r="Q3984" t="str">
        <f t="shared" si="311"/>
        <v>theater</v>
      </c>
      <c r="R3984" t="str">
        <f t="shared" si="312"/>
        <v>plays</v>
      </c>
      <c r="S3984" s="6">
        <f t="shared" si="313"/>
        <v>42132.601620370369</v>
      </c>
      <c r="T3984" s="7">
        <f t="shared" si="314"/>
        <v>42192.601620370369</v>
      </c>
    </row>
    <row r="3985" spans="1:20" ht="43.2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ROUND((E3985/D3985)*100,2)</f>
        <v>34.799999999999997</v>
      </c>
      <c r="P3985">
        <f t="shared" si="310"/>
        <v>84.282608695652172</v>
      </c>
      <c r="Q3985" t="str">
        <f t="shared" si="311"/>
        <v>theater</v>
      </c>
      <c r="R3985" t="str">
        <f t="shared" si="312"/>
        <v>plays</v>
      </c>
      <c r="S3985" s="6">
        <f t="shared" si="313"/>
        <v>41747.661527777775</v>
      </c>
      <c r="T3985" s="7">
        <f t="shared" si="314"/>
        <v>41779.082638888889</v>
      </c>
    </row>
    <row r="3986" spans="1:20" ht="43.2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ROUND((E3986/D3986)*100,2)</f>
        <v>6.33</v>
      </c>
      <c r="P3986">
        <f t="shared" si="310"/>
        <v>9.5</v>
      </c>
      <c r="Q3986" t="str">
        <f t="shared" si="311"/>
        <v>theater</v>
      </c>
      <c r="R3986" t="str">
        <f t="shared" si="312"/>
        <v>plays</v>
      </c>
      <c r="S3986" s="6">
        <f t="shared" si="313"/>
        <v>41920.75513888889</v>
      </c>
      <c r="T3986" s="7">
        <f t="shared" si="314"/>
        <v>41950.791666666664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ROUND((E3987/D3987)*100,2)</f>
        <v>32.049999999999997</v>
      </c>
      <c r="P3987">
        <f t="shared" si="310"/>
        <v>33.736842105263158</v>
      </c>
      <c r="Q3987" t="str">
        <f t="shared" si="311"/>
        <v>theater</v>
      </c>
      <c r="R3987" t="str">
        <f t="shared" si="312"/>
        <v>plays</v>
      </c>
      <c r="S3987" s="6">
        <f t="shared" si="313"/>
        <v>42399.499074074069</v>
      </c>
      <c r="T3987" s="7">
        <f t="shared" si="314"/>
        <v>42420.670138888883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ROUND((E3988/D3988)*100,2)</f>
        <v>9.76</v>
      </c>
      <c r="P3988">
        <f t="shared" si="310"/>
        <v>37.53846153846154</v>
      </c>
      <c r="Q3988" t="str">
        <f t="shared" si="311"/>
        <v>theater</v>
      </c>
      <c r="R3988" t="str">
        <f t="shared" si="312"/>
        <v>plays</v>
      </c>
      <c r="S3988" s="6">
        <f t="shared" si="313"/>
        <v>42467.340208333328</v>
      </c>
      <c r="T3988" s="7">
        <f t="shared" si="314"/>
        <v>42496.336111111108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ROUND((E3989/D3989)*100,2)</f>
        <v>37.75</v>
      </c>
      <c r="P3989">
        <f t="shared" si="310"/>
        <v>11.615384615384615</v>
      </c>
      <c r="Q3989" t="str">
        <f t="shared" si="311"/>
        <v>theater</v>
      </c>
      <c r="R3989" t="str">
        <f t="shared" si="312"/>
        <v>plays</v>
      </c>
      <c r="S3989" s="6">
        <f t="shared" si="313"/>
        <v>41765.716319444444</v>
      </c>
      <c r="T3989" s="7">
        <f t="shared" si="314"/>
        <v>41775.716319444444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ROUND((E3990/D3990)*100,2)</f>
        <v>2.13</v>
      </c>
      <c r="P3990">
        <f t="shared" si="310"/>
        <v>8</v>
      </c>
      <c r="Q3990" t="str">
        <f t="shared" si="311"/>
        <v>theater</v>
      </c>
      <c r="R3990" t="str">
        <f t="shared" si="312"/>
        <v>plays</v>
      </c>
      <c r="S3990" s="6">
        <f t="shared" si="313"/>
        <v>42229.872835648144</v>
      </c>
      <c r="T3990" s="7">
        <f t="shared" si="314"/>
        <v>42244.872835648144</v>
      </c>
    </row>
    <row r="3991" spans="1:20" ht="43.2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ROUND((E3991/D3991)*100,2)</f>
        <v>0</v>
      </c>
      <c r="P3991">
        <f t="shared" si="310"/>
        <v>0</v>
      </c>
      <c r="Q3991" t="str">
        <f t="shared" si="311"/>
        <v>theater</v>
      </c>
      <c r="R3991" t="str">
        <f t="shared" si="312"/>
        <v>plays</v>
      </c>
      <c r="S3991" s="6">
        <f t="shared" si="313"/>
        <v>42286.541446759256</v>
      </c>
      <c r="T3991" s="7">
        <f t="shared" si="314"/>
        <v>42316.583113425928</v>
      </c>
    </row>
    <row r="3992" spans="1:20" ht="43.2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ROUND((E3992/D3992)*100,2)</f>
        <v>4.18</v>
      </c>
      <c r="P3992">
        <f t="shared" si="310"/>
        <v>23</v>
      </c>
      <c r="Q3992" t="str">
        <f t="shared" si="311"/>
        <v>theater</v>
      </c>
      <c r="R3992" t="str">
        <f t="shared" si="312"/>
        <v>plays</v>
      </c>
      <c r="S3992" s="6">
        <f t="shared" si="313"/>
        <v>42401.464039351849</v>
      </c>
      <c r="T3992" s="7">
        <f t="shared" si="314"/>
        <v>42431.464039351849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ROUND((E3993/D3993)*100,2)</f>
        <v>20</v>
      </c>
      <c r="P3993">
        <f t="shared" si="310"/>
        <v>100</v>
      </c>
      <c r="Q3993" t="str">
        <f t="shared" si="311"/>
        <v>theater</v>
      </c>
      <c r="R3993" t="str">
        <f t="shared" si="312"/>
        <v>plays</v>
      </c>
      <c r="S3993" s="6">
        <f t="shared" si="313"/>
        <v>42125.436134259253</v>
      </c>
      <c r="T3993" s="7">
        <f t="shared" si="314"/>
        <v>42155.436134259253</v>
      </c>
    </row>
    <row r="3994" spans="1:20" ht="43.2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ROUND((E3994/D3994)*100,2)</f>
        <v>5.41</v>
      </c>
      <c r="P3994">
        <f t="shared" si="310"/>
        <v>60.111111111111114</v>
      </c>
      <c r="Q3994" t="str">
        <f t="shared" si="311"/>
        <v>theater</v>
      </c>
      <c r="R3994" t="str">
        <f t="shared" si="312"/>
        <v>plays</v>
      </c>
      <c r="S3994" s="6">
        <f t="shared" si="313"/>
        <v>42289.732164351844</v>
      </c>
      <c r="T3994" s="7">
        <f t="shared" si="314"/>
        <v>42349.773831018516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ROUND((E3995/D3995)*100,2)</f>
        <v>0.01</v>
      </c>
      <c r="P3995">
        <f t="shared" si="310"/>
        <v>3</v>
      </c>
      <c r="Q3995" t="str">
        <f t="shared" si="311"/>
        <v>theater</v>
      </c>
      <c r="R3995" t="str">
        <f t="shared" si="312"/>
        <v>plays</v>
      </c>
      <c r="S3995" s="6">
        <f t="shared" si="313"/>
        <v>42107.656388888885</v>
      </c>
      <c r="T3995" s="7">
        <f t="shared" si="314"/>
        <v>42137.656388888885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ROUND((E3996/D3996)*100,2)</f>
        <v>0.25</v>
      </c>
      <c r="P3996">
        <f t="shared" si="310"/>
        <v>5</v>
      </c>
      <c r="Q3996" t="str">
        <f t="shared" si="311"/>
        <v>theater</v>
      </c>
      <c r="R3996" t="str">
        <f t="shared" si="312"/>
        <v>plays</v>
      </c>
      <c r="S3996" s="6">
        <f t="shared" si="313"/>
        <v>41809.181597222218</v>
      </c>
      <c r="T3996" s="7">
        <f t="shared" si="314"/>
        <v>41839.181597222218</v>
      </c>
    </row>
    <row r="3997" spans="1:20" ht="43.2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ROUND((E3997/D3997)*100,2)</f>
        <v>35</v>
      </c>
      <c r="P3997">
        <f t="shared" si="310"/>
        <v>17.5</v>
      </c>
      <c r="Q3997" t="str">
        <f t="shared" si="311"/>
        <v>theater</v>
      </c>
      <c r="R3997" t="str">
        <f t="shared" si="312"/>
        <v>plays</v>
      </c>
      <c r="S3997" s="6">
        <f t="shared" si="313"/>
        <v>42019.475428240738</v>
      </c>
      <c r="T3997" s="7">
        <f t="shared" si="314"/>
        <v>42049.268749999996</v>
      </c>
    </row>
    <row r="3998" spans="1:20" ht="43.2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ROUND((E3998/D3998)*100,2)</f>
        <v>16.57</v>
      </c>
      <c r="P3998">
        <f t="shared" si="310"/>
        <v>29.235294117647058</v>
      </c>
      <c r="Q3998" t="str">
        <f t="shared" si="311"/>
        <v>theater</v>
      </c>
      <c r="R3998" t="str">
        <f t="shared" si="312"/>
        <v>plays</v>
      </c>
      <c r="S3998" s="6">
        <f t="shared" si="313"/>
        <v>41950.058611111112</v>
      </c>
      <c r="T3998" s="7">
        <f t="shared" si="314"/>
        <v>41963.461111111108</v>
      </c>
    </row>
    <row r="3999" spans="1:20" ht="43.2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ROUND((E3999/D3999)*100,2)</f>
        <v>0</v>
      </c>
      <c r="P3999">
        <f t="shared" si="310"/>
        <v>0</v>
      </c>
      <c r="Q3999" t="str">
        <f t="shared" si="311"/>
        <v>theater</v>
      </c>
      <c r="R3999" t="str">
        <f t="shared" si="312"/>
        <v>plays</v>
      </c>
      <c r="S3999" s="6">
        <f t="shared" si="313"/>
        <v>42069.183113425919</v>
      </c>
      <c r="T3999" s="7">
        <f t="shared" si="314"/>
        <v>42099.141446759262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ROUND((E4000/D4000)*100,2)</f>
        <v>57.2</v>
      </c>
      <c r="P4000">
        <f t="shared" si="310"/>
        <v>59.583333333333336</v>
      </c>
      <c r="Q4000" t="str">
        <f t="shared" si="311"/>
        <v>theater</v>
      </c>
      <c r="R4000" t="str">
        <f t="shared" si="312"/>
        <v>plays</v>
      </c>
      <c r="S4000" s="6">
        <f t="shared" si="313"/>
        <v>42061.754930555551</v>
      </c>
      <c r="T4000" s="7">
        <f t="shared" si="314"/>
        <v>42091.713263888887</v>
      </c>
    </row>
    <row r="4001" spans="1:20" ht="43.2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ROUND((E4001/D4001)*100,2)</f>
        <v>16.510000000000002</v>
      </c>
      <c r="P4001">
        <f t="shared" si="310"/>
        <v>82.571428571428569</v>
      </c>
      <c r="Q4001" t="str">
        <f t="shared" si="311"/>
        <v>theater</v>
      </c>
      <c r="R4001" t="str">
        <f t="shared" si="312"/>
        <v>plays</v>
      </c>
      <c r="S4001" s="6">
        <f t="shared" si="313"/>
        <v>41842.620347222219</v>
      </c>
      <c r="T4001" s="7">
        <f t="shared" si="314"/>
        <v>41882.619317129625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ROUND((E4002/D4002)*100,2)</f>
        <v>0.13</v>
      </c>
      <c r="P4002">
        <f t="shared" si="310"/>
        <v>10</v>
      </c>
      <c r="Q4002" t="str">
        <f t="shared" si="311"/>
        <v>theater</v>
      </c>
      <c r="R4002" t="str">
        <f t="shared" si="312"/>
        <v>plays</v>
      </c>
      <c r="S4002" s="6">
        <f t="shared" si="313"/>
        <v>42437.437013888884</v>
      </c>
      <c r="T4002" s="7">
        <f t="shared" si="314"/>
        <v>42497.39534722222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ROUND((E4003/D4003)*100,2)</f>
        <v>37.75</v>
      </c>
      <c r="P4003">
        <f t="shared" si="310"/>
        <v>32.357142857142854</v>
      </c>
      <c r="Q4003" t="str">
        <f t="shared" si="311"/>
        <v>theater</v>
      </c>
      <c r="R4003" t="str">
        <f t="shared" si="312"/>
        <v>plays</v>
      </c>
      <c r="S4003" s="6">
        <f t="shared" si="313"/>
        <v>42775.755879629629</v>
      </c>
      <c r="T4003" s="7">
        <f t="shared" si="314"/>
        <v>42795.583333333336</v>
      </c>
    </row>
    <row r="4004" spans="1:20" ht="43.2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ROUND((E4004/D4004)*100,2)</f>
        <v>1.84</v>
      </c>
      <c r="P4004">
        <f t="shared" si="310"/>
        <v>5.75</v>
      </c>
      <c r="Q4004" t="str">
        <f t="shared" si="311"/>
        <v>theater</v>
      </c>
      <c r="R4004" t="str">
        <f t="shared" si="312"/>
        <v>plays</v>
      </c>
      <c r="S4004" s="6">
        <f t="shared" si="313"/>
        <v>41878.835196759253</v>
      </c>
      <c r="T4004" s="7">
        <f t="shared" si="314"/>
        <v>41908.835196759253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ROUND((E4005/D4005)*100,2)</f>
        <v>10.050000000000001</v>
      </c>
      <c r="P4005">
        <f t="shared" si="310"/>
        <v>100.5</v>
      </c>
      <c r="Q4005" t="str">
        <f t="shared" si="311"/>
        <v>theater</v>
      </c>
      <c r="R4005" t="str">
        <f t="shared" si="312"/>
        <v>plays</v>
      </c>
      <c r="S4005" s="6">
        <f t="shared" si="313"/>
        <v>42020.379016203697</v>
      </c>
      <c r="T4005" s="7">
        <f t="shared" si="314"/>
        <v>42050.379016203697</v>
      </c>
    </row>
    <row r="4006" spans="1:20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ROUND((E4006/D4006)*100,2)</f>
        <v>0.2</v>
      </c>
      <c r="P4006">
        <f t="shared" si="310"/>
        <v>1</v>
      </c>
      <c r="Q4006" t="str">
        <f t="shared" si="311"/>
        <v>theater</v>
      </c>
      <c r="R4006" t="str">
        <f t="shared" si="312"/>
        <v>plays</v>
      </c>
      <c r="S4006" s="6">
        <f t="shared" si="313"/>
        <v>41889.954363425924</v>
      </c>
      <c r="T4006" s="7">
        <f t="shared" si="314"/>
        <v>41919.954363425924</v>
      </c>
    </row>
    <row r="4007" spans="1:20" ht="43.2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ROUND((E4007/D4007)*100,2)</f>
        <v>1.33</v>
      </c>
      <c r="P4007">
        <f t="shared" si="310"/>
        <v>20</v>
      </c>
      <c r="Q4007" t="str">
        <f t="shared" si="311"/>
        <v>theater</v>
      </c>
      <c r="R4007" t="str">
        <f t="shared" si="312"/>
        <v>plays</v>
      </c>
      <c r="S4007" s="6">
        <f t="shared" si="313"/>
        <v>41872.599363425921</v>
      </c>
      <c r="T4007" s="7">
        <f t="shared" si="314"/>
        <v>41932.599363425921</v>
      </c>
    </row>
    <row r="4008" spans="1:20" ht="43.2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ROUND((E4008/D4008)*100,2)</f>
        <v>0.01</v>
      </c>
      <c r="P4008">
        <f t="shared" si="310"/>
        <v>2</v>
      </c>
      <c r="Q4008" t="str">
        <f t="shared" si="311"/>
        <v>theater</v>
      </c>
      <c r="R4008" t="str">
        <f t="shared" si="312"/>
        <v>plays</v>
      </c>
      <c r="S4008" s="6">
        <f t="shared" si="313"/>
        <v>42391.564664351848</v>
      </c>
      <c r="T4008" s="7">
        <f t="shared" si="314"/>
        <v>42416.564664351848</v>
      </c>
    </row>
    <row r="4009" spans="1:20" ht="43.2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ROUND((E4009/D4009)*100,2)</f>
        <v>0.25</v>
      </c>
      <c r="P4009">
        <f t="shared" si="310"/>
        <v>5</v>
      </c>
      <c r="Q4009" t="str">
        <f t="shared" si="311"/>
        <v>theater</v>
      </c>
      <c r="R4009" t="str">
        <f t="shared" si="312"/>
        <v>plays</v>
      </c>
      <c r="S4009" s="6">
        <f t="shared" si="313"/>
        <v>41848.564594907402</v>
      </c>
      <c r="T4009" s="7">
        <f t="shared" si="314"/>
        <v>41877.477777777771</v>
      </c>
    </row>
    <row r="4010" spans="1:20" ht="43.2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ROUND((E4010/D4010)*100,2)</f>
        <v>6</v>
      </c>
      <c r="P4010">
        <f t="shared" si="310"/>
        <v>15</v>
      </c>
      <c r="Q4010" t="str">
        <f t="shared" si="311"/>
        <v>theater</v>
      </c>
      <c r="R4010" t="str">
        <f t="shared" si="312"/>
        <v>plays</v>
      </c>
      <c r="S4010" s="6">
        <f t="shared" si="313"/>
        <v>42177.755868055552</v>
      </c>
      <c r="T4010" s="7">
        <f t="shared" si="314"/>
        <v>42207.755868055552</v>
      </c>
    </row>
    <row r="4011" spans="1:20" ht="43.2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ROUND((E4011/D4011)*100,2)</f>
        <v>3.89</v>
      </c>
      <c r="P4011">
        <f t="shared" si="310"/>
        <v>25</v>
      </c>
      <c r="Q4011" t="str">
        <f t="shared" si="311"/>
        <v>theater</v>
      </c>
      <c r="R4011" t="str">
        <f t="shared" si="312"/>
        <v>plays</v>
      </c>
      <c r="S4011" s="6">
        <f t="shared" si="313"/>
        <v>41851.492592592593</v>
      </c>
      <c r="T4011" s="7">
        <f t="shared" si="314"/>
        <v>41891.492592592593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ROUND((E4012/D4012)*100,2)</f>
        <v>24.19</v>
      </c>
      <c r="P4012">
        <f t="shared" si="310"/>
        <v>45.842105263157897</v>
      </c>
      <c r="Q4012" t="str">
        <f t="shared" si="311"/>
        <v>theater</v>
      </c>
      <c r="R4012" t="str">
        <f t="shared" si="312"/>
        <v>plays</v>
      </c>
      <c r="S4012" s="6">
        <f t="shared" si="313"/>
        <v>41921.562106481477</v>
      </c>
      <c r="T4012" s="7">
        <f t="shared" si="314"/>
        <v>41938.562106481477</v>
      </c>
    </row>
    <row r="4013" spans="1:20" ht="43.2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ROUND((E4013/D4013)*100,2)</f>
        <v>7.6</v>
      </c>
      <c r="P4013">
        <f t="shared" si="310"/>
        <v>4.75</v>
      </c>
      <c r="Q4013" t="str">
        <f t="shared" si="311"/>
        <v>theater</v>
      </c>
      <c r="R4013" t="str">
        <f t="shared" si="312"/>
        <v>plays</v>
      </c>
      <c r="S4013" s="6">
        <f t="shared" si="313"/>
        <v>42002.336550925924</v>
      </c>
      <c r="T4013" s="7">
        <f t="shared" si="314"/>
        <v>42032.336550925924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ROUND((E4014/D4014)*100,2)</f>
        <v>0</v>
      </c>
      <c r="P4014">
        <f t="shared" si="310"/>
        <v>0</v>
      </c>
      <c r="Q4014" t="str">
        <f t="shared" si="311"/>
        <v>theater</v>
      </c>
      <c r="R4014" t="str">
        <f t="shared" si="312"/>
        <v>plays</v>
      </c>
      <c r="S4014" s="6">
        <f t="shared" si="313"/>
        <v>42096.336215277777</v>
      </c>
      <c r="T4014" s="7">
        <f t="shared" si="314"/>
        <v>42126.336215277777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ROUND((E4015/D4015)*100,2)</f>
        <v>1.3</v>
      </c>
      <c r="P4015">
        <f t="shared" si="310"/>
        <v>13</v>
      </c>
      <c r="Q4015" t="str">
        <f t="shared" si="311"/>
        <v>theater</v>
      </c>
      <c r="R4015" t="str">
        <f t="shared" si="312"/>
        <v>plays</v>
      </c>
      <c r="S4015" s="6">
        <f t="shared" si="313"/>
        <v>42021.092858796292</v>
      </c>
      <c r="T4015" s="7">
        <f t="shared" si="314"/>
        <v>42051.092858796292</v>
      </c>
    </row>
    <row r="4016" spans="1:20" ht="43.2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ROUND((E4016/D4016)*100,2)</f>
        <v>0</v>
      </c>
      <c r="P4016">
        <f t="shared" si="310"/>
        <v>0</v>
      </c>
      <c r="Q4016" t="str">
        <f t="shared" si="311"/>
        <v>theater</v>
      </c>
      <c r="R4016" t="str">
        <f t="shared" si="312"/>
        <v>plays</v>
      </c>
      <c r="S4016" s="6">
        <f t="shared" si="313"/>
        <v>42419.037835648145</v>
      </c>
      <c r="T4016" s="7">
        <f t="shared" si="314"/>
        <v>42434.037835648145</v>
      </c>
    </row>
    <row r="4017" spans="1:20" ht="43.2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ROUND((E4017/D4017)*100,2)</f>
        <v>0.01</v>
      </c>
      <c r="P4017">
        <f t="shared" si="310"/>
        <v>1</v>
      </c>
      <c r="Q4017" t="str">
        <f t="shared" si="311"/>
        <v>theater</v>
      </c>
      <c r="R4017" t="str">
        <f t="shared" si="312"/>
        <v>plays</v>
      </c>
      <c r="S4017" s="6">
        <f t="shared" si="313"/>
        <v>42174.572488425925</v>
      </c>
      <c r="T4017" s="7">
        <f t="shared" si="314"/>
        <v>42204.572488425925</v>
      </c>
    </row>
    <row r="4018" spans="1:20" ht="43.2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ROUND((E4018/D4018)*100,2)</f>
        <v>14</v>
      </c>
      <c r="P4018">
        <f t="shared" si="310"/>
        <v>10</v>
      </c>
      <c r="Q4018" t="str">
        <f t="shared" si="311"/>
        <v>theater</v>
      </c>
      <c r="R4018" t="str">
        <f t="shared" si="312"/>
        <v>plays</v>
      </c>
      <c r="S4018" s="6">
        <f t="shared" si="313"/>
        <v>41869.664351851847</v>
      </c>
      <c r="T4018" s="7">
        <f t="shared" si="314"/>
        <v>41899.664351851847</v>
      </c>
    </row>
    <row r="4019" spans="1:20" ht="43.2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ROUND((E4019/D4019)*100,2)</f>
        <v>1.05</v>
      </c>
      <c r="P4019">
        <f t="shared" si="310"/>
        <v>52.5</v>
      </c>
      <c r="Q4019" t="str">
        <f t="shared" si="311"/>
        <v>theater</v>
      </c>
      <c r="R4019" t="str">
        <f t="shared" si="312"/>
        <v>plays</v>
      </c>
      <c r="S4019" s="6">
        <f t="shared" si="313"/>
        <v>41856.463819444441</v>
      </c>
      <c r="T4019" s="7">
        <f t="shared" si="314"/>
        <v>41886.463819444441</v>
      </c>
    </row>
    <row r="4020" spans="1:20" ht="28.8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ROUND((E4020/D4020)*100,2)</f>
        <v>8.67</v>
      </c>
      <c r="P4020">
        <f t="shared" si="310"/>
        <v>32.5</v>
      </c>
      <c r="Q4020" t="str">
        <f t="shared" si="311"/>
        <v>theater</v>
      </c>
      <c r="R4020" t="str">
        <f t="shared" si="312"/>
        <v>plays</v>
      </c>
      <c r="S4020" s="6">
        <f t="shared" si="313"/>
        <v>42620.702638888884</v>
      </c>
      <c r="T4020" s="7">
        <f t="shared" si="314"/>
        <v>42650.702638888884</v>
      </c>
    </row>
    <row r="4021" spans="1:20" ht="43.2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ROUND((E4021/D4021)*100,2)</f>
        <v>0.83</v>
      </c>
      <c r="P4021">
        <f t="shared" si="310"/>
        <v>7.25</v>
      </c>
      <c r="Q4021" t="str">
        <f t="shared" si="311"/>
        <v>theater</v>
      </c>
      <c r="R4021" t="str">
        <f t="shared" si="312"/>
        <v>plays</v>
      </c>
      <c r="S4021" s="6">
        <f t="shared" si="313"/>
        <v>42417.467546296299</v>
      </c>
      <c r="T4021" s="7">
        <f t="shared" si="314"/>
        <v>42475.477777777771</v>
      </c>
    </row>
    <row r="4022" spans="1:20" ht="43.2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ROUND((E4022/D4022)*100,2)</f>
        <v>16.670000000000002</v>
      </c>
      <c r="P4022">
        <f t="shared" si="310"/>
        <v>33.333333333333336</v>
      </c>
      <c r="Q4022" t="str">
        <f t="shared" si="311"/>
        <v>theater</v>
      </c>
      <c r="R4022" t="str">
        <f t="shared" si="312"/>
        <v>plays</v>
      </c>
      <c r="S4022" s="6">
        <f t="shared" si="313"/>
        <v>42056.982627314814</v>
      </c>
      <c r="T4022" s="7">
        <f t="shared" si="314"/>
        <v>42086.940960648142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ROUND((E4023/D4023)*100,2)</f>
        <v>0.83</v>
      </c>
      <c r="P4023">
        <f t="shared" si="310"/>
        <v>62.5</v>
      </c>
      <c r="Q4023" t="str">
        <f t="shared" si="311"/>
        <v>theater</v>
      </c>
      <c r="R4023" t="str">
        <f t="shared" si="312"/>
        <v>plays</v>
      </c>
      <c r="S4023" s="6">
        <f t="shared" si="313"/>
        <v>41878.703217592592</v>
      </c>
      <c r="T4023" s="7">
        <f t="shared" si="314"/>
        <v>41938.703217592592</v>
      </c>
    </row>
    <row r="4024" spans="1:20" ht="28.8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ROUND((E4024/D4024)*100,2)</f>
        <v>69.56</v>
      </c>
      <c r="P4024">
        <f t="shared" si="310"/>
        <v>63.558375634517766</v>
      </c>
      <c r="Q4024" t="str">
        <f t="shared" si="311"/>
        <v>theater</v>
      </c>
      <c r="R4024" t="str">
        <f t="shared" si="312"/>
        <v>plays</v>
      </c>
      <c r="S4024" s="6">
        <f t="shared" si="313"/>
        <v>41990.375775462962</v>
      </c>
      <c r="T4024" s="7">
        <f t="shared" si="314"/>
        <v>42035.912499999999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ROUND((E4025/D4025)*100,2)</f>
        <v>0</v>
      </c>
      <c r="P4025">
        <f t="shared" si="310"/>
        <v>0</v>
      </c>
      <c r="Q4025" t="str">
        <f t="shared" si="311"/>
        <v>theater</v>
      </c>
      <c r="R4025" t="str">
        <f t="shared" si="312"/>
        <v>plays</v>
      </c>
      <c r="S4025" s="6">
        <f t="shared" si="313"/>
        <v>42408.791238425925</v>
      </c>
      <c r="T4025" s="7">
        <f t="shared" si="314"/>
        <v>42453.749571759261</v>
      </c>
    </row>
    <row r="4026" spans="1:20" ht="43.2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ROUND((E4026/D4026)*100,2)</f>
        <v>1.25</v>
      </c>
      <c r="P4026">
        <f t="shared" si="310"/>
        <v>10</v>
      </c>
      <c r="Q4026" t="str">
        <f t="shared" si="311"/>
        <v>theater</v>
      </c>
      <c r="R4026" t="str">
        <f t="shared" si="312"/>
        <v>plays</v>
      </c>
      <c r="S4026" s="6">
        <f t="shared" si="313"/>
        <v>42217.461770833332</v>
      </c>
      <c r="T4026" s="7">
        <f t="shared" si="314"/>
        <v>42247.461770833332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ROUND((E4027/D4027)*100,2)</f>
        <v>5</v>
      </c>
      <c r="P4027">
        <f t="shared" si="310"/>
        <v>62.5</v>
      </c>
      <c r="Q4027" t="str">
        <f t="shared" si="311"/>
        <v>theater</v>
      </c>
      <c r="R4027" t="str">
        <f t="shared" si="312"/>
        <v>plays</v>
      </c>
      <c r="S4027" s="6">
        <f t="shared" si="313"/>
        <v>42151.029351851852</v>
      </c>
      <c r="T4027" s="7">
        <f t="shared" si="314"/>
        <v>42211.029351851852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ROUND((E4028/D4028)*100,2)</f>
        <v>0</v>
      </c>
      <c r="P4028">
        <f t="shared" si="310"/>
        <v>0</v>
      </c>
      <c r="Q4028" t="str">
        <f t="shared" si="311"/>
        <v>theater</v>
      </c>
      <c r="R4028" t="str">
        <f t="shared" si="312"/>
        <v>plays</v>
      </c>
      <c r="S4028" s="6">
        <f t="shared" si="313"/>
        <v>42282.447210648148</v>
      </c>
      <c r="T4028" s="7">
        <f t="shared" si="314"/>
        <v>42342.488877314812</v>
      </c>
    </row>
    <row r="4029" spans="1:20" ht="43.2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ROUND((E4029/D4029)*100,2)</f>
        <v>7.17</v>
      </c>
      <c r="P4029">
        <f t="shared" si="310"/>
        <v>30.714285714285715</v>
      </c>
      <c r="Q4029" t="str">
        <f t="shared" si="311"/>
        <v>theater</v>
      </c>
      <c r="R4029" t="str">
        <f t="shared" si="312"/>
        <v>plays</v>
      </c>
      <c r="S4029" s="6">
        <f t="shared" si="313"/>
        <v>42768.762511574074</v>
      </c>
      <c r="T4029" s="7">
        <f t="shared" si="314"/>
        <v>42788.833333333336</v>
      </c>
    </row>
    <row r="4030" spans="1:20" ht="43.2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ROUND((E4030/D4030)*100,2)</f>
        <v>28.05</v>
      </c>
      <c r="P4030">
        <f t="shared" si="310"/>
        <v>51</v>
      </c>
      <c r="Q4030" t="str">
        <f t="shared" si="311"/>
        <v>theater</v>
      </c>
      <c r="R4030" t="str">
        <f t="shared" si="312"/>
        <v>plays</v>
      </c>
      <c r="S4030" s="6">
        <f t="shared" si="313"/>
        <v>41765.730324074073</v>
      </c>
      <c r="T4030" s="7">
        <f t="shared" si="314"/>
        <v>41795.730324074073</v>
      </c>
    </row>
    <row r="4031" spans="1:20" ht="43.2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ROUND((E4031/D4031)*100,2)</f>
        <v>0</v>
      </c>
      <c r="P4031">
        <f t="shared" si="310"/>
        <v>0</v>
      </c>
      <c r="Q4031" t="str">
        <f t="shared" si="311"/>
        <v>theater</v>
      </c>
      <c r="R4031" t="str">
        <f t="shared" si="312"/>
        <v>plays</v>
      </c>
      <c r="S4031" s="6">
        <f t="shared" si="313"/>
        <v>42321.816782407404</v>
      </c>
      <c r="T4031" s="7">
        <f t="shared" si="314"/>
        <v>42351.816782407404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ROUND((E4032/D4032)*100,2)</f>
        <v>16</v>
      </c>
      <c r="P4032">
        <f t="shared" si="310"/>
        <v>66.666666666666671</v>
      </c>
      <c r="Q4032" t="str">
        <f t="shared" si="311"/>
        <v>theater</v>
      </c>
      <c r="R4032" t="str">
        <f t="shared" si="312"/>
        <v>plays</v>
      </c>
      <c r="S4032" s="6">
        <f t="shared" si="313"/>
        <v>42374.446747685179</v>
      </c>
      <c r="T4032" s="7">
        <f t="shared" si="314"/>
        <v>42403.575694444444</v>
      </c>
    </row>
    <row r="4033" spans="1:20" ht="43.2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ROUND((E4033/D4033)*100,2)</f>
        <v>0</v>
      </c>
      <c r="P4033">
        <f t="shared" si="310"/>
        <v>0</v>
      </c>
      <c r="Q4033" t="str">
        <f t="shared" si="311"/>
        <v>theater</v>
      </c>
      <c r="R4033" t="str">
        <f t="shared" si="312"/>
        <v>plays</v>
      </c>
      <c r="S4033" s="6">
        <f t="shared" si="313"/>
        <v>41941.376898148148</v>
      </c>
      <c r="T4033" s="7">
        <f t="shared" si="314"/>
        <v>41991.418564814812</v>
      </c>
    </row>
    <row r="4034" spans="1:20" ht="43.2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ROUND((E4034/D4034)*100,2)</f>
        <v>6.83</v>
      </c>
      <c r="P4034">
        <f t="shared" si="310"/>
        <v>59</v>
      </c>
      <c r="Q4034" t="str">
        <f t="shared" si="311"/>
        <v>theater</v>
      </c>
      <c r="R4034" t="str">
        <f t="shared" si="312"/>
        <v>plays</v>
      </c>
      <c r="S4034" s="6">
        <f t="shared" si="313"/>
        <v>42293.60087962963</v>
      </c>
      <c r="T4034" s="7">
        <f t="shared" si="314"/>
        <v>42353.642546296294</v>
      </c>
    </row>
    <row r="4035" spans="1:20" ht="43.2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ROUND((E4035/D4035)*100,2)</f>
        <v>25.7</v>
      </c>
      <c r="P4035">
        <f t="shared" ref="P4035:P4098" si="315">IF(L4035=0,0,+E4035/L4035)</f>
        <v>65.340319148936175</v>
      </c>
      <c r="Q4035" t="str">
        <f t="shared" ref="Q4035:Q4098" si="316">LEFT(N4035, SEARCH("/",N4035)-1)</f>
        <v>theater</v>
      </c>
      <c r="R4035" t="str">
        <f t="shared" ref="R4035:R4098" si="317">RIGHT(N4035,LEN(N4035)-SEARCH("/",N4035))</f>
        <v>plays</v>
      </c>
      <c r="S4035" s="6">
        <f t="shared" ref="S4035:S4098" si="318">(J4035/86400)+25569+(-5/24)</f>
        <v>42614.06046296296</v>
      </c>
      <c r="T4035" s="7">
        <f t="shared" ref="T4035:T4098" si="319">(I4035/86400)+25569+(-5/24)</f>
        <v>42645.166666666664</v>
      </c>
    </row>
    <row r="4036" spans="1:20" ht="43.2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ROUND((E4036/D4036)*100,2)</f>
        <v>1.48</v>
      </c>
      <c r="P4036">
        <f t="shared" si="315"/>
        <v>100</v>
      </c>
      <c r="Q4036" t="str">
        <f t="shared" si="316"/>
        <v>theater</v>
      </c>
      <c r="R4036" t="str">
        <f t="shared" si="317"/>
        <v>plays</v>
      </c>
      <c r="S4036" s="6">
        <f t="shared" si="318"/>
        <v>42067.739004629628</v>
      </c>
      <c r="T4036" s="7">
        <f t="shared" si="319"/>
        <v>42097.697337962956</v>
      </c>
    </row>
    <row r="4037" spans="1:20" ht="28.8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ROUND((E4037/D4037)*100,2)</f>
        <v>36.85</v>
      </c>
      <c r="P4037">
        <f t="shared" si="315"/>
        <v>147.4</v>
      </c>
      <c r="Q4037" t="str">
        <f t="shared" si="316"/>
        <v>theater</v>
      </c>
      <c r="R4037" t="str">
        <f t="shared" si="317"/>
        <v>plays</v>
      </c>
      <c r="S4037" s="6">
        <f t="shared" si="318"/>
        <v>41903.674618055556</v>
      </c>
      <c r="T4037" s="7">
        <f t="shared" si="319"/>
        <v>41933.674618055556</v>
      </c>
    </row>
    <row r="4038" spans="1:20" ht="43.2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ROUND((E4038/D4038)*100,2)</f>
        <v>47.05</v>
      </c>
      <c r="P4038">
        <f t="shared" si="315"/>
        <v>166.05882352941177</v>
      </c>
      <c r="Q4038" t="str">
        <f t="shared" si="316"/>
        <v>theater</v>
      </c>
      <c r="R4038" t="str">
        <f t="shared" si="317"/>
        <v>plays</v>
      </c>
      <c r="S4038" s="6">
        <f t="shared" si="318"/>
        <v>41804.728750000002</v>
      </c>
      <c r="T4038" s="7">
        <f t="shared" si="319"/>
        <v>41821.729166666664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ROUND((E4039/D4039)*100,2)</f>
        <v>11.43</v>
      </c>
      <c r="P4039">
        <f t="shared" si="315"/>
        <v>40</v>
      </c>
      <c r="Q4039" t="str">
        <f t="shared" si="316"/>
        <v>theater</v>
      </c>
      <c r="R4039" t="str">
        <f t="shared" si="317"/>
        <v>plays</v>
      </c>
      <c r="S4039" s="6">
        <f t="shared" si="318"/>
        <v>42496.862442129626</v>
      </c>
      <c r="T4039" s="7">
        <f t="shared" si="319"/>
        <v>42514.392361111109</v>
      </c>
    </row>
    <row r="4040" spans="1:20" ht="43.2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ROUND((E4040/D4040)*100,2)</f>
        <v>12.04</v>
      </c>
      <c r="P4040">
        <f t="shared" si="315"/>
        <v>75.25</v>
      </c>
      <c r="Q4040" t="str">
        <f t="shared" si="316"/>
        <v>theater</v>
      </c>
      <c r="R4040" t="str">
        <f t="shared" si="317"/>
        <v>plays</v>
      </c>
      <c r="S4040" s="6">
        <f t="shared" si="318"/>
        <v>41869.590393518512</v>
      </c>
      <c r="T4040" s="7">
        <f t="shared" si="319"/>
        <v>41929.590393518512</v>
      </c>
    </row>
    <row r="4041" spans="1:20" ht="43.2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ROUND((E4041/D4041)*100,2)</f>
        <v>60</v>
      </c>
      <c r="P4041">
        <f t="shared" si="315"/>
        <v>60</v>
      </c>
      <c r="Q4041" t="str">
        <f t="shared" si="316"/>
        <v>theater</v>
      </c>
      <c r="R4041" t="str">
        <f t="shared" si="317"/>
        <v>plays</v>
      </c>
      <c r="S4041" s="6">
        <f t="shared" si="318"/>
        <v>42305.462581018517</v>
      </c>
      <c r="T4041" s="7">
        <f t="shared" si="319"/>
        <v>42339.040972222218</v>
      </c>
    </row>
    <row r="4042" spans="1:20" ht="43.2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ROUND((E4042/D4042)*100,2)</f>
        <v>31.25</v>
      </c>
      <c r="P4042">
        <f t="shared" si="315"/>
        <v>1250</v>
      </c>
      <c r="Q4042" t="str">
        <f t="shared" si="316"/>
        <v>theater</v>
      </c>
      <c r="R4042" t="str">
        <f t="shared" si="317"/>
        <v>plays</v>
      </c>
      <c r="S4042" s="6">
        <f t="shared" si="318"/>
        <v>42144.023194444446</v>
      </c>
      <c r="T4042" s="7">
        <f t="shared" si="319"/>
        <v>42202.916666666664</v>
      </c>
    </row>
    <row r="4043" spans="1:20" ht="28.8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ROUND((E4043/D4043)*100,2)</f>
        <v>0.42</v>
      </c>
      <c r="P4043">
        <f t="shared" si="315"/>
        <v>10.5</v>
      </c>
      <c r="Q4043" t="str">
        <f t="shared" si="316"/>
        <v>theater</v>
      </c>
      <c r="R4043" t="str">
        <f t="shared" si="317"/>
        <v>plays</v>
      </c>
      <c r="S4043" s="6">
        <f t="shared" si="318"/>
        <v>42559.265671296293</v>
      </c>
      <c r="T4043" s="7">
        <f t="shared" si="319"/>
        <v>42619.265671296293</v>
      </c>
    </row>
    <row r="4044" spans="1:20" ht="43.2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ROUND((E4044/D4044)*100,2)</f>
        <v>0.21</v>
      </c>
      <c r="P4044">
        <f t="shared" si="315"/>
        <v>7</v>
      </c>
      <c r="Q4044" t="str">
        <f t="shared" si="316"/>
        <v>theater</v>
      </c>
      <c r="R4044" t="str">
        <f t="shared" si="317"/>
        <v>plays</v>
      </c>
      <c r="S4044" s="6">
        <f t="shared" si="318"/>
        <v>41994.875740740739</v>
      </c>
      <c r="T4044" s="7">
        <f t="shared" si="319"/>
        <v>42024.594444444439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ROUND((E4045/D4045)*100,2)</f>
        <v>0</v>
      </c>
      <c r="P4045">
        <f t="shared" si="315"/>
        <v>0</v>
      </c>
      <c r="Q4045" t="str">
        <f t="shared" si="316"/>
        <v>theater</v>
      </c>
      <c r="R4045" t="str">
        <f t="shared" si="317"/>
        <v>plays</v>
      </c>
      <c r="S4045" s="6">
        <f t="shared" si="318"/>
        <v>41948.749131944445</v>
      </c>
      <c r="T4045" s="7">
        <f t="shared" si="319"/>
        <v>41963.749131944445</v>
      </c>
    </row>
    <row r="4046" spans="1:20" ht="43.2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ROUND((E4046/D4046)*100,2)</f>
        <v>37.5</v>
      </c>
      <c r="P4046">
        <f t="shared" si="315"/>
        <v>56.25</v>
      </c>
      <c r="Q4046" t="str">
        <f t="shared" si="316"/>
        <v>theater</v>
      </c>
      <c r="R4046" t="str">
        <f t="shared" si="317"/>
        <v>plays</v>
      </c>
      <c r="S4046" s="6">
        <f t="shared" si="318"/>
        <v>42074.011365740742</v>
      </c>
      <c r="T4046" s="7">
        <f t="shared" si="319"/>
        <v>42103.999999999993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ROUND((E4047/D4047)*100,2)</f>
        <v>0.02</v>
      </c>
      <c r="P4047">
        <f t="shared" si="315"/>
        <v>1</v>
      </c>
      <c r="Q4047" t="str">
        <f t="shared" si="316"/>
        <v>theater</v>
      </c>
      <c r="R4047" t="str">
        <f t="shared" si="317"/>
        <v>plays</v>
      </c>
      <c r="S4047" s="6">
        <f t="shared" si="318"/>
        <v>41841.992928240739</v>
      </c>
      <c r="T4047" s="7">
        <f t="shared" si="319"/>
        <v>41871.992928240739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ROUND((E4048/D4048)*100,2)</f>
        <v>8.2100000000000009</v>
      </c>
      <c r="P4048">
        <f t="shared" si="315"/>
        <v>38.333333333333336</v>
      </c>
      <c r="Q4048" t="str">
        <f t="shared" si="316"/>
        <v>theater</v>
      </c>
      <c r="R4048" t="str">
        <f t="shared" si="317"/>
        <v>plays</v>
      </c>
      <c r="S4048" s="6">
        <f t="shared" si="318"/>
        <v>41904.442245370366</v>
      </c>
      <c r="T4048" s="7">
        <f t="shared" si="319"/>
        <v>41934.442245370366</v>
      </c>
    </row>
    <row r="4049" spans="1:20" ht="43.2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ROUND((E4049/D4049)*100,2)</f>
        <v>2.2000000000000002</v>
      </c>
      <c r="P4049">
        <f t="shared" si="315"/>
        <v>27.5</v>
      </c>
      <c r="Q4049" t="str">
        <f t="shared" si="316"/>
        <v>theater</v>
      </c>
      <c r="R4049" t="str">
        <f t="shared" si="317"/>
        <v>plays</v>
      </c>
      <c r="S4049" s="6">
        <f t="shared" si="318"/>
        <v>41990.814155092587</v>
      </c>
      <c r="T4049" s="7">
        <f t="shared" si="319"/>
        <v>42014.833333333336</v>
      </c>
    </row>
    <row r="4050" spans="1:20" ht="43.2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ROUND((E4050/D4050)*100,2)</f>
        <v>17.649999999999999</v>
      </c>
      <c r="P4050">
        <f t="shared" si="315"/>
        <v>32.978021978021978</v>
      </c>
      <c r="Q4050" t="str">
        <f t="shared" si="316"/>
        <v>theater</v>
      </c>
      <c r="R4050" t="str">
        <f t="shared" si="317"/>
        <v>plays</v>
      </c>
      <c r="S4050" s="6">
        <f t="shared" si="318"/>
        <v>42436.300775462958</v>
      </c>
      <c r="T4050" s="7">
        <f t="shared" si="319"/>
        <v>42471.259108796294</v>
      </c>
    </row>
    <row r="4051" spans="1:20" ht="43.2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ROUND((E4051/D4051)*100,2)</f>
        <v>0.08</v>
      </c>
      <c r="P4051">
        <f t="shared" si="315"/>
        <v>16</v>
      </c>
      <c r="Q4051" t="str">
        <f t="shared" si="316"/>
        <v>theater</v>
      </c>
      <c r="R4051" t="str">
        <f t="shared" si="317"/>
        <v>plays</v>
      </c>
      <c r="S4051" s="6">
        <f t="shared" si="318"/>
        <v>42169.750173611108</v>
      </c>
      <c r="T4051" s="7">
        <f t="shared" si="319"/>
        <v>42199.750173611108</v>
      </c>
    </row>
    <row r="4052" spans="1:20" ht="43.2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ROUND((E4052/D4052)*100,2)</f>
        <v>7.0000000000000007E-2</v>
      </c>
      <c r="P4052">
        <f t="shared" si="315"/>
        <v>1</v>
      </c>
      <c r="Q4052" t="str">
        <f t="shared" si="316"/>
        <v>theater</v>
      </c>
      <c r="R4052" t="str">
        <f t="shared" si="317"/>
        <v>plays</v>
      </c>
      <c r="S4052" s="6">
        <f t="shared" si="318"/>
        <v>41905.428136574068</v>
      </c>
      <c r="T4052" s="7">
        <f t="shared" si="319"/>
        <v>41935.428136574068</v>
      </c>
    </row>
    <row r="4053" spans="1:20" ht="43.2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ROUND((E4053/D4053)*100,2)</f>
        <v>0</v>
      </c>
      <c r="P4053">
        <f t="shared" si="315"/>
        <v>0</v>
      </c>
      <c r="Q4053" t="str">
        <f t="shared" si="316"/>
        <v>theater</v>
      </c>
      <c r="R4053" t="str">
        <f t="shared" si="317"/>
        <v>plays</v>
      </c>
      <c r="S4053" s="6">
        <f t="shared" si="318"/>
        <v>41761.601817129624</v>
      </c>
      <c r="T4053" s="7">
        <f t="shared" si="319"/>
        <v>41768.078472222223</v>
      </c>
    </row>
    <row r="4054" spans="1:20" ht="57.6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ROUND((E4054/D4054)*100,2)</f>
        <v>37.53</v>
      </c>
      <c r="P4054">
        <f t="shared" si="315"/>
        <v>86.615384615384613</v>
      </c>
      <c r="Q4054" t="str">
        <f t="shared" si="316"/>
        <v>theater</v>
      </c>
      <c r="R4054" t="str">
        <f t="shared" si="317"/>
        <v>plays</v>
      </c>
      <c r="S4054" s="6">
        <f t="shared" si="318"/>
        <v>41865.670324074068</v>
      </c>
      <c r="T4054" s="7">
        <f t="shared" si="319"/>
        <v>41925.670324074068</v>
      </c>
    </row>
    <row r="4055" spans="1:20" ht="43.2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ROUND((E4055/D4055)*100,2)</f>
        <v>22</v>
      </c>
      <c r="P4055">
        <f t="shared" si="315"/>
        <v>55</v>
      </c>
      <c r="Q4055" t="str">
        <f t="shared" si="316"/>
        <v>theater</v>
      </c>
      <c r="R4055" t="str">
        <f t="shared" si="317"/>
        <v>plays</v>
      </c>
      <c r="S4055" s="6">
        <f t="shared" si="318"/>
        <v>41928.481805555552</v>
      </c>
      <c r="T4055" s="7">
        <f t="shared" si="319"/>
        <v>41958.624999999993</v>
      </c>
    </row>
    <row r="4056" spans="1:20" ht="43.2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ROUND((E4056/D4056)*100,2)</f>
        <v>0</v>
      </c>
      <c r="P4056">
        <f t="shared" si="315"/>
        <v>0</v>
      </c>
      <c r="Q4056" t="str">
        <f t="shared" si="316"/>
        <v>theater</v>
      </c>
      <c r="R4056" t="str">
        <f t="shared" si="317"/>
        <v>plays</v>
      </c>
      <c r="S4056" s="6">
        <f t="shared" si="318"/>
        <v>42613.632928240739</v>
      </c>
      <c r="T4056" s="7">
        <f t="shared" si="319"/>
        <v>42643.958333333336</v>
      </c>
    </row>
    <row r="4057" spans="1:20" ht="43.2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ROUND((E4057/D4057)*100,2)</f>
        <v>17.62</v>
      </c>
      <c r="P4057">
        <f t="shared" si="315"/>
        <v>41.952380952380949</v>
      </c>
      <c r="Q4057" t="str">
        <f t="shared" si="316"/>
        <v>theater</v>
      </c>
      <c r="R4057" t="str">
        <f t="shared" si="317"/>
        <v>plays</v>
      </c>
      <c r="S4057" s="6">
        <f t="shared" si="318"/>
        <v>41779.44017361111</v>
      </c>
      <c r="T4057" s="7">
        <f t="shared" si="319"/>
        <v>41809.44017361111</v>
      </c>
    </row>
    <row r="4058" spans="1:20" ht="43.2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ROUND((E4058/D4058)*100,2)</f>
        <v>53</v>
      </c>
      <c r="P4058">
        <f t="shared" si="315"/>
        <v>88.333333333333329</v>
      </c>
      <c r="Q4058" t="str">
        <f t="shared" si="316"/>
        <v>theater</v>
      </c>
      <c r="R4058" t="str">
        <f t="shared" si="317"/>
        <v>plays</v>
      </c>
      <c r="S4058" s="6">
        <f t="shared" si="318"/>
        <v>42534.724988425922</v>
      </c>
      <c r="T4058" s="7">
        <f t="shared" si="319"/>
        <v>42554.624305555553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ROUND((E4059/D4059)*100,2)</f>
        <v>22.14</v>
      </c>
      <c r="P4059">
        <f t="shared" si="315"/>
        <v>129.16666666666666</v>
      </c>
      <c r="Q4059" t="str">
        <f t="shared" si="316"/>
        <v>theater</v>
      </c>
      <c r="R4059" t="str">
        <f t="shared" si="317"/>
        <v>plays</v>
      </c>
      <c r="S4059" s="6">
        <f t="shared" si="318"/>
        <v>42310.760185185187</v>
      </c>
      <c r="T4059" s="7">
        <f t="shared" si="319"/>
        <v>42333.749999999993</v>
      </c>
    </row>
    <row r="4060" spans="1:20" ht="43.2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ROUND((E4060/D4060)*100,2)</f>
        <v>2.5299999999999998</v>
      </c>
      <c r="P4060">
        <f t="shared" si="315"/>
        <v>23.75</v>
      </c>
      <c r="Q4060" t="str">
        <f t="shared" si="316"/>
        <v>theater</v>
      </c>
      <c r="R4060" t="str">
        <f t="shared" si="317"/>
        <v>plays</v>
      </c>
      <c r="S4060" s="6">
        <f t="shared" si="318"/>
        <v>42445.852361111109</v>
      </c>
      <c r="T4060" s="7">
        <f t="shared" si="319"/>
        <v>42460.957638888889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ROUND((E4061/D4061)*100,2)</f>
        <v>2.5</v>
      </c>
      <c r="P4061">
        <f t="shared" si="315"/>
        <v>35.714285714285715</v>
      </c>
      <c r="Q4061" t="str">
        <f t="shared" si="316"/>
        <v>theater</v>
      </c>
      <c r="R4061" t="str">
        <f t="shared" si="317"/>
        <v>plays</v>
      </c>
      <c r="S4061" s="6">
        <f t="shared" si="318"/>
        <v>41866.432314814811</v>
      </c>
      <c r="T4061" s="7">
        <f t="shared" si="319"/>
        <v>41897.916666666664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ROUND((E4062/D4062)*100,2)</f>
        <v>2.85</v>
      </c>
      <c r="P4062">
        <f t="shared" si="315"/>
        <v>57</v>
      </c>
      <c r="Q4062" t="str">
        <f t="shared" si="316"/>
        <v>theater</v>
      </c>
      <c r="R4062" t="str">
        <f t="shared" si="317"/>
        <v>plays</v>
      </c>
      <c r="S4062" s="6">
        <f t="shared" si="318"/>
        <v>41779.486759259256</v>
      </c>
      <c r="T4062" s="7">
        <f t="shared" si="319"/>
        <v>41813.458333333328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ROUND((E4063/D4063)*100,2)</f>
        <v>0</v>
      </c>
      <c r="P4063">
        <f t="shared" si="315"/>
        <v>0</v>
      </c>
      <c r="Q4063" t="str">
        <f t="shared" si="316"/>
        <v>theater</v>
      </c>
      <c r="R4063" t="str">
        <f t="shared" si="317"/>
        <v>plays</v>
      </c>
      <c r="S4063" s="6">
        <f t="shared" si="318"/>
        <v>42420.933136574073</v>
      </c>
      <c r="T4063" s="7">
        <f t="shared" si="319"/>
        <v>42480.891469907401</v>
      </c>
    </row>
    <row r="4064" spans="1:20" ht="43.2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ROUND((E4064/D4064)*100,2)</f>
        <v>2.4500000000000002</v>
      </c>
      <c r="P4064">
        <f t="shared" si="315"/>
        <v>163.33333333333334</v>
      </c>
      <c r="Q4064" t="str">
        <f t="shared" si="316"/>
        <v>theater</v>
      </c>
      <c r="R4064" t="str">
        <f t="shared" si="317"/>
        <v>plays</v>
      </c>
      <c r="S4064" s="6">
        <f t="shared" si="318"/>
        <v>42523.530879629623</v>
      </c>
      <c r="T4064" s="7">
        <f t="shared" si="319"/>
        <v>42553.530879629623</v>
      </c>
    </row>
    <row r="4065" spans="1:20" ht="43.2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ROUND((E4065/D4065)*100,2)</f>
        <v>1.42</v>
      </c>
      <c r="P4065">
        <f t="shared" si="315"/>
        <v>15</v>
      </c>
      <c r="Q4065" t="str">
        <f t="shared" si="316"/>
        <v>theater</v>
      </c>
      <c r="R4065" t="str">
        <f t="shared" si="317"/>
        <v>plays</v>
      </c>
      <c r="S4065" s="6">
        <f t="shared" si="318"/>
        <v>41787.473194444443</v>
      </c>
      <c r="T4065" s="7">
        <f t="shared" si="319"/>
        <v>41817.473194444443</v>
      </c>
    </row>
    <row r="4066" spans="1:20" ht="43.2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ROUND((E4066/D4066)*100,2)</f>
        <v>19.25</v>
      </c>
      <c r="P4066">
        <f t="shared" si="315"/>
        <v>64.166666666666671</v>
      </c>
      <c r="Q4066" t="str">
        <f t="shared" si="316"/>
        <v>theater</v>
      </c>
      <c r="R4066" t="str">
        <f t="shared" si="317"/>
        <v>plays</v>
      </c>
      <c r="S4066" s="6">
        <f t="shared" si="318"/>
        <v>42093.379930555551</v>
      </c>
      <c r="T4066" s="7">
        <f t="shared" si="319"/>
        <v>42123.379930555551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ROUND((E4067/D4067)*100,2)</f>
        <v>0.68</v>
      </c>
      <c r="P4067">
        <f t="shared" si="315"/>
        <v>6.75</v>
      </c>
      <c r="Q4067" t="str">
        <f t="shared" si="316"/>
        <v>theater</v>
      </c>
      <c r="R4067" t="str">
        <f t="shared" si="317"/>
        <v>plays</v>
      </c>
      <c r="S4067" s="6">
        <f t="shared" si="318"/>
        <v>41833.74318287037</v>
      </c>
      <c r="T4067" s="7">
        <f t="shared" si="319"/>
        <v>41863.74318287037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ROUND((E4068/D4068)*100,2)</f>
        <v>0.17</v>
      </c>
      <c r="P4068">
        <f t="shared" si="315"/>
        <v>25</v>
      </c>
      <c r="Q4068" t="str">
        <f t="shared" si="316"/>
        <v>theater</v>
      </c>
      <c r="R4068" t="str">
        <f t="shared" si="317"/>
        <v>plays</v>
      </c>
      <c r="S4068" s="6">
        <f t="shared" si="318"/>
        <v>42478.830879629626</v>
      </c>
      <c r="T4068" s="7">
        <f t="shared" si="319"/>
        <v>42508.830879629626</v>
      </c>
    </row>
    <row r="4069" spans="1:20" ht="43.2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ROUND((E4069/D4069)*100,2)</f>
        <v>60.9</v>
      </c>
      <c r="P4069">
        <f t="shared" si="315"/>
        <v>179.11764705882354</v>
      </c>
      <c r="Q4069" t="str">
        <f t="shared" si="316"/>
        <v>theater</v>
      </c>
      <c r="R4069" t="str">
        <f t="shared" si="317"/>
        <v>plays</v>
      </c>
      <c r="S4069" s="6">
        <f t="shared" si="318"/>
        <v>42234.909143518518</v>
      </c>
      <c r="T4069" s="7">
        <f t="shared" si="319"/>
        <v>42274.909143518518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ROUND((E4070/D4070)*100,2)</f>
        <v>1</v>
      </c>
      <c r="P4070">
        <f t="shared" si="315"/>
        <v>34.950000000000003</v>
      </c>
      <c r="Q4070" t="str">
        <f t="shared" si="316"/>
        <v>theater</v>
      </c>
      <c r="R4070" t="str">
        <f t="shared" si="317"/>
        <v>plays</v>
      </c>
      <c r="S4070" s="6">
        <f t="shared" si="318"/>
        <v>42718.755266203698</v>
      </c>
      <c r="T4070" s="7">
        <f t="shared" si="319"/>
        <v>42748.753472222219</v>
      </c>
    </row>
    <row r="4071" spans="1:20" ht="43.2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ROUND((E4071/D4071)*100,2)</f>
        <v>34.4</v>
      </c>
      <c r="P4071">
        <f t="shared" si="315"/>
        <v>33.07692307692308</v>
      </c>
      <c r="Q4071" t="str">
        <f t="shared" si="316"/>
        <v>theater</v>
      </c>
      <c r="R4071" t="str">
        <f t="shared" si="317"/>
        <v>plays</v>
      </c>
      <c r="S4071" s="6">
        <f t="shared" si="318"/>
        <v>42022.453194444439</v>
      </c>
      <c r="T4071" s="7">
        <f t="shared" si="319"/>
        <v>42063.291666666664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ROUND((E4072/D4072)*100,2)</f>
        <v>16.5</v>
      </c>
      <c r="P4072">
        <f t="shared" si="315"/>
        <v>27.5</v>
      </c>
      <c r="Q4072" t="str">
        <f t="shared" si="316"/>
        <v>theater</v>
      </c>
      <c r="R4072" t="str">
        <f t="shared" si="317"/>
        <v>plays</v>
      </c>
      <c r="S4072" s="6">
        <f t="shared" si="318"/>
        <v>42031.458564814813</v>
      </c>
      <c r="T4072" s="7">
        <f t="shared" si="319"/>
        <v>42063.916666666664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ROUND((E4073/D4073)*100,2)</f>
        <v>0</v>
      </c>
      <c r="P4073">
        <f t="shared" si="315"/>
        <v>0</v>
      </c>
      <c r="Q4073" t="str">
        <f t="shared" si="316"/>
        <v>theater</v>
      </c>
      <c r="R4073" t="str">
        <f t="shared" si="317"/>
        <v>plays</v>
      </c>
      <c r="S4073" s="6">
        <f t="shared" si="318"/>
        <v>42700.59642361111</v>
      </c>
      <c r="T4073" s="7">
        <f t="shared" si="319"/>
        <v>42730.59642361111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ROUND((E4074/D4074)*100,2)</f>
        <v>0.4</v>
      </c>
      <c r="P4074">
        <f t="shared" si="315"/>
        <v>2</v>
      </c>
      <c r="Q4074" t="str">
        <f t="shared" si="316"/>
        <v>theater</v>
      </c>
      <c r="R4074" t="str">
        <f t="shared" si="317"/>
        <v>plays</v>
      </c>
      <c r="S4074" s="6">
        <f t="shared" si="318"/>
        <v>41812.566099537034</v>
      </c>
      <c r="T4074" s="7">
        <f t="shared" si="319"/>
        <v>41872.566099537034</v>
      </c>
    </row>
    <row r="4075" spans="1:20" ht="43.2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ROUND((E4075/D4075)*100,2)</f>
        <v>1.06</v>
      </c>
      <c r="P4075">
        <f t="shared" si="315"/>
        <v>18.5</v>
      </c>
      <c r="Q4075" t="str">
        <f t="shared" si="316"/>
        <v>theater</v>
      </c>
      <c r="R4075" t="str">
        <f t="shared" si="317"/>
        <v>plays</v>
      </c>
      <c r="S4075" s="6">
        <f t="shared" si="318"/>
        <v>42078.136874999997</v>
      </c>
      <c r="T4075" s="7">
        <f t="shared" si="319"/>
        <v>42132.958333333336</v>
      </c>
    </row>
    <row r="4076" spans="1:20" ht="43.2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ROUND((E4076/D4076)*100,2)</f>
        <v>26.73</v>
      </c>
      <c r="P4076">
        <f t="shared" si="315"/>
        <v>35</v>
      </c>
      <c r="Q4076" t="str">
        <f t="shared" si="316"/>
        <v>theater</v>
      </c>
      <c r="R4076" t="str">
        <f t="shared" si="317"/>
        <v>plays</v>
      </c>
      <c r="S4076" s="6">
        <f t="shared" si="318"/>
        <v>42283.344618055555</v>
      </c>
      <c r="T4076" s="7">
        <f t="shared" si="319"/>
        <v>42313.386284722219</v>
      </c>
    </row>
    <row r="4077" spans="1:20" ht="43.2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ROUND((E4077/D4077)*100,2)</f>
        <v>28.8</v>
      </c>
      <c r="P4077">
        <f t="shared" si="315"/>
        <v>44.307692307692307</v>
      </c>
      <c r="Q4077" t="str">
        <f t="shared" si="316"/>
        <v>theater</v>
      </c>
      <c r="R4077" t="str">
        <f t="shared" si="317"/>
        <v>plays</v>
      </c>
      <c r="S4077" s="6">
        <f t="shared" si="318"/>
        <v>41778.837604166663</v>
      </c>
      <c r="T4077" s="7">
        <f t="shared" si="319"/>
        <v>41820.519444444442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ROUND((E4078/D4078)*100,2)</f>
        <v>0</v>
      </c>
      <c r="P4078">
        <f t="shared" si="315"/>
        <v>0</v>
      </c>
      <c r="Q4078" t="str">
        <f t="shared" si="316"/>
        <v>theater</v>
      </c>
      <c r="R4078" t="str">
        <f t="shared" si="317"/>
        <v>plays</v>
      </c>
      <c r="S4078" s="6">
        <f t="shared" si="318"/>
        <v>41905.587372685179</v>
      </c>
      <c r="T4078" s="7">
        <f t="shared" si="319"/>
        <v>41933.618750000001</v>
      </c>
    </row>
    <row r="4079" spans="1:20" ht="43.2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ROUND((E4079/D4079)*100,2)</f>
        <v>8.9</v>
      </c>
      <c r="P4079">
        <f t="shared" si="315"/>
        <v>222.5</v>
      </c>
      <c r="Q4079" t="str">
        <f t="shared" si="316"/>
        <v>theater</v>
      </c>
      <c r="R4079" t="str">
        <f t="shared" si="317"/>
        <v>plays</v>
      </c>
      <c r="S4079" s="6">
        <f t="shared" si="318"/>
        <v>42695.502245370364</v>
      </c>
      <c r="T4079" s="7">
        <f t="shared" si="319"/>
        <v>42725.502245370364</v>
      </c>
    </row>
    <row r="4080" spans="1:20" ht="43.2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ROUND((E4080/D4080)*100,2)</f>
        <v>0</v>
      </c>
      <c r="P4080">
        <f t="shared" si="315"/>
        <v>0</v>
      </c>
      <c r="Q4080" t="str">
        <f t="shared" si="316"/>
        <v>theater</v>
      </c>
      <c r="R4080" t="str">
        <f t="shared" si="317"/>
        <v>plays</v>
      </c>
      <c r="S4080" s="6">
        <f t="shared" si="318"/>
        <v>42732.579189814809</v>
      </c>
      <c r="T4080" s="7">
        <f t="shared" si="319"/>
        <v>42762.579189814809</v>
      </c>
    </row>
    <row r="4081" spans="1:20" ht="43.2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ROUND((E4081/D4081)*100,2)</f>
        <v>0.17</v>
      </c>
      <c r="P4081">
        <f t="shared" si="315"/>
        <v>5</v>
      </c>
      <c r="Q4081" t="str">
        <f t="shared" si="316"/>
        <v>theater</v>
      </c>
      <c r="R4081" t="str">
        <f t="shared" si="317"/>
        <v>plays</v>
      </c>
      <c r="S4081" s="6">
        <f t="shared" si="318"/>
        <v>42510.730567129627</v>
      </c>
      <c r="T4081" s="7">
        <f t="shared" si="319"/>
        <v>42540.730567129627</v>
      </c>
    </row>
    <row r="4082" spans="1:20" ht="43.2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ROUND((E4082/D4082)*100,2)</f>
        <v>0</v>
      </c>
      <c r="P4082">
        <f t="shared" si="315"/>
        <v>0</v>
      </c>
      <c r="Q4082" t="str">
        <f t="shared" si="316"/>
        <v>theater</v>
      </c>
      <c r="R4082" t="str">
        <f t="shared" si="317"/>
        <v>plays</v>
      </c>
      <c r="S4082" s="6">
        <f t="shared" si="318"/>
        <v>42511.489768518521</v>
      </c>
      <c r="T4082" s="7">
        <f t="shared" si="319"/>
        <v>42535.579166666663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ROUND((E4083/D4083)*100,2)</f>
        <v>15.74</v>
      </c>
      <c r="P4083">
        <f t="shared" si="315"/>
        <v>29.166666666666668</v>
      </c>
      <c r="Q4083" t="str">
        <f t="shared" si="316"/>
        <v>theater</v>
      </c>
      <c r="R4083" t="str">
        <f t="shared" si="317"/>
        <v>plays</v>
      </c>
      <c r="S4083" s="6">
        <f t="shared" si="318"/>
        <v>42041.372974537029</v>
      </c>
      <c r="T4083" s="7">
        <f t="shared" si="319"/>
        <v>42071.331307870372</v>
      </c>
    </row>
    <row r="4084" spans="1:20" ht="43.2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ROUND((E4084/D4084)*100,2)</f>
        <v>2</v>
      </c>
      <c r="P4084">
        <f t="shared" si="315"/>
        <v>1.5</v>
      </c>
      <c r="Q4084" t="str">
        <f t="shared" si="316"/>
        <v>theater</v>
      </c>
      <c r="R4084" t="str">
        <f t="shared" si="317"/>
        <v>plays</v>
      </c>
      <c r="S4084" s="6">
        <f t="shared" si="318"/>
        <v>42306.980937499997</v>
      </c>
      <c r="T4084" s="7">
        <f t="shared" si="319"/>
        <v>42322.749999999993</v>
      </c>
    </row>
    <row r="4085" spans="1:20" ht="43.2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ROUND((E4085/D4085)*100,2)</f>
        <v>21.69</v>
      </c>
      <c r="P4085">
        <f t="shared" si="315"/>
        <v>126.5</v>
      </c>
      <c r="Q4085" t="str">
        <f t="shared" si="316"/>
        <v>theater</v>
      </c>
      <c r="R4085" t="str">
        <f t="shared" si="317"/>
        <v>plays</v>
      </c>
      <c r="S4085" s="6">
        <f t="shared" si="318"/>
        <v>42353.553425925922</v>
      </c>
      <c r="T4085" s="7">
        <f t="shared" si="319"/>
        <v>42383.553425925922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ROUND((E4086/D4086)*100,2)</f>
        <v>0.33</v>
      </c>
      <c r="P4086">
        <f t="shared" si="315"/>
        <v>10</v>
      </c>
      <c r="Q4086" t="str">
        <f t="shared" si="316"/>
        <v>theater</v>
      </c>
      <c r="R4086" t="str">
        <f t="shared" si="317"/>
        <v>plays</v>
      </c>
      <c r="S4086" s="6">
        <f t="shared" si="318"/>
        <v>42622.228078703702</v>
      </c>
      <c r="T4086" s="7">
        <f t="shared" si="319"/>
        <v>42652.228078703702</v>
      </c>
    </row>
    <row r="4087" spans="1:20" ht="43.2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ROUND((E4087/D4087)*100,2)</f>
        <v>0.28999999999999998</v>
      </c>
      <c r="P4087">
        <f t="shared" si="315"/>
        <v>10</v>
      </c>
      <c r="Q4087" t="str">
        <f t="shared" si="316"/>
        <v>theater</v>
      </c>
      <c r="R4087" t="str">
        <f t="shared" si="317"/>
        <v>plays</v>
      </c>
      <c r="S4087" s="6">
        <f t="shared" si="318"/>
        <v>42058.395543981482</v>
      </c>
      <c r="T4087" s="7">
        <f t="shared" si="319"/>
        <v>42086.957638888889</v>
      </c>
    </row>
    <row r="4088" spans="1:20" ht="43.2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ROUND((E4088/D4088)*100,2)</f>
        <v>4.7</v>
      </c>
      <c r="P4088">
        <f t="shared" si="315"/>
        <v>9.4</v>
      </c>
      <c r="Q4088" t="str">
        <f t="shared" si="316"/>
        <v>theater</v>
      </c>
      <c r="R4088" t="str">
        <f t="shared" si="317"/>
        <v>plays</v>
      </c>
      <c r="S4088" s="6">
        <f t="shared" si="318"/>
        <v>42304.732627314814</v>
      </c>
      <c r="T4088" s="7">
        <f t="shared" si="319"/>
        <v>42328.958333333336</v>
      </c>
    </row>
    <row r="4089" spans="1:20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ROUND((E4089/D4089)*100,2)</f>
        <v>0</v>
      </c>
      <c r="P4089">
        <f t="shared" si="315"/>
        <v>0</v>
      </c>
      <c r="Q4089" t="str">
        <f t="shared" si="316"/>
        <v>theater</v>
      </c>
      <c r="R4089" t="str">
        <f t="shared" si="317"/>
        <v>plays</v>
      </c>
      <c r="S4089" s="6">
        <f t="shared" si="318"/>
        <v>42538.53456018518</v>
      </c>
      <c r="T4089" s="7">
        <f t="shared" si="319"/>
        <v>42568.53456018518</v>
      </c>
    </row>
    <row r="4090" spans="1:20" ht="43.2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ROUND((E4090/D4090)*100,2)</f>
        <v>10.8</v>
      </c>
      <c r="P4090">
        <f t="shared" si="315"/>
        <v>72</v>
      </c>
      <c r="Q4090" t="str">
        <f t="shared" si="316"/>
        <v>theater</v>
      </c>
      <c r="R4090" t="str">
        <f t="shared" si="317"/>
        <v>plays</v>
      </c>
      <c r="S4090" s="6">
        <f t="shared" si="318"/>
        <v>41990.40421296296</v>
      </c>
      <c r="T4090" s="7">
        <f t="shared" si="319"/>
        <v>42020.226388888885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ROUND((E4091/D4091)*100,2)</f>
        <v>4.8</v>
      </c>
      <c r="P4091">
        <f t="shared" si="315"/>
        <v>30</v>
      </c>
      <c r="Q4091" t="str">
        <f t="shared" si="316"/>
        <v>theater</v>
      </c>
      <c r="R4091" t="str">
        <f t="shared" si="317"/>
        <v>plays</v>
      </c>
      <c r="S4091" s="6">
        <f t="shared" si="318"/>
        <v>42122.524166666662</v>
      </c>
      <c r="T4091" s="7">
        <f t="shared" si="319"/>
        <v>42155.524305555555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ROUND((E4092/D4092)*100,2)</f>
        <v>3.2</v>
      </c>
      <c r="P4092">
        <f t="shared" si="315"/>
        <v>10.666666666666666</v>
      </c>
      <c r="Q4092" t="str">
        <f t="shared" si="316"/>
        <v>theater</v>
      </c>
      <c r="R4092" t="str">
        <f t="shared" si="317"/>
        <v>plays</v>
      </c>
      <c r="S4092" s="6">
        <f t="shared" si="318"/>
        <v>42209.464548611104</v>
      </c>
      <c r="T4092" s="7">
        <f t="shared" si="319"/>
        <v>42223.416666666664</v>
      </c>
    </row>
    <row r="4093" spans="1:20" ht="43.2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ROUND((E4093/D4093)*100,2)</f>
        <v>12.75</v>
      </c>
      <c r="P4093">
        <f t="shared" si="315"/>
        <v>25.5</v>
      </c>
      <c r="Q4093" t="str">
        <f t="shared" si="316"/>
        <v>theater</v>
      </c>
      <c r="R4093" t="str">
        <f t="shared" si="317"/>
        <v>plays</v>
      </c>
      <c r="S4093" s="6">
        <f t="shared" si="318"/>
        <v>41990.298043981478</v>
      </c>
      <c r="T4093" s="7">
        <f t="shared" si="319"/>
        <v>42020.298043981478</v>
      </c>
    </row>
    <row r="4094" spans="1:20" ht="43.2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ROUND((E4094/D4094)*100,2)</f>
        <v>0.02</v>
      </c>
      <c r="P4094">
        <f t="shared" si="315"/>
        <v>20</v>
      </c>
      <c r="Q4094" t="str">
        <f t="shared" si="316"/>
        <v>theater</v>
      </c>
      <c r="R4094" t="str">
        <f t="shared" si="317"/>
        <v>plays</v>
      </c>
      <c r="S4094" s="6">
        <f t="shared" si="318"/>
        <v>42038.986655092587</v>
      </c>
      <c r="T4094" s="7">
        <f t="shared" si="319"/>
        <v>42098.944988425923</v>
      </c>
    </row>
    <row r="4095" spans="1:20" ht="43.2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ROUND((E4095/D4095)*100,2)</f>
        <v>2.4</v>
      </c>
      <c r="P4095">
        <f t="shared" si="315"/>
        <v>15</v>
      </c>
      <c r="Q4095" t="str">
        <f t="shared" si="316"/>
        <v>theater</v>
      </c>
      <c r="R4095" t="str">
        <f t="shared" si="317"/>
        <v>plays</v>
      </c>
      <c r="S4095" s="6">
        <f t="shared" si="318"/>
        <v>42178.607557870368</v>
      </c>
      <c r="T4095" s="7">
        <f t="shared" si="319"/>
        <v>42238.607557870368</v>
      </c>
    </row>
    <row r="4096" spans="1:20" ht="43.2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ROUND((E4096/D4096)*100,2)</f>
        <v>36.5</v>
      </c>
      <c r="P4096">
        <f t="shared" si="315"/>
        <v>91.25</v>
      </c>
      <c r="Q4096" t="str">
        <f t="shared" si="316"/>
        <v>theater</v>
      </c>
      <c r="R4096" t="str">
        <f t="shared" si="317"/>
        <v>plays</v>
      </c>
      <c r="S4096" s="6">
        <f t="shared" si="318"/>
        <v>41889.878472222219</v>
      </c>
      <c r="T4096" s="7">
        <f t="shared" si="319"/>
        <v>41933.999305555553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ROUND((E4097/D4097)*100,2)</f>
        <v>2.67</v>
      </c>
      <c r="P4097">
        <f t="shared" si="315"/>
        <v>800</v>
      </c>
      <c r="Q4097" t="str">
        <f t="shared" si="316"/>
        <v>theater</v>
      </c>
      <c r="R4097" t="str">
        <f t="shared" si="317"/>
        <v>plays</v>
      </c>
      <c r="S4097" s="6">
        <f t="shared" si="318"/>
        <v>42692.823495370372</v>
      </c>
      <c r="T4097" s="7">
        <f t="shared" si="319"/>
        <v>42722.823495370372</v>
      </c>
    </row>
    <row r="4098" spans="1:20" ht="43.2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ROUND((E4098/D4098)*100,2)</f>
        <v>11.43</v>
      </c>
      <c r="P4098">
        <f t="shared" si="315"/>
        <v>80</v>
      </c>
      <c r="Q4098" t="str">
        <f t="shared" si="316"/>
        <v>theater</v>
      </c>
      <c r="R4098" t="str">
        <f t="shared" si="317"/>
        <v>plays</v>
      </c>
      <c r="S4098" s="6">
        <f t="shared" si="318"/>
        <v>42750.321979166663</v>
      </c>
      <c r="T4098" s="7">
        <f t="shared" si="319"/>
        <v>42794.160416666666</v>
      </c>
    </row>
    <row r="4099" spans="1:20" ht="43.2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ROUND((E4099/D4099)*100,2)</f>
        <v>0</v>
      </c>
      <c r="P4099">
        <f t="shared" ref="P4099:P4115" si="320">IF(L4099=0,0,+E4099/L4099)</f>
        <v>0</v>
      </c>
      <c r="Q4099" t="str">
        <f t="shared" ref="Q4099:Q4115" si="321">LEFT(N4099, SEARCH("/",N4099)-1)</f>
        <v>theater</v>
      </c>
      <c r="R4099" t="str">
        <f t="shared" ref="R4099:R4115" si="322">RIGHT(N4099,LEN(N4099)-SEARCH("/",N4099))</f>
        <v>plays</v>
      </c>
      <c r="S4099" s="6">
        <f t="shared" ref="S4099:S4115" si="323">(J4099/86400)+25569+(-5/24)</f>
        <v>42344.616168981483</v>
      </c>
      <c r="T4099" s="7">
        <f t="shared" ref="T4099:T4115" si="324">(I4099/86400)+25569+(-5/24)</f>
        <v>42400.788194444445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ROUND((E4100/D4100)*100,2)</f>
        <v>0</v>
      </c>
      <c r="P4100">
        <f t="shared" si="320"/>
        <v>0</v>
      </c>
      <c r="Q4100" t="str">
        <f t="shared" si="321"/>
        <v>theater</v>
      </c>
      <c r="R4100" t="str">
        <f t="shared" si="322"/>
        <v>plays</v>
      </c>
      <c r="S4100" s="6">
        <f t="shared" si="323"/>
        <v>42495.51385416666</v>
      </c>
      <c r="T4100" s="7">
        <f t="shared" si="324"/>
        <v>42525.51385416666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ROUND((E4101/D4101)*100,2)</f>
        <v>1.1100000000000001</v>
      </c>
      <c r="P4101">
        <f t="shared" si="320"/>
        <v>50</v>
      </c>
      <c r="Q4101" t="str">
        <f t="shared" si="321"/>
        <v>theater</v>
      </c>
      <c r="R4101" t="str">
        <f t="shared" si="322"/>
        <v>plays</v>
      </c>
      <c r="S4101" s="6">
        <f t="shared" si="323"/>
        <v>42570.642048611109</v>
      </c>
      <c r="T4101" s="7">
        <f t="shared" si="324"/>
        <v>42615.642048611109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ROUND((E4102/D4102)*100,2)</f>
        <v>0</v>
      </c>
      <c r="P4102">
        <f t="shared" si="320"/>
        <v>0</v>
      </c>
      <c r="Q4102" t="str">
        <f t="shared" si="321"/>
        <v>theater</v>
      </c>
      <c r="R4102" t="str">
        <f t="shared" si="322"/>
        <v>plays</v>
      </c>
      <c r="S4102" s="6">
        <f t="shared" si="323"/>
        <v>41926.916550925926</v>
      </c>
      <c r="T4102" s="7">
        <f t="shared" si="324"/>
        <v>41936.916550925926</v>
      </c>
    </row>
    <row r="4103" spans="1:20" ht="43.2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ROUND((E4103/D4103)*100,2)</f>
        <v>0</v>
      </c>
      <c r="P4103">
        <f t="shared" si="320"/>
        <v>0</v>
      </c>
      <c r="Q4103" t="str">
        <f t="shared" si="321"/>
        <v>theater</v>
      </c>
      <c r="R4103" t="str">
        <f t="shared" si="322"/>
        <v>plays</v>
      </c>
      <c r="S4103" s="6">
        <f t="shared" si="323"/>
        <v>42730.695393518516</v>
      </c>
      <c r="T4103" s="7">
        <f t="shared" si="324"/>
        <v>42760.695393518516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ROUND((E4104/D4104)*100,2)</f>
        <v>27.4</v>
      </c>
      <c r="P4104">
        <f t="shared" si="320"/>
        <v>22.833333333333332</v>
      </c>
      <c r="Q4104" t="str">
        <f t="shared" si="321"/>
        <v>theater</v>
      </c>
      <c r="R4104" t="str">
        <f t="shared" si="322"/>
        <v>plays</v>
      </c>
      <c r="S4104" s="6">
        <f t="shared" si="323"/>
        <v>42475.639733796292</v>
      </c>
      <c r="T4104" s="7">
        <f t="shared" si="324"/>
        <v>42505.639733796292</v>
      </c>
    </row>
    <row r="4105" spans="1:20" ht="43.2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ROUND((E4105/D4105)*100,2)</f>
        <v>10</v>
      </c>
      <c r="P4105">
        <f t="shared" si="320"/>
        <v>16.666666666666668</v>
      </c>
      <c r="Q4105" t="str">
        <f t="shared" si="321"/>
        <v>theater</v>
      </c>
      <c r="R4105" t="str">
        <f t="shared" si="322"/>
        <v>plays</v>
      </c>
      <c r="S4105" s="6">
        <f t="shared" si="323"/>
        <v>42188.624606481484</v>
      </c>
      <c r="T4105" s="7">
        <f t="shared" si="324"/>
        <v>42242.563888888886</v>
      </c>
    </row>
    <row r="4106" spans="1:20" ht="43.2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ROUND((E4106/D4106)*100,2)</f>
        <v>21.37</v>
      </c>
      <c r="P4106">
        <f t="shared" si="320"/>
        <v>45.785714285714285</v>
      </c>
      <c r="Q4106" t="str">
        <f t="shared" si="321"/>
        <v>theater</v>
      </c>
      <c r="R4106" t="str">
        <f t="shared" si="322"/>
        <v>plays</v>
      </c>
      <c r="S4106" s="6">
        <f t="shared" si="323"/>
        <v>42640.069837962961</v>
      </c>
      <c r="T4106" s="7">
        <f t="shared" si="324"/>
        <v>42670.069837962961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ROUND((E4107/D4107)*100,2)</f>
        <v>6.97</v>
      </c>
      <c r="P4107">
        <f t="shared" si="320"/>
        <v>383.33333333333331</v>
      </c>
      <c r="Q4107" t="str">
        <f t="shared" si="321"/>
        <v>theater</v>
      </c>
      <c r="R4107" t="str">
        <f t="shared" si="322"/>
        <v>plays</v>
      </c>
      <c r="S4107" s="6">
        <f t="shared" si="323"/>
        <v>42696.802187499998</v>
      </c>
      <c r="T4107" s="7">
        <f t="shared" si="324"/>
        <v>42729.802187499998</v>
      </c>
    </row>
    <row r="4108" spans="1:20" ht="43.2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ROUND((E4108/D4108)*100,2)</f>
        <v>70.599999999999994</v>
      </c>
      <c r="P4108">
        <f t="shared" si="320"/>
        <v>106.96969696969697</v>
      </c>
      <c r="Q4108" t="str">
        <f t="shared" si="321"/>
        <v>theater</v>
      </c>
      <c r="R4108" t="str">
        <f t="shared" si="322"/>
        <v>plays</v>
      </c>
      <c r="S4108" s="6">
        <f t="shared" si="323"/>
        <v>42052.841041666667</v>
      </c>
      <c r="T4108" s="7">
        <f t="shared" si="324"/>
        <v>42095.833333333336</v>
      </c>
    </row>
    <row r="4109" spans="1:20" ht="43.2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ROUND((E4109/D4109)*100,2)</f>
        <v>2.0499999999999998</v>
      </c>
      <c r="P4109">
        <f t="shared" si="320"/>
        <v>10.25</v>
      </c>
      <c r="Q4109" t="str">
        <f t="shared" si="321"/>
        <v>theater</v>
      </c>
      <c r="R4109" t="str">
        <f t="shared" si="322"/>
        <v>plays</v>
      </c>
      <c r="S4109" s="6">
        <f t="shared" si="323"/>
        <v>41883.708344907405</v>
      </c>
      <c r="T4109" s="7">
        <f t="shared" si="324"/>
        <v>41906.708344907405</v>
      </c>
    </row>
    <row r="4110" spans="1:20" ht="43.2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ROUND((E4110/D4110)*100,2)</f>
        <v>1.97</v>
      </c>
      <c r="P4110">
        <f t="shared" si="320"/>
        <v>59</v>
      </c>
      <c r="Q4110" t="str">
        <f t="shared" si="321"/>
        <v>theater</v>
      </c>
      <c r="R4110" t="str">
        <f t="shared" si="322"/>
        <v>plays</v>
      </c>
      <c r="S4110" s="6">
        <f t="shared" si="323"/>
        <v>42766.823344907403</v>
      </c>
      <c r="T4110" s="7">
        <f t="shared" si="324"/>
        <v>42796.999999999993</v>
      </c>
    </row>
    <row r="4111" spans="1:20" ht="43.2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ROUND((E4111/D4111)*100,2)</f>
        <v>0</v>
      </c>
      <c r="P4111">
        <f t="shared" si="320"/>
        <v>0</v>
      </c>
      <c r="Q4111" t="str">
        <f t="shared" si="321"/>
        <v>theater</v>
      </c>
      <c r="R4111" t="str">
        <f t="shared" si="322"/>
        <v>plays</v>
      </c>
      <c r="S4111" s="6">
        <f t="shared" si="323"/>
        <v>42307.331064814811</v>
      </c>
      <c r="T4111" s="7">
        <f t="shared" si="324"/>
        <v>42337.372731481482</v>
      </c>
    </row>
    <row r="4112" spans="1:20" ht="43.2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ROUND((E4112/D4112)*100,2)</f>
        <v>28.67</v>
      </c>
      <c r="P4112">
        <f t="shared" si="320"/>
        <v>14.333333333333334</v>
      </c>
      <c r="Q4112" t="str">
        <f t="shared" si="321"/>
        <v>theater</v>
      </c>
      <c r="R4112" t="str">
        <f t="shared" si="322"/>
        <v>plays</v>
      </c>
      <c r="S4112" s="6">
        <f t="shared" si="323"/>
        <v>42512.418414351851</v>
      </c>
      <c r="T4112" s="7">
        <f t="shared" si="324"/>
        <v>42572.418414351851</v>
      </c>
    </row>
    <row r="4113" spans="1:20" ht="43.2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ROUND((E4113/D4113)*100,2)</f>
        <v>3.13</v>
      </c>
      <c r="P4113">
        <f t="shared" si="320"/>
        <v>15.666666666666666</v>
      </c>
      <c r="Q4113" t="str">
        <f t="shared" si="321"/>
        <v>theater</v>
      </c>
      <c r="R4113" t="str">
        <f t="shared" si="322"/>
        <v>plays</v>
      </c>
      <c r="S4113" s="6">
        <f t="shared" si="323"/>
        <v>42028.927546296291</v>
      </c>
      <c r="T4113" s="7">
        <f t="shared" si="324"/>
        <v>42058.927546296291</v>
      </c>
    </row>
    <row r="4114" spans="1:20" ht="43.2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ROUND((E4114/D4114)*100,2)</f>
        <v>0.04</v>
      </c>
      <c r="P4114">
        <f t="shared" si="320"/>
        <v>1</v>
      </c>
      <c r="Q4114" t="str">
        <f t="shared" si="321"/>
        <v>theater</v>
      </c>
      <c r="R4114" t="str">
        <f t="shared" si="322"/>
        <v>plays</v>
      </c>
      <c r="S4114" s="6">
        <f t="shared" si="323"/>
        <v>42400.738263888888</v>
      </c>
      <c r="T4114" s="7">
        <f t="shared" si="324"/>
        <v>42427.791666666664</v>
      </c>
    </row>
    <row r="4115" spans="1:20" ht="43.2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ROUND((E4115/D4115)*100,2)</f>
        <v>0.2</v>
      </c>
      <c r="P4115">
        <f t="shared" si="320"/>
        <v>1</v>
      </c>
      <c r="Q4115" t="str">
        <f t="shared" si="321"/>
        <v>theater</v>
      </c>
      <c r="R4115" t="str">
        <f t="shared" si="322"/>
        <v>plays</v>
      </c>
      <c r="S4115" s="6">
        <f t="shared" si="323"/>
        <v>42358.364849537036</v>
      </c>
      <c r="T4115" s="7">
        <f t="shared" si="324"/>
        <v>42377.06527777778</v>
      </c>
    </row>
  </sheetData>
  <conditionalFormatting sqref="F2:F4118">
    <cfRule type="cellIs" dxfId="3" priority="7" operator="equal">
      <formula>"live"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D1" workbookViewId="0">
      <selection activeCell="N23" sqref="N2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ht="15" thickBot="1" x14ac:dyDescent="0.35">
      <c r="A1" s="19" t="s">
        <v>8378</v>
      </c>
      <c r="B1" s="9" t="s">
        <v>8379</v>
      </c>
      <c r="C1" s="10" t="s">
        <v>8380</v>
      </c>
      <c r="D1" s="10" t="s">
        <v>8381</v>
      </c>
      <c r="E1" s="10" t="s">
        <v>8382</v>
      </c>
      <c r="F1" s="10" t="s">
        <v>8383</v>
      </c>
      <c r="G1" s="10" t="s">
        <v>8384</v>
      </c>
      <c r="H1" s="11" t="s">
        <v>8385</v>
      </c>
    </row>
    <row r="2" spans="1:8" x14ac:dyDescent="0.3">
      <c r="A2" s="12" t="s">
        <v>8386</v>
      </c>
      <c r="B2" s="17">
        <f>COUNTIFS('Main Sheet'!F2:F4115,"successful",'Main Sheet'!D2:D4115,"&gt;=0",'Main Sheet'!D2:D4115,"&lt;1000")</f>
        <v>322</v>
      </c>
      <c r="C2" s="15">
        <f>COUNTIFS('Main Sheet'!F2:F4115,"failed",'Main Sheet'!D2:D4115,"&gt;=0",'Main Sheet'!D2:D4115,"&lt;1000")</f>
        <v>113</v>
      </c>
      <c r="D2" s="15">
        <f>COUNTIFS('Main Sheet'!F2:F4115,"canceled",'Main Sheet'!D2:D4115,"&gt;=0",'Main Sheet'!D2:D4115,"&lt;1000")</f>
        <v>18</v>
      </c>
      <c r="E2" s="15">
        <f>SUM(B2:D2)</f>
        <v>453</v>
      </c>
      <c r="F2" s="16">
        <f>+B2/$E2</f>
        <v>0.71081677704194257</v>
      </c>
      <c r="G2" s="16">
        <f t="shared" ref="G2:H13" si="0">+C2/$E2</f>
        <v>0.24944812362030905</v>
      </c>
      <c r="H2" s="16">
        <f t="shared" si="0"/>
        <v>3.9735099337748346E-2</v>
      </c>
    </row>
    <row r="3" spans="1:8" x14ac:dyDescent="0.3">
      <c r="A3" s="12" t="s">
        <v>8387</v>
      </c>
      <c r="B3" s="18">
        <f>COUNTIFS('Main Sheet'!F2:F4115,"successful",'Main Sheet'!D2:D4115,"&gt;=1000",'Main Sheet'!D2:D4115,"&lt;5000")</f>
        <v>932</v>
      </c>
      <c r="C3" s="8">
        <f>COUNTIFS('Main Sheet'!F2:F4115,"failed",'Main Sheet'!D2:D4115,"&gt;=1000",'Main Sheet'!D2:D4115,"&lt;5000")</f>
        <v>420</v>
      </c>
      <c r="D3" s="8">
        <f>COUNTIFS('Main Sheet'!F2:F4115,"canceled",'Main Sheet'!D2:D4115,"&gt;=1000",'Main Sheet'!D2:D4115,"&lt;5000")</f>
        <v>60</v>
      </c>
      <c r="E3" s="8">
        <f t="shared" ref="E3:E13" si="1">SUM(B3:D3)</f>
        <v>1412</v>
      </c>
      <c r="F3" s="14">
        <f t="shared" ref="F3:F13" si="2">+B3/$E3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3">
      <c r="A4" s="12" t="s">
        <v>8388</v>
      </c>
      <c r="B4" s="18">
        <f>COUNTIFS('Main Sheet'!F2:F4115,"successful",'Main Sheet'!D2:D4115,"&gt;=5000",'Main Sheet'!D2:D4115,"&lt;10000")</f>
        <v>381</v>
      </c>
      <c r="C4" s="8">
        <f>COUNTIFS('Main Sheet'!F2:F4115,"failed",'Main Sheet'!D2:D4115,"&gt;=5000",'Main Sheet'!D2:D4115,"&lt;10000")</f>
        <v>283</v>
      </c>
      <c r="D4" s="8">
        <f>COUNTIFS('Main Sheet'!F2:F4115,"canceled",'Main Sheet'!D2:D4115,"&gt;=5000",'Main Sheet'!D2:D4115,"&lt;10000")</f>
        <v>52</v>
      </c>
      <c r="E4" s="8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3">
      <c r="A5" s="12" t="s">
        <v>8389</v>
      </c>
      <c r="B5" s="18">
        <f>COUNTIFS('Main Sheet'!F2:F4115,"successful",'Main Sheet'!D2:D4115,"&gt;=10000",'Main Sheet'!D2:D4115,"&lt;15000")</f>
        <v>168</v>
      </c>
      <c r="C5" s="8">
        <f>COUNTIFS('Main Sheet'!F2:F4115,"failed",'Main Sheet'!D2:D4115,"&gt;=10000",'Main Sheet'!D2:D4115,"&lt;15000")</f>
        <v>144</v>
      </c>
      <c r="D5" s="8">
        <f>COUNTIFS('Main Sheet'!F2:F4115,"canceled",'Main Sheet'!D2:D4115,"&gt;=10000",'Main Sheet'!D2:D4115,"&lt;15000")</f>
        <v>40</v>
      </c>
      <c r="E5" s="8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3">
      <c r="A6" s="12" t="s">
        <v>8390</v>
      </c>
      <c r="B6" s="18">
        <f>COUNTIFS('Main Sheet'!F2:F4115,"successful",'Main Sheet'!D2:D4115,"&gt;=15000",'Main Sheet'!D2:D4115,"&lt;20000")</f>
        <v>94</v>
      </c>
      <c r="C6" s="8">
        <f>COUNTIFS('Main Sheet'!F2:F4115,"failed",'Main Sheet'!D2:D4115,"&gt;=15000",'Main Sheet'!D2:D4115,"&lt;20000")</f>
        <v>90</v>
      </c>
      <c r="D6" s="8">
        <f>COUNTIFS('Main Sheet'!F2:F4115,"canceled",'Main Sheet'!D2:D4115,"&gt;=15000",'Main Sheet'!D2:D4115,"&lt;20000")</f>
        <v>17</v>
      </c>
      <c r="E6" s="8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3">
      <c r="A7" s="12" t="s">
        <v>8391</v>
      </c>
      <c r="B7" s="18">
        <f>COUNTIFS('Main Sheet'!F2:F4115,"successful",'Main Sheet'!D2:D4115,"&gt;=20000",'Main Sheet'!D2:D4115,"&lt;25000")</f>
        <v>62</v>
      </c>
      <c r="C7" s="8">
        <f>COUNTIFS('Main Sheet'!F2:F4115,"failed",'Main Sheet'!D2:D4115,"&gt;=20000",'Main Sheet'!D2:D4115,"&lt;25000")</f>
        <v>72</v>
      </c>
      <c r="D7" s="8">
        <f>COUNTIFS('Main Sheet'!F2:F4115,"canceled",'Main Sheet'!D2:D4115,"&gt;=20000",'Main Sheet'!D2:D4115,"&lt;25000")</f>
        <v>14</v>
      </c>
      <c r="E7" s="8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3">
      <c r="A8" s="12" t="s">
        <v>8392</v>
      </c>
      <c r="B8" s="18">
        <f>COUNTIFS('Main Sheet'!F2:F4115,"successful",'Main Sheet'!D2:D4115,"&gt;=25000",'Main Sheet'!D2:D4115,"&lt;30000")</f>
        <v>55</v>
      </c>
      <c r="C8" s="8">
        <f>COUNTIFS('Main Sheet'!F2:F4115,"failed",'Main Sheet'!D2:D4115,"&gt;=25000",'Main Sheet'!D2:D4115,"&lt;30000")</f>
        <v>64</v>
      </c>
      <c r="D8" s="8">
        <f>COUNTIFS('Main Sheet'!F2:F4115,"canceled",'Main Sheet'!D2:D4115,"&gt;=25000",'Main Sheet'!D2:D4115,"&lt;30000")</f>
        <v>18</v>
      </c>
      <c r="E8" s="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3">
      <c r="A9" s="12" t="s">
        <v>8393</v>
      </c>
      <c r="B9" s="18">
        <f>COUNTIFS('Main Sheet'!F2:F4115,"successful",'Main Sheet'!D2:D4115,"&gt;=30000",'Main Sheet'!D2:D4115,"&lt;35000")</f>
        <v>32</v>
      </c>
      <c r="C9" s="8">
        <f>COUNTIFS('Main Sheet'!F2:F4115,"failed",'Main Sheet'!D2:D4115,"&gt;=30000",'Main Sheet'!D2:D4115,"&lt;35000")</f>
        <v>37</v>
      </c>
      <c r="D9" s="8">
        <f>COUNTIFS('Main Sheet'!F2:F4115,"canceled",'Main Sheet'!D2:D4115,"&gt;=30000",'Main Sheet'!D2:D4115,"&lt;35000")</f>
        <v>13</v>
      </c>
      <c r="E9" s="8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3">
      <c r="A10" s="12" t="s">
        <v>8394</v>
      </c>
      <c r="B10" s="18">
        <f>COUNTIFS('Main Sheet'!F2:F4115,"successful",'Main Sheet'!D2:D4115,"&gt;=35000",'Main Sheet'!D2:D4115,"&lt;40000")</f>
        <v>26</v>
      </c>
      <c r="C10" s="8">
        <f>COUNTIFS('Main Sheet'!F2:F4115,"failed",'Main Sheet'!D2:D4115,"&gt;=35000",'Main Sheet'!D2:D4115,"&lt;40000")</f>
        <v>22</v>
      </c>
      <c r="D10" s="8">
        <f>COUNTIFS('Main Sheet'!F2:F4115,"canceled",'Main Sheet'!D2:D4115,"&gt;=35000",'Main Sheet'!D2:D4115,"&lt;40000")</f>
        <v>7</v>
      </c>
      <c r="E10" s="8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3">
      <c r="A11" s="12" t="s">
        <v>8395</v>
      </c>
      <c r="B11" s="18">
        <f>COUNTIFS('Main Sheet'!F2:F4115,"successful",'Main Sheet'!D2:D4115,"&gt;=40000",'Main Sheet'!D2:D4115,"&lt;45000")</f>
        <v>21</v>
      </c>
      <c r="C11" s="8">
        <f>COUNTIFS('Main Sheet'!F2:F4115,"failed",'Main Sheet'!D2:D4115,"&gt;=40000",'Main Sheet'!D2:D4115,"&lt;45000")</f>
        <v>16</v>
      </c>
      <c r="D11" s="8">
        <f>COUNTIFS('Main Sheet'!F2:F4115,"canceled",'Main Sheet'!D2:D4115,"&gt;=40000",'Main Sheet'!D2:D4115,"&lt;45000")</f>
        <v>6</v>
      </c>
      <c r="E11" s="8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3">
      <c r="A12" s="12" t="s">
        <v>8396</v>
      </c>
      <c r="B12" s="18">
        <f>COUNTIFS('Main Sheet'!F2:F4115,"successful",'Main Sheet'!D2:D4115,"&gt;=45000",'Main Sheet'!D2:D4115,"&lt;50000")</f>
        <v>6</v>
      </c>
      <c r="C12" s="8">
        <f>COUNTIFS('Main Sheet'!F2:F4115,"failed",'Main Sheet'!D2:D4115,"&gt;=45000",'Main Sheet'!D2:D4115,"&lt;50000")</f>
        <v>11</v>
      </c>
      <c r="D12" s="8">
        <f>COUNTIFS('Main Sheet'!F2:F4115,"canceled",'Main Sheet'!D2:D4115,"&gt;=45000",'Main Sheet'!D2:D4115,"&lt;50000")</f>
        <v>4</v>
      </c>
      <c r="E12" s="8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ht="15" thickBot="1" x14ac:dyDescent="0.35">
      <c r="A13" s="13" t="s">
        <v>8397</v>
      </c>
      <c r="B13" s="18">
        <f>COUNTIFS('Main Sheet'!F2:F4115,"successful",'Main Sheet'!D2:D4115,"&gt;=50000")</f>
        <v>86</v>
      </c>
      <c r="C13" s="8">
        <f>COUNTIFS('Main Sheet'!F2:F4115,"failed",'Main Sheet'!D2:D4115,"&gt;=50000")</f>
        <v>258</v>
      </c>
      <c r="D13" s="8">
        <f>COUNTIFS('Main Sheet'!F2:F4115,"canceled",'Main Sheet'!D2:D4115,"&gt;=50000")</f>
        <v>100</v>
      </c>
      <c r="E13" s="8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vs state</vt:lpstr>
      <vt:lpstr>subcategory vs state</vt:lpstr>
      <vt:lpstr>Dates vs State</vt:lpstr>
      <vt:lpstr>Main Sheet</vt:lpstr>
      <vt:lpstr>BonusSheet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Vikram, Srinivasa</cp:lastModifiedBy>
  <dcterms:created xsi:type="dcterms:W3CDTF">2017-04-20T15:17:24Z</dcterms:created>
  <dcterms:modified xsi:type="dcterms:W3CDTF">2018-11-04T15:06:47Z</dcterms:modified>
</cp:coreProperties>
</file>