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Profile\Desktop\"/>
    </mc:Choice>
  </mc:AlternateContent>
  <bookViews>
    <workbookView xWindow="0" yWindow="0" windowWidth="19200" windowHeight="676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L22" i="1"/>
  <c r="L21" i="1"/>
  <c r="L20" i="1"/>
  <c r="L19" i="1"/>
  <c r="L18" i="1"/>
  <c r="F18" i="1"/>
  <c r="L17" i="1"/>
  <c r="H17" i="1"/>
  <c r="G17" i="1"/>
  <c r="F17" i="1"/>
  <c r="L16" i="1"/>
  <c r="H16" i="1"/>
  <c r="G16" i="1"/>
  <c r="F16" i="1"/>
  <c r="L15" i="1"/>
  <c r="F15" i="1"/>
  <c r="G15" i="1" s="1"/>
  <c r="H15" i="1" s="1"/>
  <c r="L14" i="1"/>
  <c r="F14" i="1"/>
  <c r="G14" i="1" s="1"/>
  <c r="H14" i="1" s="1"/>
  <c r="L13" i="1"/>
  <c r="F13" i="1"/>
  <c r="G13" i="1" s="1"/>
  <c r="H13" i="1" s="1"/>
  <c r="L12" i="1"/>
  <c r="F12" i="1"/>
  <c r="G12" i="1" s="1"/>
  <c r="H12" i="1" s="1"/>
  <c r="L11" i="1"/>
  <c r="F11" i="1"/>
  <c r="G11" i="1" s="1"/>
  <c r="H11" i="1" s="1"/>
  <c r="L10" i="1"/>
  <c r="F10" i="1"/>
  <c r="G9" i="1" s="1"/>
  <c r="H9" i="1" s="1"/>
  <c r="L9" i="1"/>
  <c r="F9" i="1"/>
  <c r="L8" i="1"/>
  <c r="F8" i="1"/>
  <c r="G8" i="1" s="1"/>
  <c r="H8" i="1" s="1"/>
  <c r="Q6" i="1" s="1"/>
  <c r="L7" i="1"/>
  <c r="F7" i="1"/>
  <c r="G7" i="1" s="1"/>
  <c r="H7" i="1" s="1"/>
  <c r="Q9" i="1" s="1"/>
  <c r="L6" i="1"/>
  <c r="G6" i="1"/>
  <c r="H6" i="1" s="1"/>
  <c r="F6" i="1"/>
  <c r="L5" i="1"/>
  <c r="L4" i="1"/>
  <c r="I15" i="1" l="1"/>
  <c r="K15" i="1" s="1"/>
  <c r="I19" i="1"/>
  <c r="K19" i="1" s="1"/>
  <c r="I7" i="1"/>
  <c r="I23" i="1"/>
  <c r="M23" i="1" s="1"/>
  <c r="I11" i="1"/>
  <c r="K11" i="1" s="1"/>
  <c r="M15" i="1"/>
  <c r="N15" i="1" s="1"/>
  <c r="O15" i="1" s="1"/>
  <c r="M4" i="1"/>
  <c r="N4" i="1" s="1"/>
  <c r="M11" i="1"/>
  <c r="N11" i="1" s="1"/>
  <c r="O11" i="1" s="1"/>
  <c r="M8" i="1"/>
  <c r="N8" i="1" s="1"/>
  <c r="O8" i="1" s="1"/>
  <c r="Q8" i="1"/>
  <c r="I8" i="1"/>
  <c r="K8" i="1" s="1"/>
  <c r="I20" i="1"/>
  <c r="M20" i="1" s="1"/>
  <c r="I4" i="1"/>
  <c r="K4" i="1" s="1"/>
  <c r="I12" i="1"/>
  <c r="I16" i="1"/>
  <c r="K16" i="1" s="1"/>
  <c r="M19" i="1"/>
  <c r="N19" i="1" s="1"/>
  <c r="O19" i="1" s="1"/>
  <c r="Q7" i="1"/>
  <c r="G10" i="1"/>
  <c r="H10" i="1" s="1"/>
  <c r="I10" i="1" l="1"/>
  <c r="I6" i="1"/>
  <c r="I18" i="1"/>
  <c r="I14" i="1"/>
  <c r="I22" i="1"/>
  <c r="M22" i="1" s="1"/>
  <c r="M7" i="1"/>
  <c r="N7" i="1" s="1"/>
  <c r="O7" i="1" s="1"/>
  <c r="K7" i="1"/>
  <c r="I21" i="1"/>
  <c r="M21" i="1" s="1"/>
  <c r="I9" i="1"/>
  <c r="I13" i="1"/>
  <c r="I17" i="1"/>
  <c r="I5" i="1"/>
  <c r="M16" i="1"/>
  <c r="N16" i="1" s="1"/>
  <c r="O16" i="1" s="1"/>
  <c r="O4" i="1"/>
  <c r="P4" i="1"/>
  <c r="M12" i="1"/>
  <c r="N12" i="1" s="1"/>
  <c r="O12" i="1" s="1"/>
  <c r="K12" i="1"/>
  <c r="K13" i="1" l="1"/>
  <c r="M13" i="1"/>
  <c r="N13" i="1" s="1"/>
  <c r="O13" i="1" s="1"/>
  <c r="K10" i="1"/>
  <c r="M10" i="1"/>
  <c r="N10" i="1" s="1"/>
  <c r="O10" i="1" s="1"/>
  <c r="K9" i="1"/>
  <c r="M9" i="1"/>
  <c r="N9" i="1" s="1"/>
  <c r="O9" i="1" s="1"/>
  <c r="O2" i="1" s="1"/>
  <c r="K5" i="1"/>
  <c r="M5" i="1"/>
  <c r="N5" i="1" s="1"/>
  <c r="O5" i="1" s="1"/>
  <c r="K14" i="1"/>
  <c r="M14" i="1"/>
  <c r="N14" i="1" s="1"/>
  <c r="O14" i="1" s="1"/>
  <c r="K6" i="1"/>
  <c r="M6" i="1"/>
  <c r="N6" i="1" s="1"/>
  <c r="O6" i="1" s="1"/>
  <c r="K17" i="1"/>
  <c r="M17" i="1"/>
  <c r="N17" i="1" s="1"/>
  <c r="O17" i="1" s="1"/>
  <c r="K18" i="1"/>
  <c r="M18" i="1"/>
  <c r="N18" i="1" s="1"/>
  <c r="O18" i="1" s="1"/>
</calcChain>
</file>

<file path=xl/sharedStrings.xml><?xml version="1.0" encoding="utf-8"?>
<sst xmlns="http://schemas.openxmlformats.org/spreadsheetml/2006/main" count="59" uniqueCount="53">
  <si>
    <t>Objective</t>
  </si>
  <si>
    <t>Seasonal Index</t>
  </si>
  <si>
    <t>Deseasonlise the data</t>
  </si>
  <si>
    <t>Period</t>
  </si>
  <si>
    <t>Actual</t>
  </si>
  <si>
    <t>Forecast</t>
  </si>
  <si>
    <t>Desc</t>
  </si>
  <si>
    <t>Year</t>
  </si>
  <si>
    <t>Quarter</t>
  </si>
  <si>
    <t>Car Sales</t>
  </si>
  <si>
    <t>Average</t>
  </si>
  <si>
    <t>CMA</t>
  </si>
  <si>
    <t>Trend</t>
  </si>
  <si>
    <t>Deseaseasonlised Data</t>
  </si>
  <si>
    <t>Foreacast</t>
  </si>
  <si>
    <t>Diff</t>
  </si>
  <si>
    <t>MAPE</t>
  </si>
  <si>
    <t>Qtr</t>
  </si>
  <si>
    <t>Steps Invlolved in Excel Modelling</t>
  </si>
  <si>
    <t>Do EDA of data an look for Trend and Seasonality</t>
  </si>
  <si>
    <t>Forecast'</t>
  </si>
  <si>
    <t>Average your Car Sales</t>
  </si>
  <si>
    <t>Centred Moving Average</t>
  </si>
  <si>
    <t>Build Trend Index</t>
  </si>
  <si>
    <t>Deseasoalise the data'</t>
  </si>
  <si>
    <t>Make Trend Equation using Regression'</t>
  </si>
  <si>
    <t>SUMMARY OUTPUT</t>
  </si>
  <si>
    <t>Again Seasonalise and Forecats</t>
  </si>
  <si>
    <t>Calculate MAPE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</si>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</sst>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0" fontId="2" fillId="0" borderId="1" xfId="0" applyFont="1" applyBorder="1"/>
    <xf numFmtId="0" fontId="2" fillId="0" borderId="2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 vertical="center"/>
    </xf>
    <xf numFmtId="164" fontId="0" fillId="0" borderId="0" xfId="0" applyNumberFormat="1"/>
    <xf numFmtId="1" fontId="0" fillId="0" borderId="0" xfId="1" applyNumberFormat="1" applyFont="1"/>
    <xf numFmtId="9" fontId="0" fillId="0" borderId="0" xfId="1" applyNumberFormat="1" applyFont="1"/>
    <xf numFmtId="9" fontId="0" fillId="0" borderId="0" xfId="1" applyFont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164" fontId="0" fillId="3" borderId="0" xfId="0" applyNumberFormat="1" applyFill="1"/>
    <xf numFmtId="0" fontId="3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4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0" xfId="0" applyFill="1" applyBorder="1" applyAlignment="1"/>
    <xf numFmtId="0" fontId="0" fillId="3" borderId="4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Actual</a:t>
            </a:r>
          </a:p>
        </c:rich>
      </c:tx>
      <c:layout>
        <c:manualLayout>
          <c:xMode val="edge"/>
          <c:yMode val="edge"/>
          <c:x val="0.57693317912577291"/>
          <c:y val="0.158667856328546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90841905951917"/>
          <c:y val="0.28563045711217439"/>
          <c:w val="0.81739477965832386"/>
          <c:h val="0.63435768917729229"/>
        </c:manualLayout>
      </c:layout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Sheet1!$D$4:$D$19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5D-4A4D-89B9-9C413AA527B8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Car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Sheet1!$E$4:$E$19</c:f>
              <c:numCache>
                <c:formatCode>General</c:formatCode>
                <c:ptCount val="16"/>
                <c:pt idx="0">
                  <c:v>454904</c:v>
                </c:pt>
                <c:pt idx="1">
                  <c:v>459417</c:v>
                </c:pt>
                <c:pt idx="2">
                  <c:v>800000</c:v>
                </c:pt>
                <c:pt idx="3">
                  <c:v>682274</c:v>
                </c:pt>
                <c:pt idx="4">
                  <c:v>460000</c:v>
                </c:pt>
                <c:pt idx="5">
                  <c:v>470000</c:v>
                </c:pt>
                <c:pt idx="6">
                  <c:v>820000</c:v>
                </c:pt>
                <c:pt idx="7">
                  <c:v>650000</c:v>
                </c:pt>
                <c:pt idx="8">
                  <c:v>460000</c:v>
                </c:pt>
                <c:pt idx="9">
                  <c:v>485000</c:v>
                </c:pt>
                <c:pt idx="10">
                  <c:v>820000</c:v>
                </c:pt>
                <c:pt idx="11">
                  <c:v>650000</c:v>
                </c:pt>
                <c:pt idx="12">
                  <c:v>465000</c:v>
                </c:pt>
                <c:pt idx="13">
                  <c:v>459000</c:v>
                </c:pt>
                <c:pt idx="14">
                  <c:v>840000</c:v>
                </c:pt>
                <c:pt idx="15">
                  <c:v>690000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5D-4A4D-89B9-9C413AA52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913104"/>
        <c:axId val="1444905200"/>
      </c:lineChart>
      <c:catAx>
        <c:axId val="1444913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05200"/>
        <c:crosses val="autoZero"/>
        <c:auto val="1"/>
        <c:lblAlgn val="ctr"/>
        <c:lblOffset val="100"/>
        <c:noMultiLvlLbl val="0"/>
      </c:catAx>
      <c:valAx>
        <c:axId val="144490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616872403186529"/>
          <c:y val="3.14685252801282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Deseaseasonlised 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Sheet1!$K$4:$K$19</c:f>
              <c:numCache>
                <c:formatCode>General</c:formatCode>
                <c:ptCount val="16"/>
                <c:pt idx="0">
                  <c:v>594585.63649317343</c:v>
                </c:pt>
                <c:pt idx="1">
                  <c:v>590073.3936268125</c:v>
                </c:pt>
                <c:pt idx="2">
                  <c:v>591533.70234485168</c:v>
                </c:pt>
                <c:pt idx="3">
                  <c:v>621385.30794391478</c:v>
                </c:pt>
                <c:pt idx="4">
                  <c:v>601246.40097000636</c:v>
                </c:pt>
                <c:pt idx="5">
                  <c:v>603666.15733549674</c:v>
                </c:pt>
                <c:pt idx="6">
                  <c:v>606322.044903473</c:v>
                </c:pt>
                <c:pt idx="7">
                  <c:v>591991.56081507518</c:v>
                </c:pt>
                <c:pt idx="8">
                  <c:v>601246.40097000636</c:v>
                </c:pt>
                <c:pt idx="9">
                  <c:v>622932.09852705512</c:v>
                </c:pt>
                <c:pt idx="10">
                  <c:v>606322.044903473</c:v>
                </c:pt>
                <c:pt idx="11">
                  <c:v>591991.56081507518</c:v>
                </c:pt>
                <c:pt idx="12">
                  <c:v>607781.68793707166</c:v>
                </c:pt>
                <c:pt idx="13">
                  <c:v>589537.80046168726</c:v>
                </c:pt>
                <c:pt idx="14">
                  <c:v>621110.38746209431</c:v>
                </c:pt>
                <c:pt idx="15">
                  <c:v>628421.81071138754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[1]Sheet1!$J$4:$J$19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FB01-4FFC-A028-B1E0874BB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4908944"/>
        <c:axId val="1444901040"/>
      </c:lineChart>
      <c:catAx>
        <c:axId val="144490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01040"/>
        <c:crosses val="autoZero"/>
        <c:auto val="1"/>
        <c:lblAlgn val="ctr"/>
        <c:lblOffset val="100"/>
        <c:noMultiLvlLbl val="0"/>
      </c:catAx>
      <c:valAx>
        <c:axId val="1444901040"/>
        <c:scaling>
          <c:orientation val="minMax"/>
          <c:max val="900000"/>
          <c:min val="1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08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Forecasted</a:t>
            </a:r>
            <a:r>
              <a:rPr lang="en-IN" baseline="0"/>
              <a:t> with less than 1% Error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Sheet1!$AA$2</c:f>
              <c:strCache>
                <c:ptCount val="1"/>
                <c:pt idx="0">
                  <c:v>Period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Sheet1!$AA$3:$AA$22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E8-4AB7-B33B-871349D7F855}"/>
            </c:ext>
          </c:extLst>
        </c:ser>
        <c:ser>
          <c:idx val="1"/>
          <c:order val="1"/>
          <c:tx>
            <c:strRef>
              <c:f>[1]Sheet1!$AB$2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[1]Sheet1!$AB$3:$AB$22</c:f>
            </c:numRef>
          </c:val>
          <c:smooth val="0"/>
          <c:extLst>
            <c:ext xmlns:c16="http://schemas.microsoft.com/office/drawing/2014/chart" uri="{C3380CC4-5D6E-409C-BE32-E72D297353CC}">
              <c16:uniqueId val="{00000001-81E8-4AB7-B33B-871349D7F855}"/>
            </c:ext>
          </c:extLst>
        </c:ser>
        <c:ser>
          <c:idx val="2"/>
          <c:order val="2"/>
          <c:tx>
            <c:strRef>
              <c:f>Sheet1!$AC$2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Sheet1!$AC$3:$AC$22</c:f>
              <c:numCache>
                <c:formatCode>General</c:formatCode>
                <c:ptCount val="20"/>
                <c:pt idx="0">
                  <c:v>455867.58408535254</c:v>
                </c:pt>
                <c:pt idx="1">
                  <c:v>464797.15997475496</c:v>
                </c:pt>
                <c:pt idx="2">
                  <c:v>808910.39877280162</c:v>
                </c:pt>
                <c:pt idx="3">
                  <c:v>657981.49540977168</c:v>
                </c:pt>
                <c:pt idx="4">
                  <c:v>459351.91098564654</c:v>
                </c:pt>
                <c:pt idx="5">
                  <c:v>468342.96279135393</c:v>
                </c:pt>
                <c:pt idx="6">
                  <c:v>815069.59506953903</c:v>
                </c:pt>
                <c:pt idx="7">
                  <c:v>662981.97193580086</c:v>
                </c:pt>
                <c:pt idx="8">
                  <c:v>462836.23788594035</c:v>
                </c:pt>
                <c:pt idx="9">
                  <c:v>471888.76560795284</c:v>
                </c:pt>
                <c:pt idx="10">
                  <c:v>821228.79136627645</c:v>
                </c:pt>
                <c:pt idx="11">
                  <c:v>667982.44846183003</c:v>
                </c:pt>
                <c:pt idx="12">
                  <c:v>466320.56478623435</c:v>
                </c:pt>
                <c:pt idx="13">
                  <c:v>475434.56842455186</c:v>
                </c:pt>
                <c:pt idx="14">
                  <c:v>827387.98766301374</c:v>
                </c:pt>
                <c:pt idx="15">
                  <c:v>672982.92498785921</c:v>
                </c:pt>
                <c:pt idx="16">
                  <c:v>469804.89168652822</c:v>
                </c:pt>
                <c:pt idx="17">
                  <c:v>478980.37124115077</c:v>
                </c:pt>
                <c:pt idx="18">
                  <c:v>833547.18395975116</c:v>
                </c:pt>
                <c:pt idx="19">
                  <c:v>677983.40151388838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1E8-4AB7-B33B-871349D7F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1708816"/>
        <c:axId val="1511705904"/>
      </c:lineChart>
      <c:catAx>
        <c:axId val="1511708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05904"/>
        <c:crosses val="autoZero"/>
        <c:auto val="1"/>
        <c:lblAlgn val="ctr"/>
        <c:lblOffset val="100"/>
        <c:noMultiLvlLbl val="0"/>
      </c:catAx>
      <c:valAx>
        <c:axId val="15117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7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214311</xdr:colOff>
      <xdr:row>2</xdr:row>
      <xdr:rowOff>119063</xdr:rowOff>
    </xdr:from>
    <xdr:to>
      <xdr:col>22</xdr:col>
      <xdr:colOff>294567</xdr:colOff>
      <xdr:row>13</xdr:row>
      <xdr:rowOff>59092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412749</xdr:colOff>
      <xdr:row>21</xdr:row>
      <xdr:rowOff>162980</xdr:rowOff>
    </xdr:from>
    <xdr:to>
      <xdr:col>28</xdr:col>
      <xdr:colOff>423332</xdr:colOff>
      <xdr:row>37</xdr:row>
      <xdr:rowOff>31747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416279</xdr:colOff>
      <xdr:row>2</xdr:row>
      <xdr:rowOff>272344</xdr:rowOff>
    </xdr:from>
    <xdr:to>
      <xdr:col>30</xdr:col>
      <xdr:colOff>67028</xdr:colOff>
      <xdr:row>17</xdr:row>
      <xdr:rowOff>38807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du/TSF/sales_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_monthly"/>
      <sheetName val="Sheet1"/>
      <sheetName val="Sheet2"/>
    </sheetNames>
    <sheetDataSet>
      <sheetData sheetId="0"/>
      <sheetData sheetId="1">
        <row r="2">
          <cell r="AA2" t="str">
            <v>Period</v>
          </cell>
          <cell r="AB2" t="str">
            <v>Actual</v>
          </cell>
          <cell r="AC2" t="str">
            <v>Forecast</v>
          </cell>
        </row>
        <row r="3">
          <cell r="D3" t="str">
            <v>Period</v>
          </cell>
          <cell r="E3" t="str">
            <v>Car Sales</v>
          </cell>
          <cell r="K3" t="str">
            <v>Deseaseasonlised Data</v>
          </cell>
          <cell r="AA3">
            <v>1</v>
          </cell>
          <cell r="AB3">
            <v>454904</v>
          </cell>
          <cell r="AC3">
            <v>455867.58408535254</v>
          </cell>
        </row>
        <row r="4">
          <cell r="D4">
            <v>1</v>
          </cell>
          <cell r="E4">
            <v>454904</v>
          </cell>
          <cell r="J4">
            <v>1</v>
          </cell>
          <cell r="K4">
            <v>594585.63649317343</v>
          </cell>
          <cell r="AA4">
            <v>2</v>
          </cell>
          <cell r="AB4">
            <v>459417</v>
          </cell>
          <cell r="AC4">
            <v>464797.15997475496</v>
          </cell>
        </row>
        <row r="5">
          <cell r="D5">
            <v>2</v>
          </cell>
          <cell r="E5">
            <v>459417</v>
          </cell>
          <cell r="J5">
            <v>2</v>
          </cell>
          <cell r="K5">
            <v>590073.3936268125</v>
          </cell>
          <cell r="AA5">
            <v>3</v>
          </cell>
          <cell r="AB5">
            <v>800000</v>
          </cell>
          <cell r="AC5">
            <v>808910.39877280162</v>
          </cell>
        </row>
        <row r="6">
          <cell r="D6">
            <v>3</v>
          </cell>
          <cell r="E6">
            <v>800000</v>
          </cell>
          <cell r="J6">
            <v>3</v>
          </cell>
          <cell r="K6">
            <v>591533.70234485168</v>
          </cell>
          <cell r="AA6">
            <v>4</v>
          </cell>
          <cell r="AB6">
            <v>682274</v>
          </cell>
          <cell r="AC6">
            <v>657981.49540977168</v>
          </cell>
        </row>
        <row r="7">
          <cell r="D7">
            <v>4</v>
          </cell>
          <cell r="E7">
            <v>682274</v>
          </cell>
          <cell r="J7">
            <v>4</v>
          </cell>
          <cell r="K7">
            <v>621385.30794391478</v>
          </cell>
          <cell r="AA7">
            <v>5</v>
          </cell>
          <cell r="AB7">
            <v>460000</v>
          </cell>
          <cell r="AC7">
            <v>459351.91098564654</v>
          </cell>
        </row>
        <row r="8">
          <cell r="D8">
            <v>5</v>
          </cell>
          <cell r="E8">
            <v>460000</v>
          </cell>
          <cell r="J8">
            <v>5</v>
          </cell>
          <cell r="K8">
            <v>601246.40097000636</v>
          </cell>
          <cell r="AA8">
            <v>6</v>
          </cell>
          <cell r="AB8">
            <v>470000</v>
          </cell>
          <cell r="AC8">
            <v>468342.96279135393</v>
          </cell>
        </row>
        <row r="9">
          <cell r="D9">
            <v>6</v>
          </cell>
          <cell r="E9">
            <v>470000</v>
          </cell>
          <cell r="J9">
            <v>6</v>
          </cell>
          <cell r="K9">
            <v>603666.15733549674</v>
          </cell>
          <cell r="AA9">
            <v>7</v>
          </cell>
          <cell r="AB9">
            <v>820000</v>
          </cell>
          <cell r="AC9">
            <v>815069.59506953903</v>
          </cell>
        </row>
        <row r="10">
          <cell r="D10">
            <v>7</v>
          </cell>
          <cell r="E10">
            <v>820000</v>
          </cell>
          <cell r="J10">
            <v>7</v>
          </cell>
          <cell r="K10">
            <v>606322.044903473</v>
          </cell>
          <cell r="AA10">
            <v>8</v>
          </cell>
          <cell r="AB10">
            <v>650000</v>
          </cell>
          <cell r="AC10">
            <v>662981.97193580086</v>
          </cell>
        </row>
        <row r="11">
          <cell r="D11">
            <v>8</v>
          </cell>
          <cell r="E11">
            <v>650000</v>
          </cell>
          <cell r="J11">
            <v>8</v>
          </cell>
          <cell r="K11">
            <v>591991.56081507518</v>
          </cell>
          <cell r="AA11">
            <v>9</v>
          </cell>
          <cell r="AB11">
            <v>460000</v>
          </cell>
          <cell r="AC11">
            <v>462836.23788594035</v>
          </cell>
        </row>
        <row r="12">
          <cell r="D12">
            <v>9</v>
          </cell>
          <cell r="E12">
            <v>460000</v>
          </cell>
          <cell r="J12">
            <v>9</v>
          </cell>
          <cell r="K12">
            <v>601246.40097000636</v>
          </cell>
          <cell r="AA12">
            <v>10</v>
          </cell>
          <cell r="AB12">
            <v>485000</v>
          </cell>
          <cell r="AC12">
            <v>471888.76560795284</v>
          </cell>
        </row>
        <row r="13">
          <cell r="D13">
            <v>10</v>
          </cell>
          <cell r="E13">
            <v>485000</v>
          </cell>
          <cell r="J13">
            <v>10</v>
          </cell>
          <cell r="K13">
            <v>622932.09852705512</v>
          </cell>
          <cell r="AA13">
            <v>11</v>
          </cell>
          <cell r="AB13">
            <v>820000</v>
          </cell>
          <cell r="AC13">
            <v>821228.79136627645</v>
          </cell>
        </row>
        <row r="14">
          <cell r="D14">
            <v>11</v>
          </cell>
          <cell r="E14">
            <v>820000</v>
          </cell>
          <cell r="J14">
            <v>11</v>
          </cell>
          <cell r="K14">
            <v>606322.044903473</v>
          </cell>
          <cell r="AA14">
            <v>12</v>
          </cell>
          <cell r="AB14">
            <v>650000</v>
          </cell>
          <cell r="AC14">
            <v>667982.44846183003</v>
          </cell>
        </row>
        <row r="15">
          <cell r="D15">
            <v>12</v>
          </cell>
          <cell r="E15">
            <v>650000</v>
          </cell>
          <cell r="J15">
            <v>12</v>
          </cell>
          <cell r="K15">
            <v>591991.56081507518</v>
          </cell>
          <cell r="AA15">
            <v>13</v>
          </cell>
          <cell r="AB15">
            <v>465000</v>
          </cell>
          <cell r="AC15">
            <v>466320.56478623435</v>
          </cell>
        </row>
        <row r="16">
          <cell r="D16">
            <v>13</v>
          </cell>
          <cell r="E16">
            <v>465000</v>
          </cell>
          <cell r="J16">
            <v>13</v>
          </cell>
          <cell r="K16">
            <v>607781.68793707166</v>
          </cell>
          <cell r="AA16">
            <v>14</v>
          </cell>
          <cell r="AB16">
            <v>459000</v>
          </cell>
          <cell r="AC16">
            <v>475434.56842455186</v>
          </cell>
        </row>
        <row r="17">
          <cell r="D17">
            <v>14</v>
          </cell>
          <cell r="E17">
            <v>459000</v>
          </cell>
          <cell r="J17">
            <v>14</v>
          </cell>
          <cell r="K17">
            <v>589537.80046168726</v>
          </cell>
          <cell r="AA17">
            <v>15</v>
          </cell>
          <cell r="AB17">
            <v>840000</v>
          </cell>
          <cell r="AC17">
            <v>827387.98766301374</v>
          </cell>
        </row>
        <row r="18">
          <cell r="D18">
            <v>15</v>
          </cell>
          <cell r="E18">
            <v>840000</v>
          </cell>
          <cell r="J18">
            <v>15</v>
          </cell>
          <cell r="K18">
            <v>621110.38746209431</v>
          </cell>
          <cell r="AA18">
            <v>16</v>
          </cell>
          <cell r="AB18">
            <v>690000</v>
          </cell>
          <cell r="AC18">
            <v>672982.92498785921</v>
          </cell>
        </row>
        <row r="19">
          <cell r="D19">
            <v>16</v>
          </cell>
          <cell r="E19">
            <v>690000</v>
          </cell>
          <cell r="J19">
            <v>16</v>
          </cell>
          <cell r="K19">
            <v>628421.81071138754</v>
          </cell>
          <cell r="AA19">
            <v>17</v>
          </cell>
          <cell r="AC19">
            <v>469804.89168652822</v>
          </cell>
        </row>
        <row r="20">
          <cell r="AA20">
            <v>18</v>
          </cell>
          <cell r="AC20">
            <v>478980.37124115077</v>
          </cell>
        </row>
        <row r="21">
          <cell r="AA21">
            <v>19</v>
          </cell>
          <cell r="AC21">
            <v>833547.18395975116</v>
          </cell>
        </row>
        <row r="22">
          <cell r="AA22">
            <v>20</v>
          </cell>
          <cell r="AC22">
            <v>677983.40151388838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topLeftCell="A2" zoomScale="80" zoomScaleNormal="80" workbookViewId="0">
      <selection activeCell="O4" sqref="O4:O19"/>
    </sheetView>
  </sheetViews>
  <sheetFormatPr defaultRowHeight="14.5" x14ac:dyDescent="0.35"/>
  <cols>
    <col min="7" max="7" width="8.81640625" bestFit="1" customWidth="1"/>
    <col min="8" max="8" width="19.7265625" bestFit="1" customWidth="1"/>
    <col min="9" max="9" width="11.08984375" bestFit="1" customWidth="1"/>
    <col min="10" max="10" width="11.08984375" hidden="1" customWidth="1"/>
    <col min="11" max="11" width="19.81640625" customWidth="1"/>
    <col min="13" max="13" width="13.81640625" style="2" customWidth="1"/>
    <col min="16" max="16" width="6.453125" customWidth="1"/>
    <col min="17" max="17" width="11.1796875" customWidth="1"/>
    <col min="28" max="28" width="0" hidden="1" customWidth="1"/>
  </cols>
  <sheetData>
    <row r="1" spans="1:29" x14ac:dyDescent="0.35">
      <c r="G1" s="1" t="s">
        <v>0</v>
      </c>
      <c r="H1" s="1" t="s">
        <v>1</v>
      </c>
    </row>
    <row r="2" spans="1:29" x14ac:dyDescent="0.35">
      <c r="G2" s="1"/>
      <c r="H2" s="1" t="s">
        <v>2</v>
      </c>
      <c r="O2" s="3">
        <f>AVERAGE(O4:O19)</f>
        <v>3.532109914874868E-4</v>
      </c>
      <c r="AA2" s="4" t="s">
        <v>3</v>
      </c>
      <c r="AB2" s="4" t="s">
        <v>4</v>
      </c>
      <c r="AC2" t="s">
        <v>5</v>
      </c>
    </row>
    <row r="3" spans="1:29" ht="29" x14ac:dyDescent="0.35">
      <c r="A3" t="s">
        <v>6</v>
      </c>
      <c r="B3" s="4" t="s">
        <v>7</v>
      </c>
      <c r="C3" s="4" t="s">
        <v>8</v>
      </c>
      <c r="D3" s="4" t="s">
        <v>3</v>
      </c>
      <c r="E3" s="4" t="s">
        <v>9</v>
      </c>
      <c r="F3" s="5" t="s">
        <v>10</v>
      </c>
      <c r="G3" s="5" t="s">
        <v>11</v>
      </c>
      <c r="I3" s="6" t="s">
        <v>12</v>
      </c>
      <c r="J3" s="6"/>
      <c r="K3" s="7" t="s">
        <v>13</v>
      </c>
      <c r="L3" s="6" t="s">
        <v>12</v>
      </c>
      <c r="M3" s="8" t="s">
        <v>14</v>
      </c>
      <c r="N3" s="6" t="s">
        <v>15</v>
      </c>
      <c r="O3" s="6" t="s">
        <v>16</v>
      </c>
      <c r="P3" s="6" t="s">
        <v>16</v>
      </c>
      <c r="AA3" s="9">
        <v>1</v>
      </c>
      <c r="AB3" s="9">
        <v>454904</v>
      </c>
      <c r="AC3">
        <v>455867.58408535254</v>
      </c>
    </row>
    <row r="4" spans="1:29" x14ac:dyDescent="0.35">
      <c r="A4" s="10" t="s">
        <v>4</v>
      </c>
      <c r="B4" s="9">
        <v>1</v>
      </c>
      <c r="C4" s="9">
        <v>1</v>
      </c>
      <c r="D4" s="9">
        <v>1</v>
      </c>
      <c r="E4" s="9">
        <v>454904</v>
      </c>
      <c r="I4" s="11">
        <f>VLOOKUP(C4,$P$5:$Q$9,2,0)</f>
        <v>0.76507734475893763</v>
      </c>
      <c r="J4" s="9">
        <v>1</v>
      </c>
      <c r="K4">
        <f>E4/I4</f>
        <v>594585.63649317343</v>
      </c>
      <c r="L4">
        <f>$I$41+$I$42*D4</f>
        <v>595845.09619610861</v>
      </c>
      <c r="M4" s="2">
        <f>L4*I4</f>
        <v>455867.58408535254</v>
      </c>
      <c r="N4" s="12">
        <f>M4-E4</f>
        <v>963.58408535254421</v>
      </c>
      <c r="O4" s="13">
        <f>N4/E4</f>
        <v>2.1182141404616013E-3</v>
      </c>
      <c r="P4">
        <f>N4/E4</f>
        <v>2.1182141404616013E-3</v>
      </c>
      <c r="AA4" s="9">
        <v>2</v>
      </c>
      <c r="AB4" s="9">
        <v>459417</v>
      </c>
      <c r="AC4">
        <v>464797.15997475496</v>
      </c>
    </row>
    <row r="5" spans="1:29" ht="29" x14ac:dyDescent="0.35">
      <c r="A5" s="10"/>
      <c r="B5" s="9"/>
      <c r="C5" s="9">
        <v>2</v>
      </c>
      <c r="D5" s="9">
        <v>2</v>
      </c>
      <c r="E5" s="9">
        <v>459417</v>
      </c>
      <c r="I5" s="11">
        <f t="shared" ref="I5:I23" si="0">VLOOKUP(C5,$P$5:$Q$9,2,0)</f>
        <v>0.77857602962955286</v>
      </c>
      <c r="J5" s="9">
        <v>2</v>
      </c>
      <c r="K5">
        <f t="shared" ref="K5:K19" si="1">E5/I5</f>
        <v>590073.3936268125</v>
      </c>
      <c r="L5">
        <f t="shared" ref="L5:L23" si="2">$I$41+$I$42*D5</f>
        <v>596983.65000513289</v>
      </c>
      <c r="M5" s="2">
        <f t="shared" ref="M5:M23" si="3">L5*I5</f>
        <v>464797.15997475496</v>
      </c>
      <c r="N5" s="12">
        <f t="shared" ref="N5:N19" si="4">M5-E5</f>
        <v>5380.1599747549626</v>
      </c>
      <c r="O5" s="14">
        <f t="shared" ref="O5:O19" si="5">N5/E5</f>
        <v>1.1710842164645546E-2</v>
      </c>
      <c r="P5" t="s">
        <v>17</v>
      </c>
      <c r="Q5" s="15" t="s">
        <v>1</v>
      </c>
      <c r="AA5" s="9">
        <v>3</v>
      </c>
      <c r="AB5" s="9">
        <v>800000</v>
      </c>
      <c r="AC5">
        <v>808910.39877280162</v>
      </c>
    </row>
    <row r="6" spans="1:29" x14ac:dyDescent="0.35">
      <c r="A6" s="10"/>
      <c r="B6" s="9"/>
      <c r="C6" s="9">
        <v>3</v>
      </c>
      <c r="D6" s="9">
        <v>3</v>
      </c>
      <c r="E6" s="9">
        <v>800000</v>
      </c>
      <c r="F6">
        <f>AVERAGE(E4:E7)</f>
        <v>599148.75</v>
      </c>
      <c r="G6">
        <f>AVERAGE(F6:F7)</f>
        <v>599785.75</v>
      </c>
      <c r="H6" s="16">
        <f>E6/G6</f>
        <v>1.333809614516517</v>
      </c>
      <c r="I6" s="11">
        <f t="shared" si="0"/>
        <v>1.3524166025178002</v>
      </c>
      <c r="J6" s="9">
        <v>3</v>
      </c>
      <c r="K6">
        <f t="shared" si="1"/>
        <v>591533.70234485168</v>
      </c>
      <c r="L6">
        <f t="shared" si="2"/>
        <v>598122.20381415717</v>
      </c>
      <c r="M6" s="2">
        <f t="shared" si="3"/>
        <v>808910.39877280162</v>
      </c>
      <c r="N6" s="12">
        <f t="shared" si="4"/>
        <v>8910.3987728016218</v>
      </c>
      <c r="O6" s="14">
        <f t="shared" si="5"/>
        <v>1.1137998466002027E-2</v>
      </c>
      <c r="P6">
        <v>1</v>
      </c>
      <c r="Q6">
        <f>AVERAGE(H8,H12,H16)</f>
        <v>0.76507734475893763</v>
      </c>
      <c r="AA6" s="9">
        <v>4</v>
      </c>
      <c r="AB6" s="9">
        <v>682274</v>
      </c>
      <c r="AC6">
        <v>657981.49540977168</v>
      </c>
    </row>
    <row r="7" spans="1:29" x14ac:dyDescent="0.35">
      <c r="A7" s="10"/>
      <c r="B7" s="9"/>
      <c r="C7" s="9">
        <v>4</v>
      </c>
      <c r="D7" s="9">
        <v>4</v>
      </c>
      <c r="E7" s="9">
        <v>682274</v>
      </c>
      <c r="F7">
        <f t="shared" ref="F7:F18" si="6">AVERAGE(E5:E8)</f>
        <v>600422.75</v>
      </c>
      <c r="G7">
        <f t="shared" ref="G7:G17" si="7">AVERAGE(F7:F8)</f>
        <v>601745.625</v>
      </c>
      <c r="H7" s="17">
        <f t="shared" ref="H7:H17" si="8">E7/G7</f>
        <v>1.1338246123517723</v>
      </c>
      <c r="I7" s="11">
        <f t="shared" si="0"/>
        <v>1.0979886252179958</v>
      </c>
      <c r="J7" s="9">
        <v>4</v>
      </c>
      <c r="K7">
        <f t="shared" si="1"/>
        <v>621385.30794391478</v>
      </c>
      <c r="L7">
        <f t="shared" si="2"/>
        <v>599260.75762318156</v>
      </c>
      <c r="M7" s="2">
        <f t="shared" si="3"/>
        <v>657981.49540977168</v>
      </c>
      <c r="N7" s="12">
        <f t="shared" si="4"/>
        <v>-24292.504590228316</v>
      </c>
      <c r="O7" s="14">
        <f t="shared" si="5"/>
        <v>-3.5605203466977077E-2</v>
      </c>
      <c r="P7">
        <v>2</v>
      </c>
      <c r="Q7">
        <f>AVERAGE(H9,H13,H17)</f>
        <v>0.77857602962955286</v>
      </c>
      <c r="AA7" s="9">
        <v>5</v>
      </c>
      <c r="AB7" s="9">
        <v>460000</v>
      </c>
      <c r="AC7">
        <v>459351.91098564654</v>
      </c>
    </row>
    <row r="8" spans="1:29" x14ac:dyDescent="0.35">
      <c r="A8" s="10"/>
      <c r="B8" s="9">
        <v>2</v>
      </c>
      <c r="C8" s="9">
        <v>1</v>
      </c>
      <c r="D8" s="9">
        <v>5</v>
      </c>
      <c r="E8" s="9">
        <v>460000</v>
      </c>
      <c r="F8">
        <f t="shared" si="6"/>
        <v>603068.5</v>
      </c>
      <c r="G8">
        <f t="shared" si="7"/>
        <v>605568.5</v>
      </c>
      <c r="H8" s="1">
        <f t="shared" si="8"/>
        <v>0.75961678984293268</v>
      </c>
      <c r="I8" s="11">
        <f t="shared" si="0"/>
        <v>0.76507734475893763</v>
      </c>
      <c r="J8" s="9">
        <v>5</v>
      </c>
      <c r="K8">
        <f t="shared" si="1"/>
        <v>601246.40097000636</v>
      </c>
      <c r="L8">
        <f t="shared" si="2"/>
        <v>600399.31143220584</v>
      </c>
      <c r="M8" s="2">
        <f t="shared" si="3"/>
        <v>459351.91098564654</v>
      </c>
      <c r="N8" s="12">
        <f t="shared" si="4"/>
        <v>-648.08901435346343</v>
      </c>
      <c r="O8" s="14">
        <f t="shared" si="5"/>
        <v>-1.4088891616379641E-3</v>
      </c>
      <c r="P8">
        <v>3</v>
      </c>
      <c r="Q8">
        <f>AVERAGE(H6,H10,H14)</f>
        <v>1.3524166025178002</v>
      </c>
      <c r="AA8" s="9">
        <v>6</v>
      </c>
      <c r="AB8" s="9">
        <v>470000</v>
      </c>
      <c r="AC8">
        <v>468342.96279135393</v>
      </c>
    </row>
    <row r="9" spans="1:29" x14ac:dyDescent="0.35">
      <c r="A9" s="10"/>
      <c r="B9" s="9"/>
      <c r="C9" s="9">
        <v>2</v>
      </c>
      <c r="D9" s="9">
        <v>6</v>
      </c>
      <c r="E9" s="9">
        <v>470000</v>
      </c>
      <c r="F9">
        <f t="shared" si="6"/>
        <v>608068.5</v>
      </c>
      <c r="G9">
        <f t="shared" si="7"/>
        <v>604034.25</v>
      </c>
      <c r="H9" s="18">
        <f t="shared" si="8"/>
        <v>0.77810157288266357</v>
      </c>
      <c r="I9" s="11">
        <f t="shared" si="0"/>
        <v>0.77857602962955286</v>
      </c>
      <c r="J9" s="9">
        <v>6</v>
      </c>
      <c r="K9">
        <f t="shared" si="1"/>
        <v>603666.15733549674</v>
      </c>
      <c r="L9">
        <f t="shared" si="2"/>
        <v>601537.86524123012</v>
      </c>
      <c r="M9" s="2">
        <f t="shared" si="3"/>
        <v>468342.96279135393</v>
      </c>
      <c r="N9" s="12">
        <f t="shared" si="4"/>
        <v>-1657.0372086460702</v>
      </c>
      <c r="O9" s="14">
        <f t="shared" si="5"/>
        <v>-3.5256110822256812E-3</v>
      </c>
      <c r="P9">
        <v>4</v>
      </c>
      <c r="Q9">
        <f>AVERAGE(H7,H11,H15)</f>
        <v>1.0979886252179958</v>
      </c>
      <c r="AA9" s="9">
        <v>7</v>
      </c>
      <c r="AB9" s="9">
        <v>820000</v>
      </c>
      <c r="AC9">
        <v>815069.59506953903</v>
      </c>
    </row>
    <row r="10" spans="1:29" x14ac:dyDescent="0.35">
      <c r="A10" s="10"/>
      <c r="B10" s="9"/>
      <c r="C10" s="9">
        <v>3</v>
      </c>
      <c r="D10" s="9">
        <v>7</v>
      </c>
      <c r="E10" s="9">
        <v>820000</v>
      </c>
      <c r="F10">
        <f t="shared" si="6"/>
        <v>600000</v>
      </c>
      <c r="G10">
        <f t="shared" si="7"/>
        <v>600000</v>
      </c>
      <c r="H10" s="16">
        <f t="shared" si="8"/>
        <v>1.3666666666666667</v>
      </c>
      <c r="I10" s="11">
        <f t="shared" si="0"/>
        <v>1.3524166025178002</v>
      </c>
      <c r="J10" s="9">
        <v>7</v>
      </c>
      <c r="K10">
        <f t="shared" si="1"/>
        <v>606322.044903473</v>
      </c>
      <c r="L10">
        <f t="shared" si="2"/>
        <v>602676.41905025439</v>
      </c>
      <c r="M10" s="2">
        <f t="shared" si="3"/>
        <v>815069.59506953903</v>
      </c>
      <c r="N10" s="12">
        <f t="shared" si="4"/>
        <v>-4930.4049304609653</v>
      </c>
      <c r="O10" s="14">
        <f t="shared" si="5"/>
        <v>-6.0126889395865427E-3</v>
      </c>
      <c r="AA10" s="9">
        <v>8</v>
      </c>
      <c r="AB10" s="9">
        <v>650000</v>
      </c>
      <c r="AC10">
        <v>662981.97193580086</v>
      </c>
    </row>
    <row r="11" spans="1:29" x14ac:dyDescent="0.35">
      <c r="A11" s="10"/>
      <c r="B11" s="9"/>
      <c r="C11" s="9">
        <v>4</v>
      </c>
      <c r="D11" s="9">
        <v>8</v>
      </c>
      <c r="E11" s="9">
        <v>650000</v>
      </c>
      <c r="F11">
        <f t="shared" si="6"/>
        <v>600000</v>
      </c>
      <c r="G11">
        <f t="shared" si="7"/>
        <v>601875</v>
      </c>
      <c r="H11" s="17">
        <f t="shared" si="8"/>
        <v>1.0799584631360333</v>
      </c>
      <c r="I11" s="11">
        <f t="shared" si="0"/>
        <v>1.0979886252179958</v>
      </c>
      <c r="J11" s="9">
        <v>8</v>
      </c>
      <c r="K11">
        <f t="shared" si="1"/>
        <v>591991.56081507518</v>
      </c>
      <c r="L11">
        <f t="shared" si="2"/>
        <v>603814.97285927867</v>
      </c>
      <c r="M11" s="2">
        <f t="shared" si="3"/>
        <v>662981.97193580086</v>
      </c>
      <c r="N11" s="12">
        <f t="shared" si="4"/>
        <v>12981.971935800859</v>
      </c>
      <c r="O11" s="14">
        <f t="shared" si="5"/>
        <v>1.9972264516616704E-2</v>
      </c>
      <c r="AA11" s="9">
        <v>9</v>
      </c>
      <c r="AB11" s="9">
        <v>460000</v>
      </c>
      <c r="AC11">
        <v>462836.23788594035</v>
      </c>
    </row>
    <row r="12" spans="1:29" x14ac:dyDescent="0.35">
      <c r="A12" s="10"/>
      <c r="B12" s="9">
        <v>3</v>
      </c>
      <c r="C12" s="9">
        <v>1</v>
      </c>
      <c r="D12" s="9">
        <v>9</v>
      </c>
      <c r="E12" s="9">
        <v>460000</v>
      </c>
      <c r="F12">
        <f t="shared" si="6"/>
        <v>603750</v>
      </c>
      <c r="G12">
        <f t="shared" si="7"/>
        <v>603750</v>
      </c>
      <c r="H12" s="1">
        <f t="shared" si="8"/>
        <v>0.76190476190476186</v>
      </c>
      <c r="I12" s="11">
        <f t="shared" si="0"/>
        <v>0.76507734475893763</v>
      </c>
      <c r="J12" s="9">
        <v>9</v>
      </c>
      <c r="K12">
        <f t="shared" si="1"/>
        <v>601246.40097000636</v>
      </c>
      <c r="L12">
        <f t="shared" si="2"/>
        <v>604953.52666830295</v>
      </c>
      <c r="M12" s="2">
        <f t="shared" si="3"/>
        <v>462836.23788594035</v>
      </c>
      <c r="N12" s="12">
        <f t="shared" si="4"/>
        <v>2836.2378859403543</v>
      </c>
      <c r="O12" s="14">
        <f t="shared" si="5"/>
        <v>6.1657345346529443E-3</v>
      </c>
      <c r="AA12" s="9">
        <v>10</v>
      </c>
      <c r="AB12" s="9">
        <v>485000</v>
      </c>
      <c r="AC12">
        <v>471888.76560795284</v>
      </c>
    </row>
    <row r="13" spans="1:29" x14ac:dyDescent="0.35">
      <c r="A13" s="10"/>
      <c r="B13" s="9"/>
      <c r="C13" s="9">
        <v>2</v>
      </c>
      <c r="D13" s="9">
        <v>10</v>
      </c>
      <c r="E13" s="9">
        <v>485000</v>
      </c>
      <c r="F13">
        <f t="shared" si="6"/>
        <v>603750</v>
      </c>
      <c r="G13">
        <f t="shared" si="7"/>
        <v>603750</v>
      </c>
      <c r="H13" s="18">
        <f t="shared" si="8"/>
        <v>0.80331262939958592</v>
      </c>
      <c r="I13" s="11">
        <f t="shared" si="0"/>
        <v>0.77857602962955286</v>
      </c>
      <c r="J13" s="9">
        <v>10</v>
      </c>
      <c r="K13">
        <f t="shared" si="1"/>
        <v>622932.09852705512</v>
      </c>
      <c r="L13">
        <f t="shared" si="2"/>
        <v>606092.08047732722</v>
      </c>
      <c r="M13" s="2">
        <f t="shared" si="3"/>
        <v>471888.76560795284</v>
      </c>
      <c r="N13" s="12">
        <f t="shared" si="4"/>
        <v>-13111.234392047161</v>
      </c>
      <c r="O13" s="14">
        <f t="shared" si="5"/>
        <v>-2.7033472973293116E-2</v>
      </c>
      <c r="AA13" s="9">
        <v>11</v>
      </c>
      <c r="AB13" s="9">
        <v>820000</v>
      </c>
      <c r="AC13">
        <v>821228.79136627645</v>
      </c>
    </row>
    <row r="14" spans="1:29" x14ac:dyDescent="0.35">
      <c r="A14" s="10"/>
      <c r="B14" s="9"/>
      <c r="C14" s="9">
        <v>3</v>
      </c>
      <c r="D14" s="9">
        <v>11</v>
      </c>
      <c r="E14" s="9">
        <v>820000</v>
      </c>
      <c r="F14">
        <f t="shared" si="6"/>
        <v>603750</v>
      </c>
      <c r="G14">
        <f t="shared" si="7"/>
        <v>604375</v>
      </c>
      <c r="H14" s="16">
        <f t="shared" si="8"/>
        <v>1.3567735263702172</v>
      </c>
      <c r="I14" s="11">
        <f t="shared" si="0"/>
        <v>1.3524166025178002</v>
      </c>
      <c r="J14" s="9">
        <v>11</v>
      </c>
      <c r="K14">
        <f t="shared" si="1"/>
        <v>606322.044903473</v>
      </c>
      <c r="L14">
        <f t="shared" si="2"/>
        <v>607230.63428635162</v>
      </c>
      <c r="M14" s="2">
        <f t="shared" si="3"/>
        <v>821228.79136627645</v>
      </c>
      <c r="N14" s="12">
        <f t="shared" si="4"/>
        <v>1228.7913662764477</v>
      </c>
      <c r="O14" s="14">
        <f t="shared" si="5"/>
        <v>1.4985260564346922E-3</v>
      </c>
      <c r="AA14" s="9">
        <v>12</v>
      </c>
      <c r="AB14" s="9">
        <v>650000</v>
      </c>
      <c r="AC14">
        <v>667982.44846183003</v>
      </c>
    </row>
    <row r="15" spans="1:29" x14ac:dyDescent="0.35">
      <c r="A15" s="10"/>
      <c r="B15" s="9"/>
      <c r="C15" s="9">
        <v>4</v>
      </c>
      <c r="D15" s="9">
        <v>12</v>
      </c>
      <c r="E15" s="9">
        <v>650000</v>
      </c>
      <c r="F15">
        <f t="shared" si="6"/>
        <v>605000</v>
      </c>
      <c r="G15">
        <f t="shared" si="7"/>
        <v>601750</v>
      </c>
      <c r="H15" s="17">
        <f t="shared" si="8"/>
        <v>1.080182800166182</v>
      </c>
      <c r="I15" s="11">
        <f t="shared" si="0"/>
        <v>1.0979886252179958</v>
      </c>
      <c r="J15" s="9">
        <v>12</v>
      </c>
      <c r="K15">
        <f t="shared" si="1"/>
        <v>591991.56081507518</v>
      </c>
      <c r="L15">
        <f t="shared" si="2"/>
        <v>608369.1880953759</v>
      </c>
      <c r="M15" s="2">
        <f t="shared" si="3"/>
        <v>667982.44846183003</v>
      </c>
      <c r="N15" s="12">
        <f t="shared" si="4"/>
        <v>17982.448461830034</v>
      </c>
      <c r="O15" s="14">
        <f t="shared" si="5"/>
        <v>2.7665305325892359E-2</v>
      </c>
      <c r="AA15" s="9">
        <v>13</v>
      </c>
      <c r="AB15" s="9">
        <v>465000</v>
      </c>
      <c r="AC15">
        <v>466320.56478623435</v>
      </c>
    </row>
    <row r="16" spans="1:29" x14ac:dyDescent="0.35">
      <c r="A16" s="10"/>
      <c r="B16" s="9">
        <v>4</v>
      </c>
      <c r="C16" s="9">
        <v>1</v>
      </c>
      <c r="D16" s="9">
        <v>13</v>
      </c>
      <c r="E16" s="9">
        <v>465000</v>
      </c>
      <c r="F16">
        <f t="shared" si="6"/>
        <v>598500</v>
      </c>
      <c r="G16">
        <f t="shared" si="7"/>
        <v>601000</v>
      </c>
      <c r="H16" s="1">
        <f t="shared" si="8"/>
        <v>0.77371048252911812</v>
      </c>
      <c r="I16" s="11">
        <f t="shared" si="0"/>
        <v>0.76507734475893763</v>
      </c>
      <c r="J16" s="9">
        <v>13</v>
      </c>
      <c r="K16">
        <f t="shared" si="1"/>
        <v>607781.68793707166</v>
      </c>
      <c r="L16">
        <f t="shared" si="2"/>
        <v>609507.74190440017</v>
      </c>
      <c r="M16" s="2">
        <f t="shared" si="3"/>
        <v>466320.56478623435</v>
      </c>
      <c r="N16" s="12">
        <f t="shared" si="4"/>
        <v>1320.5647862343467</v>
      </c>
      <c r="O16" s="14">
        <f t="shared" si="5"/>
        <v>2.8399242714717133E-3</v>
      </c>
      <c r="AA16" s="9">
        <v>14</v>
      </c>
      <c r="AB16" s="9">
        <v>459000</v>
      </c>
      <c r="AC16">
        <v>475434.56842455186</v>
      </c>
    </row>
    <row r="17" spans="1:29" x14ac:dyDescent="0.35">
      <c r="A17" s="10"/>
      <c r="B17" s="9"/>
      <c r="C17" s="9">
        <v>2</v>
      </c>
      <c r="D17" s="9">
        <v>14</v>
      </c>
      <c r="E17" s="9">
        <v>459000</v>
      </c>
      <c r="F17">
        <f t="shared" si="6"/>
        <v>603500</v>
      </c>
      <c r="G17">
        <f t="shared" si="7"/>
        <v>608500</v>
      </c>
      <c r="H17" s="18">
        <f t="shared" si="8"/>
        <v>0.75431388660640919</v>
      </c>
      <c r="I17" s="11">
        <f t="shared" si="0"/>
        <v>0.77857602962955286</v>
      </c>
      <c r="J17" s="9">
        <v>14</v>
      </c>
      <c r="K17">
        <f t="shared" si="1"/>
        <v>589537.80046168726</v>
      </c>
      <c r="L17">
        <f t="shared" si="2"/>
        <v>610646.29571342445</v>
      </c>
      <c r="M17" s="2">
        <f t="shared" si="3"/>
        <v>475434.56842455186</v>
      </c>
      <c r="N17" s="12">
        <f t="shared" si="4"/>
        <v>16434.568424551864</v>
      </c>
      <c r="O17" s="14">
        <f t="shared" si="5"/>
        <v>3.5805159966343932E-2</v>
      </c>
      <c r="AA17" s="9">
        <v>15</v>
      </c>
      <c r="AB17" s="9">
        <v>840000</v>
      </c>
      <c r="AC17">
        <v>827387.98766301374</v>
      </c>
    </row>
    <row r="18" spans="1:29" x14ac:dyDescent="0.35">
      <c r="A18" s="10"/>
      <c r="B18" s="9"/>
      <c r="C18" s="9">
        <v>3</v>
      </c>
      <c r="D18" s="9">
        <v>15</v>
      </c>
      <c r="E18" s="9">
        <v>840000</v>
      </c>
      <c r="F18">
        <f t="shared" si="6"/>
        <v>613500</v>
      </c>
      <c r="I18" s="11">
        <f t="shared" si="0"/>
        <v>1.3524166025178002</v>
      </c>
      <c r="J18" s="9">
        <v>15</v>
      </c>
      <c r="K18">
        <f t="shared" si="1"/>
        <v>621110.38746209431</v>
      </c>
      <c r="L18">
        <f t="shared" si="2"/>
        <v>611784.84952244873</v>
      </c>
      <c r="M18" s="2">
        <f t="shared" si="3"/>
        <v>827387.98766301374</v>
      </c>
      <c r="N18" s="12">
        <f t="shared" si="4"/>
        <v>-12612.012336986256</v>
      </c>
      <c r="O18" s="14">
        <f t="shared" si="5"/>
        <v>-1.5014300401174114E-2</v>
      </c>
      <c r="P18" s="19"/>
      <c r="Q18" s="19" t="s">
        <v>18</v>
      </c>
      <c r="AA18" s="9">
        <v>16</v>
      </c>
      <c r="AB18" s="9">
        <v>690000</v>
      </c>
      <c r="AC18">
        <v>672982.92498785921</v>
      </c>
    </row>
    <row r="19" spans="1:29" x14ac:dyDescent="0.35">
      <c r="A19" s="10"/>
      <c r="B19" s="9"/>
      <c r="C19" s="9">
        <v>4</v>
      </c>
      <c r="D19" s="9">
        <v>16</v>
      </c>
      <c r="E19" s="9">
        <v>690000</v>
      </c>
      <c r="I19" s="11">
        <f t="shared" si="0"/>
        <v>1.0979886252179958</v>
      </c>
      <c r="J19" s="9">
        <v>16</v>
      </c>
      <c r="K19">
        <f t="shared" si="1"/>
        <v>628421.81071138754</v>
      </c>
      <c r="L19">
        <f t="shared" si="2"/>
        <v>612923.403331473</v>
      </c>
      <c r="M19" s="2">
        <f t="shared" si="3"/>
        <v>672982.92498785921</v>
      </c>
      <c r="N19" s="12">
        <f t="shared" si="4"/>
        <v>-17017.075012140791</v>
      </c>
      <c r="O19" s="14">
        <f t="shared" si="5"/>
        <v>-2.4662427553827235E-2</v>
      </c>
      <c r="P19" s="19">
        <v>1</v>
      </c>
      <c r="Q19" s="19" t="s">
        <v>19</v>
      </c>
      <c r="AA19" s="20">
        <v>17</v>
      </c>
      <c r="AB19" s="20"/>
      <c r="AC19">
        <v>469804.89168652822</v>
      </c>
    </row>
    <row r="20" spans="1:29" x14ac:dyDescent="0.35">
      <c r="A20" s="21" t="s">
        <v>20</v>
      </c>
      <c r="B20" s="22">
        <v>5</v>
      </c>
      <c r="C20" s="22">
        <v>1</v>
      </c>
      <c r="D20" s="22">
        <v>17</v>
      </c>
      <c r="E20" s="22"/>
      <c r="F20" s="2"/>
      <c r="G20" s="2"/>
      <c r="H20" s="2"/>
      <c r="I20" s="23">
        <f t="shared" si="0"/>
        <v>0.76507734475893763</v>
      </c>
      <c r="J20" s="2"/>
      <c r="K20" s="2"/>
      <c r="L20" s="2">
        <f t="shared" si="2"/>
        <v>614061.95714049728</v>
      </c>
      <c r="M20" s="2">
        <f t="shared" si="3"/>
        <v>469804.89168652822</v>
      </c>
      <c r="N20" s="2"/>
      <c r="O20" s="2"/>
      <c r="P20" s="19">
        <v>2</v>
      </c>
      <c r="Q20" s="19" t="s">
        <v>21</v>
      </c>
      <c r="AA20" s="20">
        <v>18</v>
      </c>
      <c r="AB20" s="20"/>
      <c r="AC20">
        <v>478980.37124115077</v>
      </c>
    </row>
    <row r="21" spans="1:29" x14ac:dyDescent="0.35">
      <c r="A21" s="21"/>
      <c r="B21" s="22"/>
      <c r="C21" s="22">
        <v>2</v>
      </c>
      <c r="D21" s="22">
        <v>18</v>
      </c>
      <c r="E21" s="22"/>
      <c r="F21" s="2"/>
      <c r="G21" s="2"/>
      <c r="H21" s="2"/>
      <c r="I21" s="23">
        <f t="shared" si="0"/>
        <v>0.77857602962955286</v>
      </c>
      <c r="J21" s="2"/>
      <c r="K21" s="2"/>
      <c r="L21" s="2">
        <f t="shared" si="2"/>
        <v>615200.51094952156</v>
      </c>
      <c r="M21" s="2">
        <f t="shared" si="3"/>
        <v>478980.37124115077</v>
      </c>
      <c r="N21" s="2"/>
      <c r="O21" s="2"/>
      <c r="P21" s="19">
        <v>3</v>
      </c>
      <c r="Q21" s="19" t="s">
        <v>22</v>
      </c>
      <c r="AA21" s="20">
        <v>19</v>
      </c>
      <c r="AB21" s="20"/>
      <c r="AC21">
        <v>833547.18395975116</v>
      </c>
    </row>
    <row r="22" spans="1:29" x14ac:dyDescent="0.35">
      <c r="A22" s="21"/>
      <c r="B22" s="22"/>
      <c r="C22" s="22">
        <v>3</v>
      </c>
      <c r="D22" s="22">
        <v>19</v>
      </c>
      <c r="E22" s="22"/>
      <c r="F22" s="2"/>
      <c r="G22" s="2"/>
      <c r="H22" s="2"/>
      <c r="I22" s="23">
        <f t="shared" si="0"/>
        <v>1.3524166025178002</v>
      </c>
      <c r="J22" s="2"/>
      <c r="K22" s="2"/>
      <c r="L22" s="2">
        <f t="shared" si="2"/>
        <v>616339.06475854595</v>
      </c>
      <c r="M22" s="2">
        <f t="shared" si="3"/>
        <v>833547.18395975116</v>
      </c>
      <c r="N22" s="2"/>
      <c r="O22" s="2"/>
      <c r="P22" s="19">
        <v>4</v>
      </c>
      <c r="Q22" s="19" t="s">
        <v>23</v>
      </c>
      <c r="AA22" s="20">
        <v>20</v>
      </c>
      <c r="AB22" s="20"/>
      <c r="AC22">
        <v>677983.40151388838</v>
      </c>
    </row>
    <row r="23" spans="1:29" x14ac:dyDescent="0.35">
      <c r="A23" s="21"/>
      <c r="B23" s="22"/>
      <c r="C23" s="22">
        <v>4</v>
      </c>
      <c r="D23" s="22">
        <v>20</v>
      </c>
      <c r="E23" s="22"/>
      <c r="F23" s="2"/>
      <c r="G23" s="2"/>
      <c r="H23" s="2"/>
      <c r="I23" s="23">
        <f t="shared" si="0"/>
        <v>1.0979886252179958</v>
      </c>
      <c r="J23" s="2"/>
      <c r="K23" s="2"/>
      <c r="L23" s="2">
        <f t="shared" si="2"/>
        <v>617477.61856757023</v>
      </c>
      <c r="M23" s="2">
        <f t="shared" si="3"/>
        <v>677983.40151388838</v>
      </c>
      <c r="N23" s="2"/>
      <c r="O23" s="2"/>
      <c r="P23" s="19">
        <v>5</v>
      </c>
      <c r="Q23" s="19" t="s">
        <v>24</v>
      </c>
    </row>
    <row r="24" spans="1:29" x14ac:dyDescent="0.35">
      <c r="P24" s="19">
        <v>6</v>
      </c>
      <c r="Q24" s="19" t="s">
        <v>25</v>
      </c>
    </row>
    <row r="25" spans="1:29" x14ac:dyDescent="0.35">
      <c r="H25" t="s">
        <v>26</v>
      </c>
      <c r="P25" s="19">
        <v>7</v>
      </c>
      <c r="Q25" s="19" t="s">
        <v>27</v>
      </c>
    </row>
    <row r="26" spans="1:29" ht="15" thickBot="1" x14ac:dyDescent="0.4">
      <c r="P26" s="19">
        <v>8</v>
      </c>
      <c r="Q26" s="19" t="s">
        <v>28</v>
      </c>
    </row>
    <row r="27" spans="1:29" x14ac:dyDescent="0.35">
      <c r="H27" s="24" t="s">
        <v>29</v>
      </c>
      <c r="I27" s="24"/>
    </row>
    <row r="28" spans="1:29" x14ac:dyDescent="0.35">
      <c r="H28" s="25" t="s">
        <v>30</v>
      </c>
      <c r="I28" s="25">
        <v>0.4179255841885558</v>
      </c>
    </row>
    <row r="29" spans="1:29" x14ac:dyDescent="0.35">
      <c r="H29" s="25" t="s">
        <v>31</v>
      </c>
      <c r="I29" s="25">
        <v>0.17466179391934564</v>
      </c>
    </row>
    <row r="30" spans="1:29" x14ac:dyDescent="0.35">
      <c r="H30" s="25" t="s">
        <v>32</v>
      </c>
      <c r="I30" s="25">
        <v>0.1157090649135846</v>
      </c>
    </row>
    <row r="31" spans="1:29" x14ac:dyDescent="0.35">
      <c r="H31" s="25" t="s">
        <v>33</v>
      </c>
      <c r="I31" s="25">
        <v>12196.803242597558</v>
      </c>
    </row>
    <row r="32" spans="1:29" ht="15" thickBot="1" x14ac:dyDescent="0.4">
      <c r="H32" s="26" t="s">
        <v>34</v>
      </c>
      <c r="I32" s="26">
        <v>16</v>
      </c>
    </row>
    <row r="34" spans="8:17" ht="15" thickBot="1" x14ac:dyDescent="0.4">
      <c r="H34" t="s">
        <v>35</v>
      </c>
    </row>
    <row r="35" spans="8:17" x14ac:dyDescent="0.35">
      <c r="H35" s="27"/>
      <c r="I35" s="27" t="s">
        <v>36</v>
      </c>
      <c r="J35" s="27" t="s">
        <v>37</v>
      </c>
      <c r="K35" s="27" t="s">
        <v>38</v>
      </c>
      <c r="L35" s="27" t="s">
        <v>39</v>
      </c>
      <c r="M35" s="28" t="s">
        <v>40</v>
      </c>
    </row>
    <row r="36" spans="8:17" x14ac:dyDescent="0.35">
      <c r="H36" s="25" t="s">
        <v>41</v>
      </c>
      <c r="I36" s="25">
        <v>1</v>
      </c>
      <c r="J36" s="25">
        <v>440743623.8548665</v>
      </c>
      <c r="K36" s="25">
        <v>440743623.8548665</v>
      </c>
      <c r="L36" s="25">
        <v>2.9627431480275868</v>
      </c>
      <c r="M36" s="29">
        <v>0.10721568727654099</v>
      </c>
    </row>
    <row r="37" spans="8:17" x14ac:dyDescent="0.35">
      <c r="H37" s="25" t="s">
        <v>42</v>
      </c>
      <c r="I37" s="25">
        <v>14</v>
      </c>
      <c r="J37" s="25">
        <v>2082668130.7409363</v>
      </c>
      <c r="K37" s="25">
        <v>148762009.33863831</v>
      </c>
      <c r="L37" s="25"/>
      <c r="M37" s="29"/>
    </row>
    <row r="38" spans="8:17" ht="15" thickBot="1" x14ac:dyDescent="0.4">
      <c r="H38" s="26" t="s">
        <v>43</v>
      </c>
      <c r="I38" s="26">
        <v>15</v>
      </c>
      <c r="J38" s="26">
        <v>2523411754.5958028</v>
      </c>
      <c r="K38" s="26"/>
      <c r="L38" s="26"/>
      <c r="M38" s="30"/>
    </row>
    <row r="39" spans="8:17" ht="15" thickBot="1" x14ac:dyDescent="0.4"/>
    <row r="40" spans="8:17" x14ac:dyDescent="0.35">
      <c r="H40" s="27"/>
      <c r="I40" s="27" t="s">
        <v>44</v>
      </c>
      <c r="J40" s="27" t="s">
        <v>33</v>
      </c>
      <c r="K40" s="27" t="s">
        <v>45</v>
      </c>
      <c r="L40" s="27" t="s">
        <v>46</v>
      </c>
      <c r="M40" s="28" t="s">
        <v>47</v>
      </c>
      <c r="N40" s="27" t="s">
        <v>48</v>
      </c>
      <c r="O40" s="27"/>
      <c r="P40" s="27" t="s">
        <v>49</v>
      </c>
      <c r="Q40" s="27" t="s">
        <v>50</v>
      </c>
    </row>
    <row r="41" spans="8:17" x14ac:dyDescent="0.35">
      <c r="H41" s="25" t="s">
        <v>51</v>
      </c>
      <c r="I41" s="25">
        <v>594706.54238708434</v>
      </c>
      <c r="J41" s="25">
        <v>6396.0575801133573</v>
      </c>
      <c r="K41" s="25">
        <v>92.980173323665468</v>
      </c>
      <c r="L41" s="25">
        <v>6.0526709721253753E-21</v>
      </c>
      <c r="M41" s="29">
        <v>580988.36323410145</v>
      </c>
      <c r="N41" s="25">
        <v>608424.72154006723</v>
      </c>
      <c r="O41" s="25"/>
      <c r="P41" s="25">
        <v>580988.36323410145</v>
      </c>
      <c r="Q41" s="25">
        <v>608424.72154006723</v>
      </c>
    </row>
    <row r="42" spans="8:17" ht="15" thickBot="1" x14ac:dyDescent="0.4">
      <c r="H42" s="26" t="s">
        <v>52</v>
      </c>
      <c r="I42" s="26">
        <v>1138.5538090242933</v>
      </c>
      <c r="J42" s="26">
        <v>661.46452783518953</v>
      </c>
      <c r="K42" s="26">
        <v>1.7212620799946741</v>
      </c>
      <c r="L42" s="26">
        <v>0.10721568727654072</v>
      </c>
      <c r="M42" s="30">
        <v>-280.14650480645719</v>
      </c>
      <c r="N42" s="26">
        <v>2557.2541228550435</v>
      </c>
      <c r="O42" s="26"/>
      <c r="P42" s="26">
        <v>-280.14650480645719</v>
      </c>
      <c r="Q42" s="26">
        <v>2557.2541228550435</v>
      </c>
    </row>
  </sheetData>
  <mergeCells count="2">
    <mergeCell ref="A4:A19"/>
    <mergeCell ref="A20:A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Bhardwaj</dc:creator>
  <cp:lastModifiedBy>Ashish Bhardwaj</cp:lastModifiedBy>
  <dcterms:created xsi:type="dcterms:W3CDTF">2020-07-26T07:35:20Z</dcterms:created>
  <dcterms:modified xsi:type="dcterms:W3CDTF">2020-07-26T07:35:32Z</dcterms:modified>
</cp:coreProperties>
</file>