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workout-formula" sheetId="5" state="visible" r:id="rId5"/>
    <sheet name="Formula" sheetId="6" state="visible" r:id="rId6"/>
  </sheets>
  <definedNames>
    <definedName name="_xlnm._FilterDatabase" localSheetId="4" hidden="1">'workout-formula'!$A$1:$S$64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00000"/>
      <sz val="11"/>
    </font>
    <font>
      <name val="Aptos Narrow"/>
      <family val="2"/>
      <b val="1"/>
      <color theme="0"/>
      <sz val="11"/>
      <scheme val="minor"/>
    </font>
    <font>
      <name val="Arial"/>
      <family val="2"/>
      <sz val="18"/>
    </font>
    <font>
      <name val="Aptos Narrow"/>
      <family val="2"/>
      <color rgb="FF000000"/>
      <sz val="7"/>
    </font>
    <font>
      <name val="Aptos Narrow"/>
      <family val="2"/>
      <b val="1"/>
      <color rgb="FFFF0000"/>
      <sz val="11"/>
      <scheme val="minor"/>
    </font>
    <font>
      <name val="Aptos Narrow"/>
      <family val="2"/>
      <b val="1"/>
      <color theme="1"/>
      <sz val="13"/>
      <scheme val="minor"/>
    </font>
    <font>
      <name val="Aptos Narrow"/>
      <family val="2"/>
      <color theme="1"/>
      <sz val="10"/>
      <scheme val="minor"/>
    </font>
    <font>
      <name val="Aptos Narrow"/>
      <family val="2"/>
      <b val="1"/>
      <color theme="0"/>
      <sz val="11"/>
    </font>
    <font>
      <name val="Aptos Narrow"/>
      <family val="2"/>
      <color theme="0"/>
      <sz val="15"/>
      <scheme val="minor"/>
    </font>
    <font>
      <name val="Aptos Narrow"/>
      <family val="2"/>
      <sz val="11"/>
      <scheme val="minor"/>
    </font>
    <font>
      <name val="Consolas"/>
      <family val="3"/>
      <color rgb="FFD4D4D4"/>
      <sz val="7"/>
    </font>
    <font>
      <name val="Aptos Narrow"/>
      <family val="2"/>
      <b val="1"/>
      <color theme="1"/>
      <sz val="15"/>
      <scheme val="minor"/>
    </font>
  </fonts>
  <fills count="1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3999755851924192"/>
        <bgColor theme="4" tint="0.799981688894314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4" tint="0.3999755851924192"/>
      </right>
      <top style="thin">
        <color indexed="64"/>
      </top>
      <bottom/>
      <diagonal/>
    </border>
    <border>
      <left style="thin">
        <color theme="4" tint="0.3999755851924192"/>
      </left>
      <right/>
      <top style="thin">
        <color indexed="64"/>
      </top>
      <bottom/>
      <diagonal/>
    </border>
    <border>
      <left/>
      <right style="thin">
        <color theme="4" tint="0.399975585192419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1" fontId="0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1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10" pivotButton="0" quotePrefix="0" xfId="0"/>
    <xf numFmtId="0" fontId="5" fillId="0" borderId="0" applyAlignment="1" pivotButton="0" quotePrefix="0" xfId="0">
      <alignment wrapText="1"/>
    </xf>
    <xf numFmtId="0" fontId="4" fillId="3" borderId="1" pivotButton="0" quotePrefix="0" xfId="0"/>
    <xf numFmtId="0" fontId="0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readingOrder="1"/>
    </xf>
    <xf numFmtId="1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1" fontId="0" fillId="4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left" vertical="center"/>
    </xf>
    <xf numFmtId="1" fontId="0" fillId="2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1" fontId="7" fillId="0" borderId="1" applyAlignment="1" pivotButton="0" quotePrefix="0" xfId="0">
      <alignment horizontal="left" vertical="center"/>
    </xf>
    <xf numFmtId="0" fontId="1" fillId="5" borderId="1" applyAlignment="1" pivotButton="0" quotePrefix="0" xfId="0">
      <alignment horizontal="left" vertical="center"/>
    </xf>
    <xf numFmtId="0" fontId="3" fillId="5" borderId="1" applyAlignment="1" pivotButton="0" quotePrefix="0" xfId="0">
      <alignment horizontal="left" vertical="center" wrapText="1" readingOrder="1"/>
    </xf>
    <xf numFmtId="0" fontId="0" fillId="6" borderId="1" applyAlignment="1" pivotButton="0" quotePrefix="0" xfId="0">
      <alignment horizontal="left" vertical="center" wrapText="1"/>
    </xf>
    <xf numFmtId="0" fontId="1" fillId="7" borderId="4" pivotButton="0" quotePrefix="0" xfId="0"/>
    <xf numFmtId="0" fontId="1" fillId="7" borderId="5" pivotButton="0" quotePrefix="0" xfId="0"/>
    <xf numFmtId="0" fontId="1" fillId="7" borderId="1" pivotButton="0" quotePrefix="0" xfId="0"/>
    <xf numFmtId="0" fontId="1" fillId="7" borderId="7" pivotButton="0" quotePrefix="0" xfId="0"/>
    <xf numFmtId="0" fontId="1" fillId="8" borderId="6" pivotButton="0" quotePrefix="0" xfId="0"/>
    <xf numFmtId="0" fontId="1" fillId="8" borderId="8" pivotButton="0" quotePrefix="0" xfId="0"/>
    <xf numFmtId="0" fontId="1" fillId="8" borderId="1" pivotButton="0" quotePrefix="0" xfId="0"/>
    <xf numFmtId="0" fontId="1" fillId="8" borderId="9" pivotButton="0" quotePrefix="0" xfId="0"/>
    <xf numFmtId="1" fontId="0" fillId="0" borderId="7" applyAlignment="1" pivotButton="0" quotePrefix="0" xfId="0">
      <alignment horizontal="center" vertical="center"/>
    </xf>
    <xf numFmtId="1" fontId="0" fillId="0" borderId="9" applyAlignment="1" pivotButton="0" quotePrefix="0" xfId="0">
      <alignment horizontal="center" vertical="center"/>
    </xf>
    <xf numFmtId="1" fontId="0" fillId="0" borderId="1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 readingOrder="1"/>
    </xf>
    <xf numFmtId="0" fontId="0" fillId="0" borderId="0" applyAlignment="1" pivotButton="0" quotePrefix="0" xfId="0">
      <alignment vertical="center"/>
    </xf>
    <xf numFmtId="1" fontId="0" fillId="0" borderId="7" applyAlignment="1" pivotButton="0" quotePrefix="0" xfId="0">
      <alignment horizontal="left" vertical="center"/>
    </xf>
    <xf numFmtId="0" fontId="0" fillId="6" borderId="1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wrapText="1" readingOrder="1"/>
    </xf>
    <xf numFmtId="0" fontId="1" fillId="7" borderId="1" applyAlignment="1" pivotButton="0" quotePrefix="0" xfId="0">
      <alignment horizontal="center"/>
    </xf>
    <xf numFmtId="0" fontId="1" fillId="6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 wrapText="1" readingOrder="1"/>
    </xf>
    <xf numFmtId="0" fontId="0" fillId="0" borderId="0" applyAlignment="1" pivotButton="0" quotePrefix="0" xfId="0">
      <alignment wrapText="1"/>
    </xf>
    <xf numFmtId="1" fontId="0" fillId="0" borderId="2" applyAlignment="1" pivotButton="0" quotePrefix="0" xfId="0">
      <alignment horizontal="left" vertical="center"/>
    </xf>
    <xf numFmtId="1" fontId="12" fillId="0" borderId="1" applyAlignment="1" pivotButton="0" quotePrefix="0" xfId="0">
      <alignment horizontal="left" vertical="center"/>
    </xf>
    <xf numFmtId="0" fontId="13" fillId="0" borderId="0" applyAlignment="1" pivotButton="0" quotePrefix="0" xfId="0">
      <alignment vertical="center"/>
    </xf>
    <xf numFmtId="0" fontId="1" fillId="0" borderId="0" pivotButton="0" quotePrefix="0" xfId="0"/>
    <xf numFmtId="1" fontId="0" fillId="0" borderId="0" applyAlignment="1" pivotButton="0" quotePrefix="0" xfId="0">
      <alignment wrapText="1"/>
    </xf>
    <xf numFmtId="0" fontId="4" fillId="3" borderId="23" pivotButton="0" quotePrefix="0" xfId="0"/>
    <xf numFmtId="0" fontId="0" fillId="0" borderId="23" pivotButton="0" quotePrefix="0" xfId="0"/>
    <xf numFmtId="0" fontId="0" fillId="0" borderId="0" applyAlignment="1" pivotButton="0" quotePrefix="0" xfId="0">
      <alignment horizontal="center"/>
    </xf>
    <xf numFmtId="0" fontId="0" fillId="11" borderId="2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center" wrapText="1"/>
    </xf>
    <xf numFmtId="0" fontId="0" fillId="13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11" borderId="22" applyAlignment="1" pivotButton="0" quotePrefix="0" xfId="0">
      <alignment horizontal="center" vertical="center"/>
    </xf>
    <xf numFmtId="0" fontId="4" fillId="3" borderId="29" applyAlignment="1" pivotButton="0" quotePrefix="0" xfId="0">
      <alignment horizontal="center" vertical="center" wrapText="1"/>
    </xf>
    <xf numFmtId="0" fontId="0" fillId="11" borderId="21" applyAlignment="1" pivotButton="0" quotePrefix="0" xfId="0">
      <alignment horizontal="center" vertical="center"/>
    </xf>
    <xf numFmtId="0" fontId="0" fillId="11" borderId="24" applyAlignment="1" pivotButton="0" quotePrefix="0" xfId="0">
      <alignment horizontal="center" vertical="center"/>
    </xf>
    <xf numFmtId="0" fontId="0" fillId="13" borderId="24" applyAlignment="1" pivotButton="0" quotePrefix="0" xfId="0">
      <alignment horizontal="center" vertical="center"/>
    </xf>
    <xf numFmtId="1" fontId="2" fillId="0" borderId="23" applyAlignment="1" pivotButton="0" quotePrefix="0" xfId="0">
      <alignment horizontal="center" wrapText="1" readingOrder="1"/>
    </xf>
    <xf numFmtId="0" fontId="11" fillId="9" borderId="28" applyAlignment="1" pivotButton="0" quotePrefix="0" xfId="0">
      <alignment horizontal="center"/>
    </xf>
    <xf numFmtId="0" fontId="4" fillId="3" borderId="1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1" fillId="11" borderId="2" applyAlignment="1" pivotButton="0" quotePrefix="0" xfId="0">
      <alignment horizontal="center" vertical="center"/>
    </xf>
    <xf numFmtId="0" fontId="3" fillId="6" borderId="24" applyAlignment="1" pivotButton="0" quotePrefix="0" xfId="0">
      <alignment horizontal="center" wrapText="1" readingOrder="1"/>
    </xf>
    <xf numFmtId="0" fontId="3" fillId="6" borderId="24" applyAlignment="1" pivotButton="0" quotePrefix="0" xfId="0">
      <alignment horizontal="center" vertical="center" wrapText="1" readingOrder="1"/>
    </xf>
    <xf numFmtId="0" fontId="3" fillId="6" borderId="24" applyAlignment="1" pivotButton="0" quotePrefix="0" xfId="0">
      <alignment horizontal="center" vertical="center" readingOrder="1"/>
    </xf>
    <xf numFmtId="0" fontId="3" fillId="6" borderId="30" applyAlignment="1" pivotButton="0" quotePrefix="0" xfId="0">
      <alignment horizontal="center" vertical="center" wrapText="1" readingOrder="1"/>
    </xf>
    <xf numFmtId="0" fontId="3" fillId="0" borderId="24" applyAlignment="1" pivotButton="0" quotePrefix="0" xfId="0">
      <alignment horizontal="center" wrapText="1" readingOrder="1"/>
    </xf>
    <xf numFmtId="1" fontId="2" fillId="0" borderId="24" applyAlignment="1" pivotButton="0" quotePrefix="0" xfId="0">
      <alignment horizontal="center" vertical="center" wrapText="1" readingOrder="1"/>
    </xf>
    <xf numFmtId="1" fontId="2" fillId="0" borderId="30" applyAlignment="1" pivotButton="0" quotePrefix="0" xfId="0">
      <alignment horizontal="center" vertical="center" wrapText="1" readingOrder="1"/>
    </xf>
    <xf numFmtId="0" fontId="3" fillId="0" borderId="24" applyAlignment="1" pivotButton="0" quotePrefix="0" xfId="0">
      <alignment horizontal="center" vertical="center" wrapText="1" readingOrder="1"/>
    </xf>
    <xf numFmtId="1" fontId="2" fillId="0" borderId="24" applyAlignment="1" pivotButton="0" quotePrefix="0" xfId="0">
      <alignment horizontal="center" vertical="center" readingOrder="1"/>
    </xf>
    <xf numFmtId="1" fontId="2" fillId="0" borderId="24" applyAlignment="1" pivotButton="0" quotePrefix="0" xfId="0">
      <alignment horizontal="center" wrapText="1" readingOrder="1"/>
    </xf>
    <xf numFmtId="1" fontId="2" fillId="0" borderId="30" applyAlignment="1" pivotButton="0" quotePrefix="0" xfId="0">
      <alignment horizontal="center" wrapText="1" readingOrder="1"/>
    </xf>
    <xf numFmtId="0" fontId="11" fillId="9" borderId="31" applyAlignment="1" pivotButton="0" quotePrefix="0" xfId="0">
      <alignment horizontal="center"/>
    </xf>
    <xf numFmtId="0" fontId="0" fillId="0" borderId="21" pivotButton="0" quotePrefix="0" xfId="0"/>
    <xf numFmtId="0" fontId="0" fillId="0" borderId="32" pivotButton="0" quotePrefix="0" xfId="0"/>
    <xf numFmtId="0" fontId="10" fillId="10" borderId="24" applyAlignment="1" pivotButton="0" quotePrefix="0" xfId="0">
      <alignment horizontal="center" vertical="center" wrapText="1" readingOrder="1"/>
    </xf>
    <xf numFmtId="0" fontId="11" fillId="9" borderId="21" applyAlignment="1" pivotButton="0" quotePrefix="0" xfId="0">
      <alignment horizontal="center"/>
    </xf>
    <xf numFmtId="0" fontId="11" fillId="9" borderId="32" applyAlignment="1" pivotButton="0" quotePrefix="0" xfId="0">
      <alignment horizontal="center"/>
    </xf>
    <xf numFmtId="0" fontId="3" fillId="6" borderId="24" applyAlignment="1" pivotButton="0" quotePrefix="0" xfId="0">
      <alignment vertical="center" readingOrder="1"/>
    </xf>
    <xf numFmtId="0" fontId="3" fillId="0" borderId="24" applyAlignment="1" pivotButton="0" quotePrefix="0" xfId="0">
      <alignment vertical="center" readingOrder="1"/>
    </xf>
    <xf numFmtId="1" fontId="2" fillId="0" borderId="23" applyAlignment="1" pivotButton="0" quotePrefix="0" xfId="0">
      <alignment horizontal="center" vertical="center" wrapText="1" readingOrder="1"/>
    </xf>
    <xf numFmtId="0" fontId="14" fillId="2" borderId="1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12" pivotButton="0" quotePrefix="0" xfId="0"/>
    <xf numFmtId="0" fontId="14" fillId="2" borderId="29" applyAlignment="1" pivotButton="0" quotePrefix="0" xfId="0">
      <alignment horizontal="center" vertical="center"/>
    </xf>
    <xf numFmtId="0" fontId="0" fillId="0" borderId="0" pivotButton="0" quotePrefix="0" xfId="0"/>
    <xf numFmtId="0" fontId="0" fillId="14" borderId="1" applyAlignment="1" pivotButton="0" quotePrefix="0" xfId="0">
      <alignment horizontal="center" vertical="center"/>
    </xf>
    <xf numFmtId="0" fontId="0" fillId="15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15" pivotButton="0" quotePrefix="0" xfId="0"/>
    <xf numFmtId="0" fontId="0" fillId="0" borderId="13" pivotButton="0" quotePrefix="0" xfId="0"/>
    <xf numFmtId="0" fontId="1" fillId="6" borderId="1" applyAlignment="1" pivotButton="0" quotePrefix="0" xfId="0">
      <alignment horizontal="center"/>
    </xf>
    <xf numFmtId="0" fontId="0" fillId="0" borderId="25" pivotButton="0" quotePrefix="0" xfId="0"/>
    <xf numFmtId="0" fontId="0" fillId="0" borderId="14" pivotButton="0" quotePrefix="0" xfId="0"/>
    <xf numFmtId="0" fontId="0" fillId="0" borderId="26" applyAlignment="1" pivotButton="0" quotePrefix="0" xfId="0">
      <alignment horizontal="center"/>
    </xf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1" applyAlignment="1" pivotButton="0" quotePrefix="0" xfId="0">
      <alignment horizontal="center"/>
    </xf>
    <xf numFmtId="0" fontId="8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9" fillId="6" borderId="1" applyAlignment="1" pivotButton="0" quotePrefix="0" xfId="0">
      <alignment horizontal="center" vertical="center" textRotation="255"/>
    </xf>
    <xf numFmtId="0" fontId="9" fillId="6" borderId="1" applyAlignment="1" pivotButton="0" quotePrefix="0" xfId="0">
      <alignment horizontal="center" vertical="center" textRotation="255" wrapText="1"/>
    </xf>
    <xf numFmtId="0" fontId="0" fillId="0" borderId="3" applyAlignment="1" pivotButton="0" quotePrefix="0" xfId="0">
      <alignment horizontal="center" vertical="center" wrapText="1"/>
    </xf>
    <xf numFmtId="0" fontId="1" fillId="12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</cellXfs>
  <cellStyles count="1">
    <cellStyle name="Normal" xfId="0" builtinId="0"/>
  </cellStyles>
  <dxfs count="35">
    <dxf>
      <font>
        <name val="Aptos Narrow"/>
        <family val="2"/>
        <strike val="0"/>
        <outline val="0"/>
        <shadow val="0"/>
        <condense val="0"/>
        <color rgb="FF000000"/>
        <extend val="0"/>
        <sz val="11"/>
        <vertAlign val="baseline"/>
      </font>
      <numFmt numFmtId="1" formatCode="0"/>
      <alignment horizontal="center" vertical="bottom" wrapText="1" readingOrder="1"/>
      <border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name val="Aptos Narrow"/>
        <family val="2"/>
        <strike val="0"/>
        <outline val="0"/>
        <shadow val="0"/>
        <condense val="0"/>
        <color rgb="FF000000"/>
        <extend val="0"/>
        <sz val="11"/>
        <vertAlign val="baseline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name val="Aptos Narrow"/>
        <family val="2"/>
        <strike val="0"/>
        <outline val="0"/>
        <shadow val="0"/>
        <condense val="0"/>
        <color rgb="FF000000"/>
        <extend val="0"/>
        <sz val="11"/>
        <vertAlign val="baseline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name val="Aptos Narrow"/>
        <family val="2"/>
        <strike val="0"/>
        <outline val="0"/>
        <shadow val="0"/>
        <condense val="0"/>
        <color rgb="FF000000"/>
        <extend val="0"/>
        <sz val="11"/>
        <vertAlign val="baseline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name val="Aptos Narrow"/>
        <family val="2"/>
        <strike val="0"/>
        <outline val="0"/>
        <shadow val="0"/>
        <condense val="0"/>
        <color rgb="FF000000"/>
        <extend val="0"/>
        <sz val="11"/>
        <vertAlign val="baseline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name val="Aptos Narrow"/>
        <family val="2"/>
        <strike val="0"/>
        <outline val="0"/>
        <shadow val="0"/>
        <condense val="0"/>
        <color rgb="FF000000"/>
        <extend val="0"/>
        <sz val="11"/>
        <vertAlign val="baseline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name val="Aptos Narrow"/>
        <family val="2"/>
        <strike val="0"/>
        <outline val="0"/>
        <shadow val="0"/>
        <condense val="0"/>
        <color rgb="FF000000"/>
        <extend val="0"/>
        <sz val="11"/>
        <vertAlign val="baseline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name val="Aptos Narrow"/>
        <family val="2"/>
        <strike val="0"/>
        <outline val="0"/>
        <shadow val="0"/>
        <condense val="0"/>
        <color rgb="FF000000"/>
        <extend val="0"/>
        <sz val="11"/>
        <vertAlign val="baseline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name val="Aptos Narrow"/>
        <family val="2"/>
        <strike val="0"/>
        <outline val="0"/>
        <shadow val="0"/>
        <condense val="0"/>
        <color rgb="FF000000"/>
        <extend val="0"/>
        <sz val="11"/>
        <vertAlign val="baseline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name val="Aptos Narrow"/>
        <family val="2"/>
        <strike val="0"/>
        <outline val="0"/>
        <shadow val="0"/>
        <condense val="0"/>
        <color rgb="FF000000"/>
        <extend val="0"/>
        <sz val="11"/>
        <vertAlign val="baseline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name val="Aptos Narrow"/>
        <family val="2"/>
        <strike val="0"/>
        <outline val="0"/>
        <shadow val="0"/>
        <condense val="0"/>
        <color rgb="FF000000"/>
        <extend val="0"/>
        <sz val="11"/>
        <vertAlign val="baseline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name val="Aptos Narrow"/>
        <family val="2"/>
        <strike val="0"/>
        <outline val="0"/>
        <shadow val="0"/>
        <condense val="0"/>
        <color rgb="FF000000"/>
        <extend val="0"/>
        <sz val="11"/>
        <vertAlign val="baseline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name val="Aptos Narrow"/>
        <family val="2"/>
        <b val="1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name val="Aptos Narrow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bottom" wrapText="1" readingOrder="1"/>
    </dxf>
    <dxf>
      <font>
        <name val="Aptos Narrow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Aptos Narrow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Aptos Narrow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Aptos Narrow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5" tint="0.3999755851924192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Aptos Narrow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Aptos Narrow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Aptos Narrow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Aptos Narrow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alignment horizontal="center" vertical="center"/>
      <border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ptos Narrow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alignment horizontal="center" vertical="center"/>
    </dxf>
    <dxf>
      <font>
        <name val="Aptos Narrow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center" vertical="center" wrapText="1"/>
    </dxf>
    <dxf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center"/>
    </dxf>
    <dxf>
      <font>
        <name val="Aptos Narrow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USER_INPUT" displayName="USER_INPUT" ref="A2:F6" headerRowCount="1" totalsRowShown="0" headerRowDxfId="34" dataDxfId="33" tableBorderDxfId="32">
  <tableColumns count="6">
    <tableColumn id="1" name="Country" dataDxfId="31"/>
    <tableColumn id="2" name="Project Code" dataDxfId="30"/>
    <tableColumn id="3" name="Technology" dataDxfId="29"/>
    <tableColumn id="4" name="Scope" dataDxfId="28"/>
    <tableColumn id="5" name="Project Volume" dataDxfId="27"/>
    <tableColumn id="6" name="Project Duration" dataDxfId="26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MAIN_TABLE" displayName="MAIN_TABLE" ref="A9:H13" headerRowCount="1" totalsRowShown="0" headerRowDxfId="25" dataDxfId="24" tableBorderDxfId="23">
  <tableColumns count="8">
    <tableColumn id="1" name="Market Unit" dataDxfId="22">
      <calculatedColumnFormula>VLOOKUP(Sheet1!$B10,Sheet4!A:D,4,0)</calculatedColumnFormula>
    </tableColumn>
    <tableColumn id="2" name="Country" dataDxfId="21"/>
    <tableColumn id="3" name="Risk" dataDxfId="20">
      <calculatedColumnFormula>VLOOKUP(Sheet1!$B10,Sheet4!A:B,2,0)</calculatedColumnFormula>
    </tableColumn>
    <tableColumn id="4" name="Project Code" dataDxfId="19"/>
    <tableColumn id="5" name="Technology" dataDxfId="18"/>
    <tableColumn id="6" name="Scope" dataDxfId="17"/>
    <tableColumn id="7" name="Project Volume" dataDxfId="16"/>
    <tableColumn id="8" name="Project Duration" dataDxfId="15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3" name="TEAM_DIMENSION" displayName="TEAM_DIMENSION" ref="A16:M63" headerRowCount="0" totalsRowShown="0" dataDxfId="14" tableBorderDxfId="13">
  <tableColumns count="13">
    <tableColumn id="1" name="Column1" dataDxfId="12"/>
    <tableColumn id="2" name="Column2" dataDxfId="11"/>
    <tableColumn id="3" name="Column3" dataDxfId="10"/>
    <tableColumn id="4" name="Column4" dataDxfId="9"/>
    <tableColumn id="5" name="Column5" dataDxfId="8"/>
    <tableColumn id="6" name="Column6" dataDxfId="7"/>
    <tableColumn id="7" name="Column7" dataDxfId="6"/>
    <tableColumn id="8" name="Column8" dataDxfId="5"/>
    <tableColumn id="9" name="Column9" dataDxfId="4"/>
    <tableColumn id="10" name="Column10" dataDxfId="3"/>
    <tableColumn id="11" name="Column11" dataDxfId="2"/>
    <tableColumn id="12" name="Column12" dataDxfId="1"/>
    <tableColumn id="13" name="Column13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AC63"/>
  <sheetViews>
    <sheetView tabSelected="1" zoomScale="55" zoomScaleNormal="55" workbookViewId="0">
      <selection activeCell="H10" sqref="H10"/>
    </sheetView>
  </sheetViews>
  <sheetFormatPr baseColWidth="8" defaultRowHeight="14.5"/>
  <cols>
    <col width="18.6328125" customWidth="1" style="94" min="1" max="13"/>
    <col width="10.453125" customWidth="1" style="94" min="14" max="14"/>
    <col width="19" customWidth="1" style="94" min="15" max="15"/>
    <col width="11.54296875" customWidth="1" style="94" min="16" max="17"/>
    <col width="13.54296875" customWidth="1" style="94" min="18" max="18"/>
    <col width="12.08984375" customWidth="1" style="94" min="19" max="19"/>
    <col width="11.54296875" customWidth="1" style="94" min="20" max="20"/>
    <col width="15.54296875" customWidth="1" style="94" min="21" max="21"/>
    <col width="16.36328125" customWidth="1" style="94" min="22" max="22"/>
  </cols>
  <sheetData>
    <row r="1" ht="20" customHeight="1" s="94">
      <c r="A1" s="90" t="inlineStr">
        <is>
          <t>USER_INPUT</t>
        </is>
      </c>
      <c r="B1" s="91" t="n"/>
      <c r="C1" s="91" t="n"/>
      <c r="D1" s="91" t="n"/>
      <c r="E1" s="91" t="n"/>
      <c r="F1" s="92" t="n"/>
    </row>
    <row r="2" ht="20" customHeight="1" s="94">
      <c r="A2" s="67" t="inlineStr">
        <is>
          <t>Country</t>
        </is>
      </c>
      <c r="B2" s="67" t="inlineStr">
        <is>
          <t>Project Code</t>
        </is>
      </c>
      <c r="C2" s="67" t="inlineStr">
        <is>
          <t>Technology</t>
        </is>
      </c>
      <c r="D2" s="67" t="inlineStr">
        <is>
          <t>Scope</t>
        </is>
      </c>
      <c r="E2" s="67" t="inlineStr">
        <is>
          <t>Project Volume</t>
        </is>
      </c>
      <c r="F2" s="67" t="inlineStr">
        <is>
          <t>Project Duration</t>
        </is>
      </c>
      <c r="G2" s="110" t="n"/>
      <c r="H2" s="110" t="n"/>
    </row>
    <row r="3" ht="20" customHeight="1" s="94">
      <c r="A3" s="2" t="inlineStr">
        <is>
          <t>Oman</t>
        </is>
      </c>
      <c r="B3" s="2" t="inlineStr">
        <is>
          <t>Project#1</t>
        </is>
      </c>
      <c r="C3" s="2" t="inlineStr">
        <is>
          <t>SRAN</t>
        </is>
      </c>
      <c r="D3" s="2" t="inlineStr">
        <is>
          <t>New</t>
        </is>
      </c>
      <c r="E3" s="2" t="n">
        <v>789</v>
      </c>
      <c r="F3" s="2" t="n">
        <v>10</v>
      </c>
      <c r="G3" s="110" t="n"/>
      <c r="H3" s="110" t="n"/>
    </row>
    <row r="4" ht="20" customHeight="1" s="94">
      <c r="A4" s="2" t="inlineStr">
        <is>
          <t>UAE</t>
        </is>
      </c>
      <c r="B4" s="2" t="inlineStr">
        <is>
          <t>Project#1</t>
        </is>
      </c>
      <c r="C4" s="2" t="inlineStr">
        <is>
          <t>MW</t>
        </is>
      </c>
      <c r="D4" s="2" t="inlineStr">
        <is>
          <t>Swap</t>
        </is>
      </c>
      <c r="E4" s="2" t="n">
        <v>790</v>
      </c>
      <c r="F4" s="2" t="n">
        <v>12</v>
      </c>
      <c r="G4" s="110" t="n"/>
      <c r="H4" s="110" t="n"/>
    </row>
    <row r="5" ht="20" customHeight="1" s="94">
      <c r="A5" s="2" t="inlineStr">
        <is>
          <t>UAE</t>
        </is>
      </c>
      <c r="B5" s="2" t="inlineStr">
        <is>
          <t>Project#1</t>
        </is>
      </c>
      <c r="C5" s="2" t="inlineStr">
        <is>
          <t>5G</t>
        </is>
      </c>
      <c r="D5" s="2" t="inlineStr">
        <is>
          <t>New</t>
        </is>
      </c>
      <c r="E5" s="2" t="n">
        <v>999</v>
      </c>
      <c r="F5" s="2" t="n">
        <v>5</v>
      </c>
      <c r="G5" s="110" t="n"/>
      <c r="H5" s="110" t="n"/>
    </row>
    <row r="6" ht="20" customHeight="1" s="94">
      <c r="A6" s="2" t="inlineStr">
        <is>
          <t>UAE</t>
        </is>
      </c>
      <c r="B6" s="2" t="inlineStr">
        <is>
          <t>Project#1</t>
        </is>
      </c>
      <c r="C6" s="2" t="inlineStr">
        <is>
          <t>CW</t>
        </is>
      </c>
      <c r="D6" s="2" t="inlineStr">
        <is>
          <t>Exp</t>
        </is>
      </c>
      <c r="E6" s="2" t="n">
        <v>555</v>
      </c>
      <c r="F6" s="2" t="n">
        <v>10</v>
      </c>
      <c r="G6" s="110" t="n"/>
      <c r="H6" s="110" t="n"/>
    </row>
    <row r="7" ht="20" customHeight="1" s="94">
      <c r="A7" s="59" t="n"/>
      <c r="B7" s="59" t="n"/>
      <c r="C7" s="59" t="n"/>
      <c r="D7" s="59" t="n"/>
      <c r="E7" s="59" t="n"/>
      <c r="F7" s="59" t="n"/>
      <c r="G7" s="110" t="n"/>
      <c r="H7" s="110" t="n"/>
    </row>
    <row r="8" ht="20" customHeight="1" s="94">
      <c r="A8" s="90" t="inlineStr">
        <is>
          <t>MAIN_TABLE</t>
        </is>
      </c>
      <c r="B8" s="91" t="n"/>
      <c r="C8" s="91" t="n"/>
      <c r="D8" s="91" t="n"/>
      <c r="E8" s="91" t="n"/>
      <c r="F8" s="91" t="n"/>
      <c r="G8" s="91" t="n"/>
      <c r="H8" s="92" t="n"/>
    </row>
    <row r="9" ht="20" customHeight="1" s="94">
      <c r="A9" s="68" t="inlineStr">
        <is>
          <t>Market Unit</t>
        </is>
      </c>
      <c r="B9" s="61" t="inlineStr">
        <is>
          <t>Country</t>
        </is>
      </c>
      <c r="C9" s="61" t="inlineStr">
        <is>
          <t>Risk</t>
        </is>
      </c>
      <c r="D9" s="61" t="inlineStr">
        <is>
          <t>Project Code</t>
        </is>
      </c>
      <c r="E9" s="61" t="inlineStr">
        <is>
          <t>Technology</t>
        </is>
      </c>
      <c r="F9" s="61" t="inlineStr">
        <is>
          <t>Scope</t>
        </is>
      </c>
      <c r="G9" s="61" t="inlineStr">
        <is>
          <t>Project Volume</t>
        </is>
      </c>
      <c r="H9" s="61" t="inlineStr">
        <is>
          <t>Project Duration</t>
        </is>
      </c>
      <c r="N9" s="13" t="n"/>
    </row>
    <row r="10" ht="20" customHeight="1" s="94">
      <c r="A10" s="60">
        <f>VLOOKUP(Sheet1!$B10,Sheet4!A:D,4,0)</f>
        <v/>
      </c>
      <c r="B10" s="57">
        <f>A3</f>
        <v/>
      </c>
      <c r="C10" s="56">
        <f>VLOOKUP(Sheet1!$B10,Sheet4!A:B,2,0)</f>
        <v/>
      </c>
      <c r="D10" s="56">
        <f>B3</f>
        <v/>
      </c>
      <c r="E10" s="58" t="inlineStr">
        <is>
          <t>SRAN</t>
        </is>
      </c>
      <c r="F10" s="56">
        <f>D3</f>
        <v/>
      </c>
      <c r="G10" s="56">
        <f>E3</f>
        <v/>
      </c>
      <c r="H10" s="56">
        <f>F3</f>
        <v/>
      </c>
      <c r="N10" s="13" t="n"/>
    </row>
    <row r="11" ht="20" customHeight="1" s="94">
      <c r="A11" s="69">
        <f>VLOOKUP(Sheet1!$B11,Sheet4!A:D,4,0)</f>
        <v/>
      </c>
      <c r="B11" s="57">
        <f>A4</f>
        <v/>
      </c>
      <c r="C11" s="56">
        <f>VLOOKUP(Sheet1!$B11,Sheet4!A:B,2,0)</f>
        <v/>
      </c>
      <c r="D11" s="56">
        <f>B5</f>
        <v/>
      </c>
      <c r="E11" s="58" t="inlineStr">
        <is>
          <t>5G</t>
        </is>
      </c>
      <c r="F11" s="56">
        <f>D5</f>
        <v/>
      </c>
      <c r="G11" s="56">
        <f>E5</f>
        <v/>
      </c>
      <c r="H11" s="56">
        <f>F4</f>
        <v/>
      </c>
    </row>
    <row r="12" ht="20" customFormat="1" customHeight="1" s="47">
      <c r="A12" s="60">
        <f>VLOOKUP(Sheet1!$B12,Sheet4!A:D,4,0)</f>
        <v/>
      </c>
      <c r="B12" s="57">
        <f>A5</f>
        <v/>
      </c>
      <c r="C12" s="56">
        <f>VLOOKUP(Sheet1!$B12,Sheet4!A:B,2,0)</f>
        <v/>
      </c>
      <c r="D12" s="56">
        <f>B4</f>
        <v/>
      </c>
      <c r="E12" s="58" t="inlineStr">
        <is>
          <t>MW</t>
        </is>
      </c>
      <c r="F12" s="56">
        <f>D4</f>
        <v/>
      </c>
      <c r="G12" s="56">
        <f>E4</f>
        <v/>
      </c>
      <c r="H12" s="56">
        <f>F5</f>
        <v/>
      </c>
      <c r="N12" s="13" t="n"/>
      <c r="AC12" s="52" t="n"/>
    </row>
    <row r="13" ht="20" customHeight="1" s="94">
      <c r="A13" s="62">
        <f>VLOOKUP(Sheet1!$B13,Sheet4!A:D,4,0)</f>
        <v/>
      </c>
      <c r="B13" s="57">
        <f>A6</f>
        <v/>
      </c>
      <c r="C13" s="63">
        <f>VLOOKUP(Sheet1!$B13,Sheet4!A:B,2,0)</f>
        <v/>
      </c>
      <c r="D13" s="56">
        <f>B6</f>
        <v/>
      </c>
      <c r="E13" s="64" t="inlineStr">
        <is>
          <t>CW</t>
        </is>
      </c>
      <c r="F13" s="56">
        <f>D6</f>
        <v/>
      </c>
      <c r="G13" s="56">
        <f>E6</f>
        <v/>
      </c>
      <c r="H13" s="56">
        <f>F6</f>
        <v/>
      </c>
      <c r="AC13" s="52" t="n"/>
    </row>
    <row r="14" ht="20" customHeight="1" s="94">
      <c r="AC14" s="52" t="n"/>
    </row>
    <row r="15" ht="20" customHeight="1" s="94">
      <c r="A15" s="93" t="inlineStr">
        <is>
          <t>TEAM_DIMENSION</t>
        </is>
      </c>
      <c r="AC15" s="52" t="n"/>
    </row>
    <row r="16" ht="20" customHeight="1" s="94">
      <c r="AC16" s="52" t="n"/>
    </row>
    <row r="17" ht="20" customHeight="1" s="94">
      <c r="A17" s="66" t="inlineStr">
        <is>
          <t>SRAN</t>
        </is>
      </c>
      <c r="AC17" s="52" t="n"/>
    </row>
    <row r="18" ht="20" customHeight="1" s="94">
      <c r="A18" s="70" t="inlineStr">
        <is>
          <t>Milestone/teams</t>
        </is>
      </c>
      <c r="B18" s="71" t="inlineStr">
        <is>
          <t>P1</t>
        </is>
      </c>
      <c r="C18" s="71" t="inlineStr">
        <is>
          <t>P2</t>
        </is>
      </c>
      <c r="D18" s="71" t="inlineStr">
        <is>
          <t>P3</t>
        </is>
      </c>
      <c r="E18" s="71" t="inlineStr">
        <is>
          <t>P4</t>
        </is>
      </c>
      <c r="F18" s="71" t="inlineStr">
        <is>
          <t>P5</t>
        </is>
      </c>
      <c r="G18" s="71" t="inlineStr">
        <is>
          <t>P6</t>
        </is>
      </c>
      <c r="H18" s="72" t="inlineStr">
        <is>
          <t>P7</t>
        </is>
      </c>
      <c r="I18" s="71" t="inlineStr">
        <is>
          <t>P8</t>
        </is>
      </c>
      <c r="J18" s="71" t="inlineStr">
        <is>
          <t>P9</t>
        </is>
      </c>
      <c r="K18" s="71" t="inlineStr">
        <is>
          <t>P10</t>
        </is>
      </c>
      <c r="L18" s="71" t="inlineStr">
        <is>
          <t>P11</t>
        </is>
      </c>
      <c r="M18" s="73" t="inlineStr">
        <is>
          <t>P12</t>
        </is>
      </c>
      <c r="N18" s="13" t="n"/>
      <c r="AC18" s="52" t="n"/>
    </row>
    <row r="19" ht="20" customHeight="1" s="94">
      <c r="A19" s="74" t="inlineStr">
        <is>
          <t>TSSR PIP</t>
        </is>
      </c>
      <c r="B19" s="75">
        <f>IF(Sheet1!H10&gt;=1,Sheet2!A3,"")</f>
        <v/>
      </c>
      <c r="C19" s="75">
        <f>IF(Sheet1!H10&gt;=2,Sheet2!A4,"")</f>
        <v/>
      </c>
      <c r="D19" s="75">
        <f>IF(Sheet1!H10&gt;=3,Sheet2!A5,"")</f>
        <v/>
      </c>
      <c r="E19" s="75">
        <f>IF(Sheet1!H10&gt;=4,Sheet2!A6,"")</f>
        <v/>
      </c>
      <c r="F19" s="75">
        <f>IF(Sheet1!H10&gt;=5,Sheet2!A7,"")</f>
        <v/>
      </c>
      <c r="G19" s="75">
        <f>IF(Sheet1!H10&gt;=6,Sheet2!A8,"")</f>
        <v/>
      </c>
      <c r="H19" s="75">
        <f>IF(Sheet1!H10&gt;=7,Sheet2!A9,"")</f>
        <v/>
      </c>
      <c r="I19" s="75">
        <f>IF(Sheet1!H10&gt;=8,Sheet2!A10,"")</f>
        <v/>
      </c>
      <c r="J19" s="75">
        <f>IF(Sheet1!H10&gt;=9,Sheet2!A11,"")</f>
        <v/>
      </c>
      <c r="K19" s="75">
        <f>IF(Sheet1!H10&gt;=10,Sheet2!A12,"")</f>
        <v/>
      </c>
      <c r="L19" s="75">
        <f>IF(Sheet1!H10&gt;=11,Sheet2!A13,"")</f>
        <v/>
      </c>
      <c r="M19" s="76">
        <f>IF(Sheet1!H10&gt;=12,Sheet2!A14,"")</f>
        <v/>
      </c>
      <c r="N19" s="13" t="n"/>
      <c r="AC19" s="50" t="n"/>
    </row>
    <row r="20" ht="20" customHeight="1" s="94">
      <c r="A20" s="74" t="inlineStr">
        <is>
          <t>RO PIP</t>
        </is>
      </c>
      <c r="B20" s="75">
        <f>IF(Sheet1!H10&gt;=1,Sheet2!B3,"")</f>
        <v/>
      </c>
      <c r="C20" s="75">
        <f>IF(Sheet1!H10&gt;=2,Sheet2!B4,"")</f>
        <v/>
      </c>
      <c r="D20" s="75">
        <f>IF(Sheet1!H10&gt;=3,Sheet2!B5,"")</f>
        <v/>
      </c>
      <c r="E20" s="75">
        <f>IF(Sheet1!H10&gt;=4,Sheet2!B6,"")</f>
        <v/>
      </c>
      <c r="F20" s="75">
        <f>IF(Sheet1!H10&gt;=5,Sheet2!B7,"")</f>
        <v/>
      </c>
      <c r="G20" s="75">
        <f>IF(Sheet1!H10&gt;=6,Sheet2!B8,"")</f>
        <v/>
      </c>
      <c r="H20" s="75">
        <f>IF(Sheet1!H10&gt;=7,Sheet2!B9,"")</f>
        <v/>
      </c>
      <c r="I20" s="75">
        <f>IF(Sheet1!H10&gt;=8,Sheet2!B10,"")</f>
        <v/>
      </c>
      <c r="J20" s="75">
        <f>IF(Sheet1!H10&gt;=9,Sheet2!B11,"")</f>
        <v/>
      </c>
      <c r="K20" s="75">
        <f>IF(Sheet1!H10&gt;=10,Sheet2!B12,"")</f>
        <v/>
      </c>
      <c r="L20" s="75">
        <f>IF(Sheet1!H10&gt;=11,Sheet2!B13,"")</f>
        <v/>
      </c>
      <c r="M20" s="76">
        <f>IF(Sheet1!H10&gt;=12,Sheet2!B14,"")</f>
        <v/>
      </c>
      <c r="N20" s="13" t="n"/>
      <c r="AB20" s="52" t="n"/>
      <c r="AC20" s="50" t="n"/>
    </row>
    <row r="21" ht="20" customHeight="1" s="94">
      <c r="A21" s="77" t="inlineStr">
        <is>
          <t>TSSR Teams</t>
        </is>
      </c>
      <c r="B21" s="75">
        <f>IF(Sheet1!H10&gt;=1,Sheet2!C3,"")</f>
        <v/>
      </c>
      <c r="C21" s="75">
        <f>IF(Sheet1!H10&gt;=2,Sheet2!C4,"")</f>
        <v/>
      </c>
      <c r="D21" s="75">
        <f>IF(Sheet1!H10&gt;=3,Sheet2!C5,"")</f>
        <v/>
      </c>
      <c r="E21" s="75">
        <f>IF(Sheet1!H10&gt;=4,Sheet2!C6,"")</f>
        <v/>
      </c>
      <c r="F21" s="75">
        <f>IF(Sheet1!H10&gt;=5,Sheet2!C7,"")</f>
        <v/>
      </c>
      <c r="G21" s="75">
        <f>IF(Sheet1!H10&gt;=6,Sheet2!C8,"")</f>
        <v/>
      </c>
      <c r="H21" s="75">
        <f>IF(Sheet1!H10&gt;=7,Sheet2!C9,"")</f>
        <v/>
      </c>
      <c r="I21" s="75">
        <f>IF(Sheet1!H10&gt;=8,Sheet2!C10,"")</f>
        <v/>
      </c>
      <c r="J21" s="75">
        <f>IF(Sheet1!H10&gt;=9,Sheet2!C11,"")</f>
        <v/>
      </c>
      <c r="K21" s="75">
        <f>IF(Sheet1!H10&gt;=10,Sheet2!C12,"")</f>
        <v/>
      </c>
      <c r="L21" s="75">
        <f>IF(Sheet1!H10&gt;=11,Sheet2!C13,"")</f>
        <v/>
      </c>
      <c r="M21" s="76">
        <f>IF(Sheet1!H10&gt;=12,Sheet2!C14,"")</f>
        <v/>
      </c>
      <c r="N21" s="13" t="n"/>
      <c r="AB21" s="52" t="n"/>
      <c r="AC21" s="50" t="n"/>
    </row>
    <row r="22" ht="20" customHeight="1" s="94">
      <c r="A22" s="77" t="inlineStr">
        <is>
          <t>SRAN Teams</t>
        </is>
      </c>
      <c r="B22" s="75">
        <f>IF(Sheet1!H10&gt;=1,Sheet2!D3,"")</f>
        <v/>
      </c>
      <c r="C22" s="75">
        <f>IF(Sheet1!H10&gt;=2,Sheet2!D4,"")</f>
        <v/>
      </c>
      <c r="D22" s="75">
        <f>IF(Sheet1!H10&gt;=3,Sheet2!D5,"")</f>
        <v/>
      </c>
      <c r="E22" s="75">
        <f>IF(Sheet1!H10&gt;=4,Sheet2!D6,"")</f>
        <v/>
      </c>
      <c r="F22" s="75">
        <f>IF(Sheet1!H10&gt;=5,Sheet2!D7,"")</f>
        <v/>
      </c>
      <c r="G22" s="75">
        <f>IF(Sheet1!H10&gt;=6,Sheet2!D8,"")</f>
        <v/>
      </c>
      <c r="H22" s="78">
        <f>IF(Sheet1!H10&gt;=7,Sheet2!D9,"")</f>
        <v/>
      </c>
      <c r="I22" s="75">
        <f>IF(Sheet1!H10&gt;=8,Sheet2!D10,"")</f>
        <v/>
      </c>
      <c r="J22" s="75">
        <f>IF(Sheet1!H10&gt;=9,Sheet2!D11,"")</f>
        <v/>
      </c>
      <c r="K22" s="75">
        <f>IF(Sheet1!H10&gt;=10,Sheet2!D12,"")</f>
        <v/>
      </c>
      <c r="L22" s="75">
        <f>IF(Sheet1!H10&gt;=11,Sheet2!D13,"")</f>
        <v/>
      </c>
      <c r="M22" s="76">
        <f>IF(Sheet1!H10&gt;=12,Sheet2!D14,"")</f>
        <v/>
      </c>
      <c r="N22" s="13" t="n"/>
      <c r="AC22" s="50" t="n"/>
    </row>
    <row r="23" ht="20" customHeight="1" s="94">
      <c r="A23" s="77" t="inlineStr">
        <is>
          <t>Supervisors</t>
        </is>
      </c>
      <c r="B23" s="75">
        <f>IF(Sheet1!H10&gt;=1,(Sheet2!H3),"")</f>
        <v/>
      </c>
      <c r="C23" s="75">
        <f>IF(Sheet1!H10&gt;=2,Sheet2!H4,"")</f>
        <v/>
      </c>
      <c r="D23" s="75">
        <f>IF(Sheet1!H10&gt;=3,Sheet2!H5,"")</f>
        <v/>
      </c>
      <c r="E23" s="75">
        <f>IF(Sheet1!H10&gt;=4,Sheet2!H6,"")</f>
        <v/>
      </c>
      <c r="F23" s="75">
        <f>IF(Sheet1!H10&gt;=5,Sheet2!H7,"")</f>
        <v/>
      </c>
      <c r="G23" s="75">
        <f>IF(Sheet1!H10&gt;=6,Sheet2!H8,"")</f>
        <v/>
      </c>
      <c r="H23" s="75">
        <f>IF(Sheet1!H10&gt;=7,Sheet2!H9,"")</f>
        <v/>
      </c>
      <c r="I23" s="75">
        <f>IF(Sheet1!H10&gt;=8,Sheet2!H10,"")</f>
        <v/>
      </c>
      <c r="J23" s="75">
        <f>IF(Sheet1!H10&gt;=9,Sheet2!H11,"")</f>
        <v/>
      </c>
      <c r="K23" s="75">
        <f>IF(Sheet1!H10&gt;=10,Sheet2!H12,"")</f>
        <v/>
      </c>
      <c r="L23" s="75">
        <f>IF(Sheet1!H10&gt;=11,Sheet2!H13,"")</f>
        <v/>
      </c>
      <c r="M23" s="76">
        <f>IF(Sheet1!H10&gt;=12,Sheet2!H14,"")</f>
        <v/>
      </c>
      <c r="N23" s="13" t="n"/>
      <c r="AC23" s="50" t="n"/>
    </row>
    <row r="24" ht="20" customHeight="1" s="94">
      <c r="A24" s="77" t="inlineStr">
        <is>
          <t>FDM</t>
        </is>
      </c>
      <c r="B24" s="75">
        <f>IF(Sheet1!H10&gt;=1,(Sheet2!I3),"")</f>
        <v/>
      </c>
      <c r="C24" s="75">
        <f>IF(Sheet1!H10&gt;=2,Sheet2!I4,"")</f>
        <v/>
      </c>
      <c r="D24" s="75">
        <f>IF(Sheet1!H10&gt;=3,Sheet2!I5,"")</f>
        <v/>
      </c>
      <c r="E24" s="75">
        <f>IF(Sheet1!H10&gt;=4,Sheet2!I6,"")</f>
        <v/>
      </c>
      <c r="F24" s="75">
        <f>IF(Sheet1!H10&gt;=5,Sheet2!I7,"")</f>
        <v/>
      </c>
      <c r="G24" s="75">
        <f>IF(Sheet1!H10&gt;=6,Sheet2!I8,"")</f>
        <v/>
      </c>
      <c r="H24" s="75">
        <f>IF(Sheet1!H10&gt;=7,Sheet2!I9,"")</f>
        <v/>
      </c>
      <c r="I24" s="75">
        <f>IF(Sheet1!H10&gt;=8,Sheet2!I10,"")</f>
        <v/>
      </c>
      <c r="J24" s="75">
        <f>IF(Sheet1!H10&gt;=9,Sheet2!I11,"")</f>
        <v/>
      </c>
      <c r="K24" s="75">
        <f>IF(Sheet1!H10&gt;=10,Sheet2!I12,"")</f>
        <v/>
      </c>
      <c r="L24" s="75">
        <f>IF(Sheet1!H10&gt;=11,Sheet2!I13,"")</f>
        <v/>
      </c>
      <c r="M24" s="76">
        <f>IF(Sheet1!H10&gt;=12,Sheet2!I14,"")</f>
        <v/>
      </c>
      <c r="N24" s="13" t="n"/>
      <c r="AC24" s="50" t="n"/>
    </row>
    <row r="25" ht="20" customHeight="1" s="94">
      <c r="A25" s="77" t="inlineStr">
        <is>
          <t xml:space="preserve">RIC Engineer </t>
        </is>
      </c>
      <c r="B25" s="79">
        <f>IF(Sheet1!H10&gt;=1,(Sheet2!J3),"")</f>
        <v/>
      </c>
      <c r="C25" s="79">
        <f>IF(Sheet1!H10&gt;=2,Sheet2!J4,"")</f>
        <v/>
      </c>
      <c r="D25" s="79">
        <f>IF(Sheet1!H10&gt;=3,Sheet2!J5,"")</f>
        <v/>
      </c>
      <c r="E25" s="79">
        <f>IF(Sheet1!H10&gt;=4,Sheet2!J6,"")</f>
        <v/>
      </c>
      <c r="F25" s="79">
        <f>IF(Sheet1!H10&gt;=5,Sheet2!J7,"")</f>
        <v/>
      </c>
      <c r="G25" s="79">
        <f>IF(Sheet1!H10&gt;=6,Sheet2!J8,"")</f>
        <v/>
      </c>
      <c r="H25" s="79">
        <f>IF(Sheet1!H10&gt;=7,Sheet2!J9,"")</f>
        <v/>
      </c>
      <c r="I25" s="79">
        <f>IF(Sheet1!H10&gt;=8,Sheet2!J10,"")</f>
        <v/>
      </c>
      <c r="J25" s="79">
        <f>IF(Sheet1!H10&gt;=9,Sheet2!J11,"")</f>
        <v/>
      </c>
      <c r="K25" s="79">
        <f>IF(Sheet1!H10&gt;=10,Sheet2!J12,"")</f>
        <v/>
      </c>
      <c r="L25" s="79">
        <f>IF(Sheet1!H10&gt;=11,Sheet2!J13,"")</f>
        <v/>
      </c>
      <c r="M25" s="80">
        <f>IF(Sheet1!H10&gt;=12,Sheet2!J14,"")</f>
        <v/>
      </c>
      <c r="N25" s="13" t="n"/>
      <c r="AC25" s="50" t="n"/>
    </row>
    <row r="26" ht="20" customHeight="1" s="94">
      <c r="A26" s="81" t="inlineStr">
        <is>
          <t>5G</t>
        </is>
      </c>
      <c r="B26" s="82" t="n"/>
      <c r="C26" s="82" t="n"/>
      <c r="D26" s="82" t="n"/>
      <c r="E26" s="82" t="n"/>
      <c r="F26" s="82" t="n"/>
      <c r="G26" s="82" t="n"/>
      <c r="H26" s="82" t="n"/>
      <c r="I26" s="82" t="n"/>
      <c r="J26" s="82" t="n"/>
      <c r="K26" s="82" t="n"/>
      <c r="L26" s="82" t="n"/>
      <c r="M26" s="83" t="n"/>
      <c r="N26" s="13" t="n"/>
      <c r="P26" s="43" t="n"/>
      <c r="Q26" s="43" t="n"/>
      <c r="R26" s="43" t="n"/>
      <c r="S26" s="43" t="n"/>
      <c r="T26" s="43" t="n"/>
      <c r="U26" s="43" t="n"/>
      <c r="V26" s="43" t="n"/>
      <c r="W26" s="43" t="n"/>
      <c r="X26" s="43" t="n"/>
      <c r="Y26" s="43" t="n"/>
      <c r="Z26" s="43" t="n"/>
      <c r="AA26" s="43" t="n"/>
    </row>
    <row r="27" ht="20" customHeight="1" s="94">
      <c r="A27" s="71" t="inlineStr">
        <is>
          <t>Milestone/teams</t>
        </is>
      </c>
      <c r="B27" s="71" t="inlineStr">
        <is>
          <t>P1</t>
        </is>
      </c>
      <c r="C27" s="71" t="inlineStr">
        <is>
          <t>P2</t>
        </is>
      </c>
      <c r="D27" s="71" t="inlineStr">
        <is>
          <t>P3</t>
        </is>
      </c>
      <c r="E27" s="71" t="inlineStr">
        <is>
          <t>P4</t>
        </is>
      </c>
      <c r="F27" s="71" t="inlineStr">
        <is>
          <t>P5</t>
        </is>
      </c>
      <c r="G27" s="71" t="inlineStr">
        <is>
          <t>P6</t>
        </is>
      </c>
      <c r="H27" s="71" t="inlineStr">
        <is>
          <t>P7</t>
        </is>
      </c>
      <c r="I27" s="71" t="inlineStr">
        <is>
          <t>P8</t>
        </is>
      </c>
      <c r="J27" s="71" t="inlineStr">
        <is>
          <t>P9</t>
        </is>
      </c>
      <c r="K27" s="71" t="inlineStr">
        <is>
          <t>P10</t>
        </is>
      </c>
      <c r="L27" s="71" t="inlineStr">
        <is>
          <t>P11</t>
        </is>
      </c>
      <c r="M27" s="73" t="inlineStr">
        <is>
          <t>P12</t>
        </is>
      </c>
      <c r="N27" s="1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  <c r="AA27" s="43" t="n"/>
    </row>
    <row r="28" ht="20" customHeight="1" s="94">
      <c r="A28" s="74" t="inlineStr">
        <is>
          <t>TSSR PIP</t>
        </is>
      </c>
      <c r="B28" s="75">
        <f>IF(Sheet1!H11&gt;=1,Sheet2!A18,"")</f>
        <v/>
      </c>
      <c r="C28" s="75">
        <f>IF(Sheet1!H11&gt;=2,Sheet2!A19,"")</f>
        <v/>
      </c>
      <c r="D28" s="75">
        <f>IF(Sheet1!H11&gt;=3,Sheet2!A20,"")</f>
        <v/>
      </c>
      <c r="E28" s="75">
        <f>IF(Sheet1!H11&gt;=4,Sheet2!A21,"")</f>
        <v/>
      </c>
      <c r="F28" s="75">
        <f>IF(Sheet1!H11&gt;=5,Sheet2!A22,"")</f>
        <v/>
      </c>
      <c r="G28" s="75">
        <f>IF(Sheet1!H11&gt;=6,Sheet2!A23,"")</f>
        <v/>
      </c>
      <c r="H28" s="75">
        <f>IF(Sheet1!H11&gt;=7,Sheet2!A24,"")</f>
        <v/>
      </c>
      <c r="I28" s="75">
        <f>IF(Sheet1!H11&gt;=8,Sheet2!A25,"")</f>
        <v/>
      </c>
      <c r="J28" s="75">
        <f>IF(Sheet1!H11&gt;=9,Sheet2!A26,"")</f>
        <v/>
      </c>
      <c r="K28" s="75">
        <f>IF(Sheet1!H11&gt;=10,Sheet2!A27,"")</f>
        <v/>
      </c>
      <c r="L28" s="75">
        <f>IF(Sheet1!H11&gt;=11,Sheet2!A28,"")</f>
        <v/>
      </c>
      <c r="M28" s="76">
        <f>IF(Sheet1!H11&gt;=12,Sheet2!A29,"")</f>
        <v/>
      </c>
      <c r="N28" s="1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  <c r="AA28" s="43" t="n"/>
    </row>
    <row r="29" ht="20" customHeight="1" s="94">
      <c r="A29" s="74" t="inlineStr">
        <is>
          <t>RO PIP</t>
        </is>
      </c>
      <c r="B29" s="75">
        <f>IF(Sheet1!H11&gt;=1,Sheet2!B18,"")</f>
        <v/>
      </c>
      <c r="C29" s="75">
        <f>IF(Sheet1!H11&gt;=2,Sheet2!B19,"")</f>
        <v/>
      </c>
      <c r="D29" s="75">
        <f>IF(Sheet1!H11&gt;=3,Sheet2!B20,"")</f>
        <v/>
      </c>
      <c r="E29" s="75">
        <f>IF(Sheet1!H11&gt;=4,Sheet2!B21,"")</f>
        <v/>
      </c>
      <c r="F29" s="75">
        <f>IF(Sheet1!H11&gt;=5,Sheet2!B22,"")</f>
        <v/>
      </c>
      <c r="G29" s="75">
        <f>IF(Sheet1!H11&gt;=6,Sheet2!B23,"")</f>
        <v/>
      </c>
      <c r="H29" s="75">
        <f>IF(Sheet1!H11&gt;=7,Sheet2!B24,"")</f>
        <v/>
      </c>
      <c r="I29" s="75">
        <f>IF(Sheet1!H11&gt;=8,Sheet2!B25,"")</f>
        <v/>
      </c>
      <c r="J29" s="75">
        <f>IF(Sheet1!H11&gt;=9,Sheet2!B26,"")</f>
        <v/>
      </c>
      <c r="K29" s="75">
        <f>IF(Sheet1!H11&gt;=10,Sheet2!B27,"")</f>
        <v/>
      </c>
      <c r="L29" s="75">
        <f>IF(Sheet1!H11&gt;=11,Sheet2!B28,"")</f>
        <v/>
      </c>
      <c r="M29" s="76">
        <f>IF(Sheet1!H11&gt;=12,Sheet2!B29,"")</f>
        <v/>
      </c>
      <c r="N29" s="1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  <c r="AA29" s="43" t="n"/>
    </row>
    <row r="30" ht="20" customHeight="1" s="94">
      <c r="A30" s="77" t="inlineStr">
        <is>
          <t>TSSR Teams</t>
        </is>
      </c>
      <c r="B30" s="75">
        <f>IF(Sheet1!H11&gt;=1,Sheet2!C18,"")</f>
        <v/>
      </c>
      <c r="C30" s="75">
        <f>IF(Sheet1!H11&gt;=2,Sheet2!C19,"")</f>
        <v/>
      </c>
      <c r="D30" s="75">
        <f>IF(Sheet1!H11&gt;=3,Sheet2!C20,"")</f>
        <v/>
      </c>
      <c r="E30" s="75">
        <f>IF(Sheet1!H11&gt;=4,Sheet2!C21,"")</f>
        <v/>
      </c>
      <c r="F30" s="75">
        <f>IF(Sheet1!H11&gt;=5,Sheet2!C22,"")</f>
        <v/>
      </c>
      <c r="G30" s="75">
        <f>IF(Sheet1!H11&gt;=6,Sheet2!C23,"")</f>
        <v/>
      </c>
      <c r="H30" s="75">
        <f>IF(Sheet1!H11&gt;=7,Sheet2!C24,"")</f>
        <v/>
      </c>
      <c r="I30" s="75">
        <f>IF(Sheet1!H11&gt;=8,Sheet2!C25,"")</f>
        <v/>
      </c>
      <c r="J30" s="75">
        <f>IF(Sheet1!H11&gt;=9,Sheet2!C26,"")</f>
        <v/>
      </c>
      <c r="K30" s="75">
        <f>IF(Sheet1!H11&gt;=10,Sheet2!C27,"")</f>
        <v/>
      </c>
      <c r="L30" s="75">
        <f>IF(Sheet1!H11&gt;=11,Sheet2!C28,"")</f>
        <v/>
      </c>
      <c r="M30" s="76">
        <f>IF(Sheet1!H11&gt;=12,Sheet2!C29,"")</f>
        <v/>
      </c>
      <c r="N30" s="1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  <c r="AA30" s="43" t="n"/>
    </row>
    <row r="31" ht="20" customHeight="1" s="94">
      <c r="A31" s="77" t="inlineStr">
        <is>
          <t>5G Teams</t>
        </is>
      </c>
      <c r="B31" s="75">
        <f>IF(Sheet1!H11&gt;=1,Sheet2!E18,"")</f>
        <v/>
      </c>
      <c r="C31" s="75">
        <f>IF(Sheet1!H11&gt;=2,Sheet2!E19,"")</f>
        <v/>
      </c>
      <c r="D31" s="75">
        <f>IF(Sheet1!H11&gt;=3,Sheet2!E20,"")</f>
        <v/>
      </c>
      <c r="E31" s="75">
        <f>IF(Sheet1!H11&gt;=4,Sheet2!E21,"")</f>
        <v/>
      </c>
      <c r="F31" s="75">
        <f>IF(Sheet1!H11&gt;=5,Sheet2!E22,"")</f>
        <v/>
      </c>
      <c r="G31" s="75">
        <f>IF(Sheet1!H11&gt;=6,Sheet2!E23,"")</f>
        <v/>
      </c>
      <c r="H31" s="75">
        <f>IF(Sheet1!H11&gt;=7,Sheet2!E24,"")</f>
        <v/>
      </c>
      <c r="I31" s="75">
        <f>IF(Sheet1!H11&gt;=8,Sheet2!E25,"")</f>
        <v/>
      </c>
      <c r="J31" s="75">
        <f>IF(Sheet1!H11&gt;=9,Sheet2!E26,"")</f>
        <v/>
      </c>
      <c r="K31" s="75">
        <f>IF(Sheet1!H11&gt;=10,Sheet2!E27,"")</f>
        <v/>
      </c>
      <c r="L31" s="75">
        <f>IF(Sheet1!H11&gt;=11,Sheet2!E28,"")</f>
        <v/>
      </c>
      <c r="M31" s="76">
        <f>IF(Sheet1!H11&gt;=12,Sheet2!E29,"")</f>
        <v/>
      </c>
      <c r="N31" s="1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  <c r="AA31" s="43" t="n"/>
    </row>
    <row r="32" ht="20" customHeight="1" s="94">
      <c r="A32" s="77" t="inlineStr">
        <is>
          <t>Supervisors</t>
        </is>
      </c>
      <c r="B32" s="75">
        <f>IF(Sheet1!H11&gt;=1,Sheet2!H18,"")</f>
        <v/>
      </c>
      <c r="C32" s="75">
        <f>IF(Sheet1!H11&gt;=2,Sheet2!H19,"")</f>
        <v/>
      </c>
      <c r="D32" s="75">
        <f>IF(Sheet1!H11&gt;=3,Sheet2!H20,"")</f>
        <v/>
      </c>
      <c r="E32" s="75">
        <f>IF(Sheet1!H11&gt;=4,Sheet2!H21,"")</f>
        <v/>
      </c>
      <c r="F32" s="75">
        <f>IF(Sheet1!H11&gt;=5,Sheet2!H22,"")</f>
        <v/>
      </c>
      <c r="G32" s="75">
        <f>IF(Sheet1!H11&gt;=6,Sheet2!H23,"")</f>
        <v/>
      </c>
      <c r="H32" s="75">
        <f>IF(Sheet1!H11&gt;=7,Sheet2!H24,"")</f>
        <v/>
      </c>
      <c r="I32" s="75">
        <f>IF(Sheet1!H11&gt;=8,Sheet2!H25,"")</f>
        <v/>
      </c>
      <c r="J32" s="75">
        <f>IF(Sheet1!H11&gt;=9,Sheet2!H26,"")</f>
        <v/>
      </c>
      <c r="K32" s="75">
        <f>IF(Sheet1!H11&gt;=10,Sheet2!H27,"")</f>
        <v/>
      </c>
      <c r="L32" s="75">
        <f>IF(Sheet1!H11&gt;=11,Sheet2!H28,"")</f>
        <v/>
      </c>
      <c r="M32" s="76">
        <f>IF(Sheet1!H11&gt;=12,Sheet2!H29,"")</f>
        <v/>
      </c>
      <c r="N32" s="1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  <c r="AA32" s="43" t="n"/>
    </row>
    <row r="33" ht="20" customHeight="1" s="94">
      <c r="A33" s="77" t="inlineStr">
        <is>
          <t>FDM</t>
        </is>
      </c>
      <c r="B33" s="75">
        <f>IF(Sheet1!H11&gt;=1,Sheet2!I18,"")</f>
        <v/>
      </c>
      <c r="C33" s="75">
        <f>IF(Sheet1!H11&gt;=2,Sheet2!I19,"")</f>
        <v/>
      </c>
      <c r="D33" s="75">
        <f>IF(Sheet1!H11&gt;=3,Sheet2!I20,"")</f>
        <v/>
      </c>
      <c r="E33" s="75">
        <f>IF(Sheet1!H11&gt;=4,Sheet2!I21,"")</f>
        <v/>
      </c>
      <c r="F33" s="75">
        <f>IF(Sheet1!H11&gt;=5,Sheet2!I22,"")</f>
        <v/>
      </c>
      <c r="G33" s="75">
        <f>IF(Sheet1!H11&gt;=6,Sheet2!I23,"")</f>
        <v/>
      </c>
      <c r="H33" s="75">
        <f>IF(Sheet1!H11&gt;=7,Sheet2!I24,"")</f>
        <v/>
      </c>
      <c r="I33" s="75">
        <f>IF(Sheet1!H11&gt;=8,Sheet2!I25,"")</f>
        <v/>
      </c>
      <c r="J33" s="75">
        <f>IF(Sheet1!H11&gt;=9,Sheet2!I26,"")</f>
        <v/>
      </c>
      <c r="K33" s="75">
        <f>IF(Sheet1!H11&gt;=10,Sheet2!I27,"")</f>
        <v/>
      </c>
      <c r="L33" s="75">
        <f>IF(Sheet1!H11&gt;=11,Sheet2!I28,"")</f>
        <v/>
      </c>
      <c r="M33" s="76">
        <f>IF(Sheet1!H11&gt;=12,Sheet2!I29,"")</f>
        <v/>
      </c>
      <c r="N33" s="1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  <c r="AA33" s="43" t="n"/>
    </row>
    <row r="34" ht="20" customHeight="1" s="94">
      <c r="A34" s="77" t="inlineStr">
        <is>
          <t xml:space="preserve">RIC Engineer </t>
        </is>
      </c>
      <c r="B34" s="79">
        <f>IF(Sheet1!H11&gt;=1,Sheet2!J18,"")</f>
        <v/>
      </c>
      <c r="C34" s="79">
        <f>IF(Sheet1!H11&gt;=2,Sheet2!J19,"")</f>
        <v/>
      </c>
      <c r="D34" s="79">
        <f>IF(Sheet1!H11&gt;=3,Sheet2!J20,"")</f>
        <v/>
      </c>
      <c r="E34" s="79">
        <f>IF(Sheet1!H11&gt;=4,Sheet2!J21,"")</f>
        <v/>
      </c>
      <c r="F34" s="79">
        <f>IF(Sheet1!H11&gt;=5,Sheet2!J22,"")</f>
        <v/>
      </c>
      <c r="G34" s="79">
        <f>IF(Sheet1!H11&gt;=6,Sheet2!J23,"")</f>
        <v/>
      </c>
      <c r="H34" s="79">
        <f>IF(Sheet1!H11&gt;=7,Sheet2!J24,"")</f>
        <v/>
      </c>
      <c r="I34" s="79">
        <f>IF(Sheet1!H11&gt;=8,Sheet2!J25,"")</f>
        <v/>
      </c>
      <c r="J34" s="79">
        <f>IF(Sheet1!H11&gt;=9,Sheet2!J26,"")</f>
        <v/>
      </c>
      <c r="K34" s="79">
        <f>IF(Sheet1!H11&gt;=10,Sheet2!J27,"")</f>
        <v/>
      </c>
      <c r="L34" s="79">
        <f>IF(Sheet1!H11&gt;=11,Sheet2!J28,"")</f>
        <v/>
      </c>
      <c r="M34" s="80">
        <f>IF(Sheet1!H11&gt;=12,Sheet2!J29,"")</f>
        <v/>
      </c>
      <c r="N34" s="1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  <c r="AA34" s="43" t="n"/>
    </row>
    <row r="35" ht="20" customHeight="1" s="94">
      <c r="A35" s="81" t="inlineStr">
        <is>
          <t>MW</t>
        </is>
      </c>
      <c r="B35" s="82" t="n"/>
      <c r="C35" s="82" t="n"/>
      <c r="D35" s="82" t="n"/>
      <c r="E35" s="82" t="n"/>
      <c r="F35" s="82" t="n"/>
      <c r="G35" s="82" t="n"/>
      <c r="H35" s="82" t="n"/>
      <c r="I35" s="82" t="n"/>
      <c r="J35" s="82" t="n"/>
      <c r="K35" s="82" t="n"/>
      <c r="L35" s="82" t="n"/>
      <c r="M35" s="83" t="n"/>
      <c r="N35" s="13" t="n"/>
    </row>
    <row r="36" ht="20" customHeight="1" s="94">
      <c r="A36" s="71" t="inlineStr">
        <is>
          <t>Milestone/teams</t>
        </is>
      </c>
      <c r="B36" s="71" t="inlineStr">
        <is>
          <t>P1</t>
        </is>
      </c>
      <c r="C36" s="71" t="inlineStr">
        <is>
          <t>P2</t>
        </is>
      </c>
      <c r="D36" s="71" t="inlineStr">
        <is>
          <t>P3</t>
        </is>
      </c>
      <c r="E36" s="71" t="inlineStr">
        <is>
          <t>P4</t>
        </is>
      </c>
      <c r="F36" s="71" t="inlineStr">
        <is>
          <t>P5</t>
        </is>
      </c>
      <c r="G36" s="71" t="inlineStr">
        <is>
          <t>P6</t>
        </is>
      </c>
      <c r="H36" s="72" t="inlineStr">
        <is>
          <t>P7</t>
        </is>
      </c>
      <c r="I36" s="71" t="inlineStr">
        <is>
          <t>P8</t>
        </is>
      </c>
      <c r="J36" s="71" t="inlineStr">
        <is>
          <t>P9</t>
        </is>
      </c>
      <c r="K36" s="71" t="inlineStr">
        <is>
          <t>P10</t>
        </is>
      </c>
      <c r="L36" s="71" t="inlineStr">
        <is>
          <t>P11</t>
        </is>
      </c>
      <c r="M36" s="73" t="inlineStr">
        <is>
          <t>P12</t>
        </is>
      </c>
      <c r="N36" s="13" t="n"/>
    </row>
    <row r="37" ht="20" customHeight="1" s="94">
      <c r="A37" s="74" t="inlineStr">
        <is>
          <t>TSSR PIP</t>
        </is>
      </c>
      <c r="B37" s="75">
        <f>IF(Sheet1!H12&gt;=1,Sheet2!A33,"")</f>
        <v/>
      </c>
      <c r="C37" s="75">
        <f>IF(Sheet1!H12&gt;=2,Sheet2!A34,"")</f>
        <v/>
      </c>
      <c r="D37" s="75">
        <f>IF(Sheet1!H12&gt;=3,Sheet2!A35,"")</f>
        <v/>
      </c>
      <c r="E37" s="75">
        <f>IF(Sheet1!H12&gt;=4,Sheet2!A36,"")</f>
        <v/>
      </c>
      <c r="F37" s="75">
        <f>IF(Sheet1!H12&gt;=5,Sheet2!A37,"")</f>
        <v/>
      </c>
      <c r="G37" s="75">
        <f>IF(Sheet1!H12&gt;=6,Sheet2!A38,"")</f>
        <v/>
      </c>
      <c r="H37" s="75">
        <f>IF(Sheet1!H12&gt;=7,Sheet2!A39,"")</f>
        <v/>
      </c>
      <c r="I37" s="75">
        <f>IF(Sheet1!H12&gt;=8,Sheet2!A40,"")</f>
        <v/>
      </c>
      <c r="J37" s="75">
        <f>IF(Sheet1!H12&gt;=9,Sheet2!A41,"")</f>
        <v/>
      </c>
      <c r="K37" s="75">
        <f>IF(Sheet1!H12&gt;=10,Sheet2!A42,"")</f>
        <v/>
      </c>
      <c r="L37" s="75">
        <f>IF(Sheet1!H12&gt;=11,Sheet2!A43,"")</f>
        <v/>
      </c>
      <c r="M37" s="76">
        <f>IF(Sheet1!H12&gt;=12,Sheet2!A44,"")</f>
        <v/>
      </c>
      <c r="N37" s="13" t="n"/>
    </row>
    <row r="38" ht="20" customHeight="1" s="94">
      <c r="A38" s="74" t="inlineStr">
        <is>
          <t>RO PIP</t>
        </is>
      </c>
      <c r="B38" s="75">
        <f>IF(Sheet1!H12&gt;=1,Sheet2!B33,"")</f>
        <v/>
      </c>
      <c r="C38" s="75">
        <f>IF(Sheet1!H12&gt;=2,Sheet2!B34,"")</f>
        <v/>
      </c>
      <c r="D38" s="75">
        <f>IF(Sheet1!H12&gt;=3,Sheet2!B35,"")</f>
        <v/>
      </c>
      <c r="E38" s="75">
        <f>IF(Sheet1!H12&gt;=4,Sheet2!B36,"")</f>
        <v/>
      </c>
      <c r="F38" s="75">
        <f>IF(Sheet1!H12&gt;=5,Sheet2!B37,"")</f>
        <v/>
      </c>
      <c r="G38" s="75">
        <f>IF(Sheet1!H12&gt;=6,Sheet2!B38,"")</f>
        <v/>
      </c>
      <c r="H38" s="75">
        <f>IF(Sheet1!H12&gt;=7,Sheet2!B39,"")</f>
        <v/>
      </c>
      <c r="I38" s="75">
        <f>IF(Sheet1!H12&gt;=8,Sheet2!B40,"")</f>
        <v/>
      </c>
      <c r="J38" s="75">
        <f>IF(Sheet1!H12&gt;=9,Sheet2!B41,"")</f>
        <v/>
      </c>
      <c r="K38" s="75">
        <f>IF(Sheet1!H12&gt;=10,Sheet2!B42,"")</f>
        <v/>
      </c>
      <c r="L38" s="75">
        <f>IF(Sheet1!H12&gt;=11,Sheet2!B43,"")</f>
        <v/>
      </c>
      <c r="M38" s="76">
        <f>IF(Sheet1!H12&gt;=12,Sheet2!B44,"")</f>
        <v/>
      </c>
      <c r="N38" s="13" t="n"/>
    </row>
    <row r="39" ht="20" customHeight="1" s="94">
      <c r="A39" s="84" t="inlineStr">
        <is>
          <t>MW Teams</t>
        </is>
      </c>
      <c r="B39" s="75">
        <f>IF(Sheet1!H12&gt;=1,Sheet2!C33,"")</f>
        <v/>
      </c>
      <c r="C39" s="75">
        <f>IF(Sheet1!H12&gt;=2,Sheet2!C34,"")</f>
        <v/>
      </c>
      <c r="D39" s="75">
        <f>IF(Sheet1!H12&gt;=3,Sheet2!C35,"")</f>
        <v/>
      </c>
      <c r="E39" s="75">
        <f>IF(Sheet1!H12&gt;=4,Sheet2!C36,"")</f>
        <v/>
      </c>
      <c r="F39" s="75">
        <f>IF(Sheet1!H12&gt;=5,Sheet2!C37,"")</f>
        <v/>
      </c>
      <c r="G39" s="75">
        <f>IF(Sheet1!H12&gt;=6,Sheet2!C38,"")</f>
        <v/>
      </c>
      <c r="H39" s="75">
        <f>IF(Sheet1!H12&gt;=7,Sheet2!C39,"")</f>
        <v/>
      </c>
      <c r="I39" s="75">
        <f>IF(Sheet1!H12&gt;=8,Sheet2!C40,"")</f>
        <v/>
      </c>
      <c r="J39" s="75">
        <f>IF(Sheet1!H12&gt;=9,Sheet2!C41,"")</f>
        <v/>
      </c>
      <c r="K39" s="75">
        <f>IF(Sheet1!H12&gt;=10,Sheet2!C42,"")</f>
        <v/>
      </c>
      <c r="L39" s="75">
        <f>IF(Sheet1!H12&gt;=11,Sheet2!C43,"")</f>
        <v/>
      </c>
      <c r="M39" s="76">
        <f>IF(Sheet1!H12&gt;=12,Sheet2!C44,"")</f>
        <v/>
      </c>
      <c r="N39" s="13" t="n"/>
    </row>
    <row r="40" ht="20" customHeight="1" s="94">
      <c r="A40" s="84" t="inlineStr">
        <is>
          <t>5G Teams</t>
        </is>
      </c>
      <c r="B40" s="75">
        <f>IF(Sheet1!H12&gt;=1,Sheet2!F33,"")</f>
        <v/>
      </c>
      <c r="C40" s="75">
        <f>IF(Sheet1!H12&gt;=2,Sheet2!F34,"")</f>
        <v/>
      </c>
      <c r="D40" s="75">
        <f>IF(Sheet1!H12&gt;=3,Sheet2!F35,"")</f>
        <v/>
      </c>
      <c r="E40" s="75">
        <f>IF(Sheet1!H12&gt;=4,Sheet2!F36,"")</f>
        <v/>
      </c>
      <c r="F40" s="75">
        <f>IF(Sheet1!H12&gt;=5,Sheet2!F37,"")</f>
        <v/>
      </c>
      <c r="G40" s="75">
        <f>IF(Sheet1!H12&gt;=6,Sheet2!F38,"")</f>
        <v/>
      </c>
      <c r="H40" s="75">
        <f>IF(Sheet1!H12&gt;=7,Sheet2!F39,"")</f>
        <v/>
      </c>
      <c r="I40" s="75">
        <f>IF(Sheet1!H12&gt;=8,Sheet2!F40,"")</f>
        <v/>
      </c>
      <c r="J40" s="75">
        <f>IF(Sheet1!H12&gt;=9,Sheet2!F41,"")</f>
        <v/>
      </c>
      <c r="K40" s="75">
        <f>IF(Sheet1!H12&gt;=10,Sheet2!F42,"")</f>
        <v/>
      </c>
      <c r="L40" s="75">
        <f>IF(Sheet1!H12&gt;=11,Sheet2!F43,"")</f>
        <v/>
      </c>
      <c r="M40" s="76">
        <f>IF(Sheet1!H12&gt;=12,Sheet2!F44,"")</f>
        <v/>
      </c>
      <c r="N40" s="13" t="n"/>
    </row>
    <row r="41" ht="20" customHeight="1" s="94">
      <c r="A41" s="77" t="inlineStr">
        <is>
          <t>Supervisors</t>
        </is>
      </c>
      <c r="B41" s="75">
        <f>IF(Sheet1!H12&gt;=1,Sheet2!H33,"")</f>
        <v/>
      </c>
      <c r="C41" s="75">
        <f>IF(Sheet1!H12&gt;=2,Sheet2!H34,"")</f>
        <v/>
      </c>
      <c r="D41" s="75">
        <f>IF(Sheet1!H12&gt;=3,Sheet2!H35,"")</f>
        <v/>
      </c>
      <c r="E41" s="75">
        <f>IF(Sheet1!H12&gt;=4,Sheet2!H36,"")</f>
        <v/>
      </c>
      <c r="F41" s="75">
        <f>IF(Sheet1!H12&gt;=5,Sheet2!H37,"")</f>
        <v/>
      </c>
      <c r="G41" s="75">
        <f>IF(Sheet1!H12&gt;=6,Sheet2!H38,"")</f>
        <v/>
      </c>
      <c r="H41" s="75">
        <f>IF(Sheet1!H12&gt;=7,Sheet2!H39,"")</f>
        <v/>
      </c>
      <c r="I41" s="75">
        <f>IF(Sheet1!H12&gt;=8,Sheet2!H40,"")</f>
        <v/>
      </c>
      <c r="J41" s="75">
        <f>IF(Sheet1!H12&gt;=9,Sheet2!H41,"")</f>
        <v/>
      </c>
      <c r="K41" s="75">
        <f>IF(Sheet1!H12&gt;=10,Sheet2!H42,"")</f>
        <v/>
      </c>
      <c r="L41" s="75">
        <f>IF(Sheet1!H12&gt;=11,Sheet2!H43,"")</f>
        <v/>
      </c>
      <c r="M41" s="76">
        <f>IF(Sheet1!H12&gt;=12,Sheet2!H44,"")</f>
        <v/>
      </c>
      <c r="N41" s="13" t="n"/>
    </row>
    <row r="42" ht="20" customHeight="1" s="94">
      <c r="A42" s="77" t="inlineStr">
        <is>
          <t>FDM</t>
        </is>
      </c>
      <c r="B42" s="75">
        <f>IF(Sheet1!H12&gt;=1,Sheet2!I33,"")</f>
        <v/>
      </c>
      <c r="C42" s="75">
        <f>IF(Sheet1!H12&gt;=2,Sheet2!I34,"")</f>
        <v/>
      </c>
      <c r="D42" s="75">
        <f>IF(Sheet1!H12&gt;=3,Sheet2!I35,"")</f>
        <v/>
      </c>
      <c r="E42" s="75">
        <f>IF(Sheet1!H12&gt;=4,Sheet2!I36,"")</f>
        <v/>
      </c>
      <c r="F42" s="75">
        <f>IF(Sheet1!H12&gt;=5,Sheet2!I37,"")</f>
        <v/>
      </c>
      <c r="G42" s="75">
        <f>IF(Sheet1!H12&gt;=6,Sheet2!I38,"")</f>
        <v/>
      </c>
      <c r="H42" s="75">
        <f>IF(Sheet1!H12&gt;=7,Sheet2!I39,"")</f>
        <v/>
      </c>
      <c r="I42" s="75">
        <f>IF(Sheet1!H12&gt;=8,Sheet2!I40,"")</f>
        <v/>
      </c>
      <c r="J42" s="75">
        <f>IF(Sheet1!H12&gt;=9,Sheet2!I41,"")</f>
        <v/>
      </c>
      <c r="K42" s="75">
        <f>IF(Sheet1!H12&gt;=10,Sheet2!I42,"")</f>
        <v/>
      </c>
      <c r="L42" s="75">
        <f>IF(Sheet1!H12&gt;=11,Sheet2!I43,"")</f>
        <v/>
      </c>
      <c r="M42" s="76">
        <f>IF(Sheet1!H12&gt;=12,Sheet2!I44,"")</f>
        <v/>
      </c>
      <c r="N42" s="13" t="n"/>
    </row>
    <row r="43" ht="20" customHeight="1" s="94">
      <c r="A43" s="77" t="inlineStr">
        <is>
          <t xml:space="preserve">RIC Engineer </t>
        </is>
      </c>
      <c r="B43" s="79">
        <f>IF(Sheet1!H12&gt;=1,Sheet2!J33,"")</f>
        <v/>
      </c>
      <c r="C43" s="79">
        <f>IF(Sheet1!H12&gt;=2,Sheet2!J34,"")</f>
        <v/>
      </c>
      <c r="D43" s="79">
        <f>IF(Sheet1!H12&gt;=3,Sheet2!J35,"")</f>
        <v/>
      </c>
      <c r="E43" s="79">
        <f>IF(Sheet1!H12&gt;=4,Sheet2!J36,"")</f>
        <v/>
      </c>
      <c r="F43" s="79">
        <f>IF(Sheet1!H12&gt;=5,Sheet2!J37,"")</f>
        <v/>
      </c>
      <c r="G43" s="79">
        <f>IF(Sheet1!H12&gt;=6,Sheet2!J38,"")</f>
        <v/>
      </c>
      <c r="H43" s="79">
        <f>IF(Sheet1!H12&gt;=7,Sheet2!J39,"")</f>
        <v/>
      </c>
      <c r="I43" s="79">
        <f>IF(Sheet1!H12&gt;=8,Sheet2!J40,"")</f>
        <v/>
      </c>
      <c r="J43" s="79">
        <f>IF(Sheet1!H12&gt;=9,Sheet2!J41,"")</f>
        <v/>
      </c>
      <c r="K43" s="79">
        <f>IF(Sheet1!H12&gt;=10,Sheet2!J42,"")</f>
        <v/>
      </c>
      <c r="L43" s="79">
        <f>IF(Sheet1!H12&gt;=11,Sheet2!J43,"")</f>
        <v/>
      </c>
      <c r="M43" s="80">
        <f>IF(Sheet1!H12&gt;=12,Sheet2!J44,"")</f>
        <v/>
      </c>
      <c r="N43" s="13" t="n"/>
    </row>
    <row r="44" ht="20" customHeight="1" s="94">
      <c r="A44" s="81" t="inlineStr">
        <is>
          <t>CW</t>
        </is>
      </c>
      <c r="B44" s="82" t="n"/>
      <c r="C44" s="82" t="n"/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3" t="n"/>
    </row>
    <row r="45" ht="20" customHeight="1" s="94">
      <c r="A45" s="71" t="inlineStr">
        <is>
          <t>Milestone/teams</t>
        </is>
      </c>
      <c r="B45" s="71" t="inlineStr">
        <is>
          <t>P1</t>
        </is>
      </c>
      <c r="C45" s="71" t="inlineStr">
        <is>
          <t>P2</t>
        </is>
      </c>
      <c r="D45" s="71" t="inlineStr">
        <is>
          <t>P3</t>
        </is>
      </c>
      <c r="E45" s="71" t="inlineStr">
        <is>
          <t>P4</t>
        </is>
      </c>
      <c r="F45" s="71" t="inlineStr">
        <is>
          <t>P5</t>
        </is>
      </c>
      <c r="G45" s="71" t="inlineStr">
        <is>
          <t>P6</t>
        </is>
      </c>
      <c r="H45" s="71" t="inlineStr">
        <is>
          <t>P7</t>
        </is>
      </c>
      <c r="I45" s="71" t="inlineStr">
        <is>
          <t>P8</t>
        </is>
      </c>
      <c r="J45" s="71" t="inlineStr">
        <is>
          <t>P9</t>
        </is>
      </c>
      <c r="K45" s="71" t="inlineStr">
        <is>
          <t>P10</t>
        </is>
      </c>
      <c r="L45" s="71" t="inlineStr">
        <is>
          <t>P11</t>
        </is>
      </c>
      <c r="M45" s="73" t="inlineStr">
        <is>
          <t>P12</t>
        </is>
      </c>
    </row>
    <row r="46" ht="20" customHeight="1" s="94">
      <c r="A46" s="74" t="inlineStr">
        <is>
          <t>TSSR PIP</t>
        </is>
      </c>
      <c r="B46" s="75">
        <f>IF(Sheet1!H13&gt;=1,Sheet2!A48,"")</f>
        <v/>
      </c>
      <c r="C46" s="75">
        <f>IF(Sheet1!H13&gt;=2,Sheet2!A49,"")</f>
        <v/>
      </c>
      <c r="D46" s="75">
        <f>IF(Sheet1!H13&gt;=3,Sheet2!A50,"")</f>
        <v/>
      </c>
      <c r="E46" s="75">
        <f>IF(Sheet1!H13&gt;=4,Sheet2!A51,"")</f>
        <v/>
      </c>
      <c r="F46" s="75">
        <f>IF(Sheet1!H13&gt;=5,Sheet2!A52,"")</f>
        <v/>
      </c>
      <c r="G46" s="75">
        <f>IF(Sheet1!H13&gt;=6,Sheet2!A53,"")</f>
        <v/>
      </c>
      <c r="H46" s="75">
        <f>IF(Sheet1!H13&gt;=7,Sheet2!A54,"")</f>
        <v/>
      </c>
      <c r="I46" s="75">
        <f>IF(Sheet1!H13&gt;=8,Sheet2!A55,"")</f>
        <v/>
      </c>
      <c r="J46" s="75">
        <f>IF(Sheet1!H13&gt;=9,Sheet2!A56,"")</f>
        <v/>
      </c>
      <c r="K46" s="75">
        <f>IF(Sheet1!H13&gt;=10,Sheet2!A57,"")</f>
        <v/>
      </c>
      <c r="L46" s="75">
        <f>IF(Sheet1!H13&gt;=11,Sheet2!A58,"")</f>
        <v/>
      </c>
      <c r="M46" s="76">
        <f>IF(Sheet1!H13&gt;=12,Sheet2!A59,"")</f>
        <v/>
      </c>
    </row>
    <row r="47" ht="20" customHeight="1" s="94">
      <c r="A47" s="74" t="inlineStr">
        <is>
          <t>RO PIP</t>
        </is>
      </c>
      <c r="B47" s="75">
        <f>IF(Sheet1!H13&gt;=1,Sheet2!B48,"")</f>
        <v/>
      </c>
      <c r="C47" s="75">
        <f>IF(Sheet1!H13&gt;=2,Sheet2!B49,"")</f>
        <v/>
      </c>
      <c r="D47" s="75">
        <f>IF(Sheet1!H13&gt;=3,Sheet2!B50,"")</f>
        <v/>
      </c>
      <c r="E47" s="75">
        <f>IF(Sheet1!H13&gt;=4,Sheet2!B51,"")</f>
        <v/>
      </c>
      <c r="F47" s="75">
        <f>IF(Sheet1!H13&gt;=5,Sheet2!B52,"")</f>
        <v/>
      </c>
      <c r="G47" s="75">
        <f>IF(Sheet1!H13&gt;=6,Sheet2!B53,"")</f>
        <v/>
      </c>
      <c r="H47" s="75">
        <f>IF(Sheet1!H13&gt;=7,Sheet2!B54,"")</f>
        <v/>
      </c>
      <c r="I47" s="75">
        <f>IF(Sheet1!H13&gt;=8,Sheet2!B55,"")</f>
        <v/>
      </c>
      <c r="J47" s="75">
        <f>IF(Sheet1!H13&gt;=9,Sheet2!B56,"")</f>
        <v/>
      </c>
      <c r="K47" s="75">
        <f>IF(Sheet1!H13&gt;=10,Sheet2!B57,"")</f>
        <v/>
      </c>
      <c r="L47" s="75">
        <f>IF(Sheet1!H13&gt;=11,Sheet2!B58,"")</f>
        <v/>
      </c>
      <c r="M47" s="76">
        <f>IF(Sheet1!H13&gt;=12,Sheet2!B59,"")</f>
        <v/>
      </c>
    </row>
    <row r="48" ht="20" customHeight="1" s="94">
      <c r="A48" s="84" t="inlineStr">
        <is>
          <t>CW Teams</t>
        </is>
      </c>
      <c r="B48" s="75">
        <f>IF(Sheet1!H13&gt;=1,Sheet2!C48,"")</f>
        <v/>
      </c>
      <c r="C48" s="75">
        <f>IF(Sheet1!H13&gt;=2,Sheet2!C49,"")</f>
        <v/>
      </c>
      <c r="D48" s="75">
        <f>IF(Sheet1!H13&gt;=3,Sheet2!C50,"")</f>
        <v/>
      </c>
      <c r="E48" s="75">
        <f>IF(Sheet1!H13&gt;=4,Sheet2!C51,"")</f>
        <v/>
      </c>
      <c r="F48" s="75">
        <f>IF(Sheet1!H13&gt;=5,Sheet2!C52,"")</f>
        <v/>
      </c>
      <c r="G48" s="75">
        <f>IF(Sheet1!H13&gt;=6,Sheet2!C53,"")</f>
        <v/>
      </c>
      <c r="H48" s="75">
        <f>IF(Sheet1!H13&gt;=7,Sheet2!C54,"")</f>
        <v/>
      </c>
      <c r="I48" s="75">
        <f>IF(Sheet1!H13&gt;=8,Sheet2!C55,"")</f>
        <v/>
      </c>
      <c r="J48" s="75">
        <f>IF(Sheet1!H13&gt;=9,Sheet2!C56,"")</f>
        <v/>
      </c>
      <c r="K48" s="75">
        <f>IF(Sheet1!H13&gt;=10,Sheet2!C57,"")</f>
        <v/>
      </c>
      <c r="L48" s="75">
        <f>IF(Sheet1!H13&gt;=11,Sheet2!C58,"")</f>
        <v/>
      </c>
      <c r="M48" s="76">
        <f>IF(Sheet1!H13&gt;=12,Sheet2!C59,"")</f>
        <v/>
      </c>
    </row>
    <row r="49" ht="20" customHeight="1" s="94">
      <c r="A49" s="84" t="inlineStr">
        <is>
          <t>5G Teams</t>
        </is>
      </c>
      <c r="B49" s="75">
        <f>IF(Sheet1!H13&gt;=1,Sheet2!G48,"")</f>
        <v/>
      </c>
      <c r="C49" s="75">
        <f>IF(Sheet1!H13&gt;=2,Sheet2!G49,"")</f>
        <v/>
      </c>
      <c r="D49" s="75">
        <f>IF(Sheet1!H13&gt;=3,Sheet2!G50,"")</f>
        <v/>
      </c>
      <c r="E49" s="75">
        <f>IF(Sheet1!H13&gt;=4,Sheet2!G51,"")</f>
        <v/>
      </c>
      <c r="F49" s="75">
        <f>IF(Sheet1!H13&gt;=5,Sheet2!G52,"")</f>
        <v/>
      </c>
      <c r="G49" s="75">
        <f>IF(Sheet1!H13&gt;=6,Sheet2!G53,"")</f>
        <v/>
      </c>
      <c r="H49" s="75">
        <f>IF(Sheet1!H13&gt;=7,Sheet2!G54,"")</f>
        <v/>
      </c>
      <c r="I49" s="75">
        <f>IF(Sheet1!H13&gt;=8,Sheet2!G55,"")</f>
        <v/>
      </c>
      <c r="J49" s="75">
        <f>IF(Sheet1!H13&gt;=9,Sheet2!G56,"")</f>
        <v/>
      </c>
      <c r="K49" s="75">
        <f>IF(Sheet1!H13&gt;=10,Sheet2!G57,"")</f>
        <v/>
      </c>
      <c r="L49" s="75">
        <f>IF(Sheet1!H13&gt;=11,Sheet2!G58,"")</f>
        <v/>
      </c>
      <c r="M49" s="76">
        <f>IF(Sheet1!H13&gt;=12,Sheet2!G59,"")</f>
        <v/>
      </c>
    </row>
    <row r="50" ht="20" customHeight="1" s="94">
      <c r="A50" s="77" t="inlineStr">
        <is>
          <t>Supervisors</t>
        </is>
      </c>
      <c r="B50" s="75">
        <f>IF(Sheet1!H13&gt;=1,Sheet2!H48,"")</f>
        <v/>
      </c>
      <c r="C50" s="75">
        <f>IF(Sheet1!H13&gt;=2,Sheet2!H49,"")</f>
        <v/>
      </c>
      <c r="D50" s="75">
        <f>IF(Sheet1!H13&gt;=3,Sheet2!H50,"")</f>
        <v/>
      </c>
      <c r="E50" s="75">
        <f>IF(Sheet1!H13&gt;=4,Sheet2!H51,"")</f>
        <v/>
      </c>
      <c r="F50" s="75">
        <f>IF(Sheet1!H13&gt;=5,Sheet2!H52,"")</f>
        <v/>
      </c>
      <c r="G50" s="75">
        <f>IF(Sheet1!H13&gt;=6,Sheet2!H53,"")</f>
        <v/>
      </c>
      <c r="H50" s="75">
        <f>IF(Sheet1!H13&gt;=7,Sheet2!H54,"")</f>
        <v/>
      </c>
      <c r="I50" s="75">
        <f>IF(Sheet1!H13&gt;=8,Sheet2!H55,"")</f>
        <v/>
      </c>
      <c r="J50" s="75">
        <f>IF(Sheet1!H13&gt;=9,Sheet2!H56,"")</f>
        <v/>
      </c>
      <c r="K50" s="75">
        <f>IF(Sheet1!H13&gt;=10,Sheet2!H57,"")</f>
        <v/>
      </c>
      <c r="L50" s="75">
        <f>IF(Sheet1!H13&gt;=11,Sheet2!H58,"")</f>
        <v/>
      </c>
      <c r="M50" s="76">
        <f>IF(Sheet1!H13&gt;=12,Sheet2!H59,"")</f>
        <v/>
      </c>
    </row>
    <row r="51" ht="20" customHeight="1" s="94">
      <c r="A51" s="77" t="inlineStr">
        <is>
          <t>FDM</t>
        </is>
      </c>
      <c r="B51" s="75">
        <f>IF(Sheet1!H13&gt;=1,Sheet2!I48,"")</f>
        <v/>
      </c>
      <c r="C51" s="75">
        <f>IF(Sheet1!H13&gt;=2,Sheet2!I49,"")</f>
        <v/>
      </c>
      <c r="D51" s="75">
        <f>IF(Sheet1!H13&gt;=3,Sheet2!I50,"")</f>
        <v/>
      </c>
      <c r="E51" s="75">
        <f>IF(Sheet1!H13&gt;=4,Sheet2!I51,"")</f>
        <v/>
      </c>
      <c r="F51" s="75">
        <f>IF(Sheet1!H13&gt;=5,Sheet2!I52,"")</f>
        <v/>
      </c>
      <c r="G51" s="75">
        <f>IF(Sheet1!H13&gt;=6,Sheet2!I53,"")</f>
        <v/>
      </c>
      <c r="H51" s="75">
        <f>IF(Sheet1!H13&gt;=7,Sheet2!I54,"")</f>
        <v/>
      </c>
      <c r="I51" s="75">
        <f>IF(Sheet1!H13&gt;=8,Sheet2!I55,"")</f>
        <v/>
      </c>
      <c r="J51" s="75">
        <f>IF(Sheet1!H13&gt;=9,Sheet2!I56,"")</f>
        <v/>
      </c>
      <c r="K51" s="75">
        <f>IF(Sheet1!H13&gt;=10,Sheet2!I57,"")</f>
        <v/>
      </c>
      <c r="L51" s="75">
        <f>IF(Sheet1!H13&gt;=11,Sheet2!I58,"")</f>
        <v/>
      </c>
      <c r="M51" s="76">
        <f>IF(Sheet1!H13&gt;=12,Sheet2!I59,"")</f>
        <v/>
      </c>
    </row>
    <row r="52" ht="20" customHeight="1" s="94">
      <c r="A52" s="77" t="inlineStr">
        <is>
          <t xml:space="preserve">RIC Engineer </t>
        </is>
      </c>
      <c r="B52" s="79">
        <f>IF(Sheet1!H13&gt;=1,Sheet2!J48,"")</f>
        <v/>
      </c>
      <c r="C52" s="79">
        <f>IF(Sheet1!H13&gt;=2,Sheet2!J49,"")</f>
        <v/>
      </c>
      <c r="D52" s="79">
        <f>IF(Sheet1!H13&gt;=3,Sheet2!J50,"")</f>
        <v/>
      </c>
      <c r="E52" s="79">
        <f>IF(Sheet1!H13&gt;=4,Sheet2!J51,"")</f>
        <v/>
      </c>
      <c r="F52" s="79">
        <f>IF(Sheet1!H13&gt;=5,Sheet2!J52,"")</f>
        <v/>
      </c>
      <c r="G52" s="79">
        <f>IF(Sheet1!H13&gt;=6,Sheet2!J53,"")</f>
        <v/>
      </c>
      <c r="H52" s="79">
        <f>IF(Sheet1!H13&gt;=7,Sheet2!J54,"")</f>
        <v/>
      </c>
      <c r="I52" s="79">
        <f>IF(Sheet1!H13&gt;=8,Sheet2!J55,"")</f>
        <v/>
      </c>
      <c r="J52" s="79">
        <f>IF(Sheet1!H13&gt;=9,Sheet2!J56,"")</f>
        <v/>
      </c>
      <c r="K52" s="79">
        <f>IF(Sheet1!H13&gt;=10,Sheet2!J57,"")</f>
        <v/>
      </c>
      <c r="L52" s="79">
        <f>IF(Sheet1!H13&gt;=11,Sheet2!J58,"")</f>
        <v/>
      </c>
      <c r="M52" s="80">
        <f>IF(Sheet1!H13&gt;=12,Sheet2!J59,"")</f>
        <v/>
      </c>
    </row>
    <row r="53" ht="20" customHeight="1" s="94">
      <c r="A53" s="81" t="inlineStr">
        <is>
          <t>COMMON TEAM</t>
        </is>
      </c>
      <c r="B53" s="85" t="n"/>
      <c r="C53" s="85" t="n"/>
      <c r="D53" s="85" t="n"/>
      <c r="E53" s="85" t="n"/>
      <c r="F53" s="85" t="n"/>
      <c r="G53" s="85" t="n"/>
      <c r="H53" s="85" t="n"/>
      <c r="I53" s="85" t="n"/>
      <c r="J53" s="85" t="n"/>
      <c r="K53" s="85" t="n"/>
      <c r="L53" s="85" t="n"/>
      <c r="M53" s="86" t="n"/>
    </row>
    <row r="54" ht="20" customHeight="1" s="94">
      <c r="A54" s="87" t="inlineStr">
        <is>
          <t>Milestone/teams</t>
        </is>
      </c>
      <c r="B54" s="71" t="inlineStr">
        <is>
          <t>P1</t>
        </is>
      </c>
      <c r="C54" s="71" t="inlineStr">
        <is>
          <t>P2</t>
        </is>
      </c>
      <c r="D54" s="71" t="inlineStr">
        <is>
          <t>P3</t>
        </is>
      </c>
      <c r="E54" s="71" t="inlineStr">
        <is>
          <t>P4</t>
        </is>
      </c>
      <c r="F54" s="71" t="inlineStr">
        <is>
          <t>P5</t>
        </is>
      </c>
      <c r="G54" s="71" t="inlineStr">
        <is>
          <t>P6</t>
        </is>
      </c>
      <c r="H54" s="71" t="inlineStr">
        <is>
          <t>P7</t>
        </is>
      </c>
      <c r="I54" s="71" t="inlineStr">
        <is>
          <t>P8</t>
        </is>
      </c>
      <c r="J54" s="71" t="inlineStr">
        <is>
          <t>P9</t>
        </is>
      </c>
      <c r="K54" s="71" t="inlineStr">
        <is>
          <t>P10</t>
        </is>
      </c>
      <c r="L54" s="71" t="inlineStr">
        <is>
          <t>P11</t>
        </is>
      </c>
      <c r="M54" s="73" t="inlineStr">
        <is>
          <t>P12</t>
        </is>
      </c>
    </row>
    <row r="55" ht="20" customHeight="1" s="94">
      <c r="A55" s="88" t="inlineStr">
        <is>
          <t>Rollout Manager</t>
        </is>
      </c>
      <c r="B55" s="75">
        <f>IF(OR(Sheet1!H10&gt;=1,Sheet1!H12&gt;=1,Sheet1!H11&gt;=1,Sheet1!H13&gt;=1),Sheet2!K3,"")</f>
        <v/>
      </c>
      <c r="C55" s="75">
        <f>IF(OR(Sheet1!H10&gt;=2,Sheet1!H12&gt;=2,Sheet1!H11&gt;=2,Sheet1!H13&gt;=2),Sheet2!K4,"")</f>
        <v/>
      </c>
      <c r="D55" s="75">
        <f>IF(OR(Sheet1!H10&gt;=3,Sheet1!H12&gt;=3,Sheet1!H11&gt;=3,Sheet1!H13&gt;=3),Sheet2!K5,"")</f>
        <v/>
      </c>
      <c r="E55" s="75">
        <f>IF(OR(Sheet1!H10&gt;=4,Sheet1!H12&gt;=4,Sheet1!H11&gt;=4,Sheet1!H13&gt;=4),Sheet2!K6,"")</f>
        <v/>
      </c>
      <c r="F55" s="75">
        <f>IF(OR(Sheet1!H10&gt;=5,Sheet1!H12&gt;=5,Sheet1!H11&gt;=5,Sheet1!H13&gt;=5),Sheet2!K7,"")</f>
        <v/>
      </c>
      <c r="G55" s="75">
        <f>IF(OR(Sheet1!H10&gt;=6,Sheet1!H12&gt;=6,Sheet1!H11&gt;=6,Sheet1!H13&gt;=6),Sheet2!K8,"")</f>
        <v/>
      </c>
      <c r="H55" s="75">
        <f>IF(OR(Sheet1!H10&gt;=7,Sheet1!H12&gt;=7,Sheet1!H11&gt;=7,Sheet1!H13&gt;=7),Sheet2!K9,"")</f>
        <v/>
      </c>
      <c r="I55" s="75">
        <f>IF(OR(Sheet1!H10&gt;=8,Sheet1!H12&gt;=8,Sheet1!H11&gt;=8,Sheet1!H13&gt;=8),Sheet2!K10,"")</f>
        <v/>
      </c>
      <c r="J55" s="75">
        <f>IF(OR(Sheet1!H10&gt;=9,Sheet1!H12&gt;=9,Sheet1!H11&gt;=9,Sheet1!H13&gt;=9),Sheet2!K11,"")</f>
        <v/>
      </c>
      <c r="K55" s="75">
        <f>IF(OR(Sheet1!H10&gt;=10,Sheet1!H12&gt;=10,Sheet1!H11&gt;=10,Sheet1!H13&gt;=10),Sheet2!K12,"")</f>
        <v/>
      </c>
      <c r="L55" s="75">
        <f>IF(OR(Sheet1!H10&gt;=11,Sheet1!H12&gt;=11,Sheet1!H11&gt;=11,Sheet1!H13&gt;=11),Sheet2!K13,"")</f>
        <v/>
      </c>
      <c r="M55" s="76">
        <f>IF(OR(Sheet1!H10&gt;=12,Sheet1!H12&gt;=12,Sheet1!H11&gt;=12,Sheet1!H13&gt;=12),Sheet2!K14,"")</f>
        <v/>
      </c>
    </row>
    <row r="56" ht="20" customHeight="1" s="94">
      <c r="A56" s="88" t="inlineStr">
        <is>
          <t>Project Manager</t>
        </is>
      </c>
      <c r="B56" s="75">
        <f>IF(OR(Sheet1!H10&gt;=1,Sheet1!H12&gt;=1,Sheet1!H11&gt;=1,Sheet1!H13&gt;=1),Sheet2!L3,"")</f>
        <v/>
      </c>
      <c r="C56" s="75">
        <f>IF(OR(Sheet1!H10&gt;=2,Sheet1!H12&gt;=2,Sheet1!H11&gt;=2,Sheet1!H13&gt;=2),Sheet2!L4,"")</f>
        <v/>
      </c>
      <c r="D56" s="75">
        <f>IF(OR(Sheet1!H10&gt;=3,Sheet1!H12&gt;=3,Sheet1!H11&gt;=3,Sheet1!H13&gt;=3),Sheet2!L5,"")</f>
        <v/>
      </c>
      <c r="E56" s="75">
        <f>IF(OR(Sheet1!H10&gt;=4,Sheet1!H12&gt;=4,Sheet1!H11&gt;=4,Sheet1!H13&gt;=4),Sheet2!L6,"")</f>
        <v/>
      </c>
      <c r="F56" s="75">
        <f>IF(OR(Sheet1!H10&gt;=5,Sheet1!H12&gt;=5,Sheet1!H11&gt;=5,Sheet1!H13&gt;=5),Sheet2!L7,"")</f>
        <v/>
      </c>
      <c r="G56" s="75">
        <f>IF(OR(Sheet1!H10&gt;=6,Sheet1!H12&gt;=6,Sheet1!H11&gt;=6,Sheet1!H13&gt;=6),Sheet2!L8,"")</f>
        <v/>
      </c>
      <c r="H56" s="75">
        <f>IF(OR(Sheet1!H10&gt;=7,Sheet1!H12&gt;=7,Sheet1!H11&gt;=7,Sheet1!H13&gt;=7),Sheet2!L9,"")</f>
        <v/>
      </c>
      <c r="I56" s="75">
        <f>IF(OR(Sheet1!H10&gt;=8,Sheet1!H12&gt;=8,Sheet1!H11&gt;=8,Sheet1!H13&gt;=8),Sheet2!L10,"")</f>
        <v/>
      </c>
      <c r="J56" s="75">
        <f>IF(OR(Sheet1!H10&gt;=9,Sheet1!H12&gt;=9,Sheet1!H11&gt;=9,Sheet1!H13&gt;=9),Sheet2!L11,"")</f>
        <v/>
      </c>
      <c r="K56" s="75">
        <f>IF(OR(Sheet1!H10&gt;=10,Sheet1!H12&gt;=10,Sheet1!H11&gt;=10,Sheet1!H13&gt;=10),Sheet2!L12,"")</f>
        <v/>
      </c>
      <c r="L56" s="75">
        <f>IF(OR(Sheet1!H10&gt;=11,Sheet1!H12&gt;=11,Sheet1!H11&gt;=11,Sheet1!H13&gt;=11),Sheet2!L13,"")</f>
        <v/>
      </c>
      <c r="M56" s="89">
        <f>IF(OR(Sheet1!H10&gt;=12,Sheet1!H12&gt;=12,Sheet1!H11&gt;=12,Sheet1!H13&gt;=12),Sheet2!L14,"")</f>
        <v/>
      </c>
    </row>
    <row r="57" ht="20" customHeight="1" s="94">
      <c r="A57" s="88" t="inlineStr">
        <is>
          <t>QHSE Auditor</t>
        </is>
      </c>
      <c r="B57" s="79">
        <f>IF(OR(Sheet1!H10&gt;=1,Sheet1!H12&gt;=1,Sheet1!H11&gt;=1,Sheet1!H13&gt;=1),Sheet2!M3,"")</f>
        <v/>
      </c>
      <c r="C57" s="79">
        <f>IF(OR(Sheet1!H10&gt;=2,Sheet1!H12&gt;=2,Sheet1!H11&gt;=2,Sheet1!H13&gt;=2),Sheet2!M4,"")</f>
        <v/>
      </c>
      <c r="D57" s="79">
        <f>IF(OR(Sheet1!H10&gt;=3,Sheet1!H12&gt;=3,Sheet1!H11&gt;=3,Sheet1!H13&gt;=3),Sheet2!M5,"")</f>
        <v/>
      </c>
      <c r="E57" s="79">
        <f>IF(OR(Sheet1!H10&gt;=4,Sheet1!H12&gt;=4,Sheet1!H11&gt;=4,Sheet1!H13&gt;=4),Sheet2!M6,"")</f>
        <v/>
      </c>
      <c r="F57" s="79">
        <f>IF(OR(Sheet1!H10&gt;=5,Sheet1!H12&gt;=5,Sheet1!H11&gt;=5,Sheet1!H13&gt;=5),Sheet2!M7,"")</f>
        <v/>
      </c>
      <c r="G57" s="79">
        <f>IF(OR(Sheet1!H10&gt;=6,Sheet1!H12&gt;=6,Sheet1!H11&gt;=6,Sheet1!H13&gt;=6),Sheet2!M8,"")</f>
        <v/>
      </c>
      <c r="H57" s="79">
        <f>IF(OR(Sheet1!H10&gt;=7,Sheet1!H12&gt;=7,Sheet1!H11&gt;=7,Sheet1!H13&gt;=7),Sheet2!M9,"")</f>
        <v/>
      </c>
      <c r="I57" s="79">
        <f>IF(OR(Sheet1!H10&gt;=8,Sheet1!H12&gt;=8,Sheet1!H11&gt;=8,Sheet1!H13&gt;=8),Sheet2!M10,"")</f>
        <v/>
      </c>
      <c r="J57" s="79">
        <f>IF(OR(Sheet1!H10&gt;=9,Sheet1!H12&gt;=9,Sheet1!H11&gt;=9,Sheet1!H13&gt;=9),Sheet2!M11,"")</f>
        <v/>
      </c>
      <c r="K57" s="79">
        <f>IF(OR(Sheet1!H10&gt;=10,Sheet1!H12&gt;=10,Sheet1!H11&gt;=10,Sheet1!H13&gt;=10),Sheet2!M12,"")</f>
        <v/>
      </c>
      <c r="L57" s="79">
        <f>IF(OR(Sheet1!H10&gt;=11,Sheet1!H12&gt;=11,Sheet1!H11&gt;=11,Sheet1!H13&gt;=11),Sheet2!M13,"")</f>
        <v/>
      </c>
      <c r="M57" s="65">
        <f>IF(OR(Sheet1!H10&gt;=12,Sheet1!H12&gt;=12,Sheet1!H11&gt;=12,Sheet1!H13&gt;=12),Sheet2!M14,"")</f>
        <v/>
      </c>
    </row>
    <row r="58" ht="20" customHeight="1" s="94">
      <c r="A58" s="88" t="inlineStr">
        <is>
          <t xml:space="preserve">Project Coordinator </t>
        </is>
      </c>
      <c r="B58" s="79">
        <f>IF(OR(Sheet1!H10&gt;=1,Sheet1!H12&gt;=1,Sheet1!H11&gt;=1,Sheet1!H13&gt;=1),Sheet2!N3,"")</f>
        <v/>
      </c>
      <c r="C58" s="79">
        <f>IF(OR(Sheet1!H10&gt;=2,Sheet1!H12&gt;=2,Sheet1!H11&gt;=2,Sheet1!H13&gt;=2),Sheet2!N4,"")</f>
        <v/>
      </c>
      <c r="D58" s="79">
        <f>IF(OR(Sheet1!H10&gt;=3,Sheet1!H12&gt;=3,Sheet1!H11&gt;=3,Sheet1!H13&gt;=3),Sheet2!N5,"")</f>
        <v/>
      </c>
      <c r="E58" s="79">
        <f>IF(OR(Sheet1!H10&gt;=4,Sheet1!H12&gt;=4,Sheet1!H11&gt;=4,Sheet1!H13&gt;=4),Sheet2!N6,"")</f>
        <v/>
      </c>
      <c r="F58" s="79">
        <f>IF(OR(Sheet1!H10&gt;=5,Sheet1!H12&gt;=5,Sheet1!H11&gt;=5,Sheet1!H13&gt;=5),Sheet2!N7,"")</f>
        <v/>
      </c>
      <c r="G58" s="79">
        <f>IF(OR(Sheet1!H10&gt;=6,Sheet1!H12&gt;=6,Sheet1!H11&gt;=6,Sheet1!H13&gt;=6),Sheet2!N8,"")</f>
        <v/>
      </c>
      <c r="H58" s="79">
        <f>IF(OR(Sheet1!H10&gt;=7,Sheet1!H12&gt;=7,Sheet1!H11&gt;=7,Sheet1!H13&gt;=7),Sheet2!N9,"")</f>
        <v/>
      </c>
      <c r="I58" s="79">
        <f>IF(OR(Sheet1!H10&gt;=8,Sheet1!H12&gt;=8,Sheet1!H11&gt;=8,Sheet1!H13&gt;=8),Sheet2!N10,"")</f>
        <v/>
      </c>
      <c r="J58" s="79">
        <f>IF(OR(Sheet1!H10&gt;=9,Sheet1!H12&gt;=9,Sheet1!H11&gt;=9,Sheet1!H13&gt;=9),Sheet2!N11,"")</f>
        <v/>
      </c>
      <c r="K58" s="79">
        <f>IF(OR(Sheet1!H10&gt;=10,Sheet1!H12&gt;=10,Sheet1!H11&gt;=10,Sheet1!H13&gt;=10),Sheet2!N12,"")</f>
        <v/>
      </c>
      <c r="L58" s="79">
        <f>IF(OR(Sheet1!H10&gt;=11,Sheet1!H12&gt;=11,Sheet1!H11&gt;=11,Sheet1!H13&gt;=11),Sheet2!N13,"")</f>
        <v/>
      </c>
      <c r="M58" s="65">
        <f>IF(OR(Sheet1!H10&gt;=12,Sheet1!H12&gt;=12,Sheet1!H11&gt;=12,Sheet1!H13&gt;=12),Sheet2!N14,"")</f>
        <v/>
      </c>
    </row>
    <row r="59" ht="20" customHeight="1" s="94">
      <c r="A59" s="88" t="inlineStr">
        <is>
          <t>Site Engineering</t>
        </is>
      </c>
      <c r="B59" s="79">
        <f>IF(OR(Sheet1!H10&gt;=1,Sheet1!H12&gt;=1,Sheet1!H11&gt;=1,Sheet1!H13&gt;=1),Sheet2!O3,"")</f>
        <v/>
      </c>
      <c r="C59" s="79">
        <f>IF(OR(Sheet1!H10&gt;=2,Sheet1!H12&gt;=2,Sheet1!H11&gt;=2,Sheet1!H13&gt;=2),Sheet2!O4,"")</f>
        <v/>
      </c>
      <c r="D59" s="79">
        <f>IF(OR(Sheet1!H10&gt;=3,Sheet1!H12&gt;=3,Sheet1!H11&gt;=3,Sheet1!H13&gt;=3),Sheet2!O5,"")</f>
        <v/>
      </c>
      <c r="E59" s="79">
        <f>IF(OR(Sheet1!H10&gt;=4,Sheet1!H12&gt;=4,Sheet1!H11&gt;=4,Sheet1!H13&gt;=4),Sheet2!O6,"")</f>
        <v/>
      </c>
      <c r="F59" s="79">
        <f>IF(OR(Sheet1!H10&gt;=5,Sheet1!H12&gt;=5,Sheet1!H11&gt;=5,Sheet1!H13&gt;=5),Sheet2!O7,"")</f>
        <v/>
      </c>
      <c r="G59" s="79">
        <f>IF(OR(Sheet1!H10&gt;=6,Sheet1!H12&gt;=6,Sheet1!H11&gt;=6,Sheet1!H13&gt;=6),Sheet2!O8,"")</f>
        <v/>
      </c>
      <c r="H59" s="79">
        <f>IF(OR(Sheet1!H10&gt;=7,Sheet1!H12&gt;=7,Sheet1!H11&gt;=7,Sheet1!H13&gt;=7),Sheet2!O9,"")</f>
        <v/>
      </c>
      <c r="I59" s="79">
        <f>IF(OR(Sheet1!H10&gt;=8,Sheet1!H12&gt;=8,Sheet1!H11&gt;=8,Sheet1!H13&gt;=8),Sheet2!O10,"")</f>
        <v/>
      </c>
      <c r="J59" s="79">
        <f>IF(OR(Sheet1!H10&gt;=9,Sheet1!H12&gt;=9,Sheet1!H11&gt;=9,Sheet1!H13&gt;=9),Sheet2!O11,"")</f>
        <v/>
      </c>
      <c r="K59" s="79">
        <f>IF(OR(Sheet1!H10&gt;=10,Sheet1!H12&gt;=10,Sheet1!H11&gt;=10,Sheet1!H13&gt;=10),Sheet2!O12,"")</f>
        <v/>
      </c>
      <c r="L59" s="79">
        <f>IF(OR(Sheet1!H10&gt;=11,Sheet1!H12&gt;=11,Sheet1!H11&gt;=11,Sheet1!H13&gt;=11),Sheet2!O13,"")</f>
        <v/>
      </c>
      <c r="M59" s="65">
        <f>IF(OR(Sheet1!H10&gt;=12,Sheet1!H12&gt;=12,Sheet1!H11&gt;=12,Sheet1!H13&gt;=12),Sheet2!O14,"")</f>
        <v/>
      </c>
    </row>
    <row r="60" ht="20" customHeight="1" s="94">
      <c r="A60" s="88" t="inlineStr">
        <is>
          <t>Materials Manager</t>
        </is>
      </c>
      <c r="B60" s="79">
        <f>IF(OR(Sheet1!H10&gt;=1,Sheet1!H12&gt;=1,Sheet1!H11&gt;=1,Sheet1!H13&gt;=1),Sheet2!P3,"")</f>
        <v/>
      </c>
      <c r="C60" s="79">
        <f>IF(OR(Sheet1!H10&gt;=2,Sheet1!H12&gt;=2,Sheet1!H11&gt;=2,Sheet1!H13&gt;=2),Sheet2!P4,"")</f>
        <v/>
      </c>
      <c r="D60" s="79">
        <f>IF(OR(Sheet1!H10&gt;=3,Sheet1!H12&gt;=3,Sheet1!H11&gt;=3,Sheet1!H13&gt;=3),Sheet2!P5,"")</f>
        <v/>
      </c>
      <c r="E60" s="79">
        <f>IF(OR(Sheet1!H10&gt;=4,Sheet1!H12&gt;=4,Sheet1!H11&gt;=4,Sheet1!H13&gt;=4),Sheet2!P6,"")</f>
        <v/>
      </c>
      <c r="F60" s="79">
        <f>IF(OR(Sheet1!H10&gt;=5,Sheet1!H12&gt;=5,Sheet1!H11&gt;=5,Sheet1!H13&gt;=5),Sheet2!P7,"")</f>
        <v/>
      </c>
      <c r="G60" s="79">
        <f>IF(OR(Sheet1!H10&gt;=6,Sheet1!H12&gt;=6,Sheet1!H11&gt;=6,Sheet1!H13&gt;=6),Sheet2!P8,"")</f>
        <v/>
      </c>
      <c r="H60" s="79">
        <f>IF(OR(Sheet1!H10&gt;=7,Sheet1!H12&gt;=7,Sheet1!H11&gt;=7,Sheet1!H13&gt;=7),Sheet2!P9,"")</f>
        <v/>
      </c>
      <c r="I60" s="79">
        <f>IF(OR(Sheet1!H10&gt;=8,Sheet1!H12&gt;=8,Sheet1!H11&gt;=8,Sheet1!H13&gt;=8),Sheet2!P10,"")</f>
        <v/>
      </c>
      <c r="J60" s="79">
        <f>IF(OR(Sheet1!H10&gt;=9,Sheet1!H12&gt;=9,Sheet1!H11&gt;=9,Sheet1!H13&gt;=9),Sheet2!P11,"")</f>
        <v/>
      </c>
      <c r="K60" s="79">
        <f>IF(OR(Sheet1!H10&gt;=10,Sheet1!H12&gt;=10,Sheet1!H11&gt;=10,Sheet1!H13&gt;=10),Sheet2!P12,"")</f>
        <v/>
      </c>
      <c r="L60" s="79">
        <f>IF(OR(Sheet1!H10&gt;=11,Sheet1!H12&gt;=11,Sheet1!H11&gt;=11,Sheet1!H13&gt;=11),Sheet2!P13,"")</f>
        <v/>
      </c>
      <c r="M60" s="65">
        <f>IF(OR(Sheet1!H10&gt;=12,Sheet1!H12&gt;=12,Sheet1!H11&gt;=12,Sheet1!H13&gt;=12),Sheet2!P14,"")</f>
        <v/>
      </c>
    </row>
    <row r="61" ht="20" customHeight="1" s="94">
      <c r="A61" s="88" t="inlineStr">
        <is>
          <t>Acceptance Manager</t>
        </is>
      </c>
      <c r="B61" s="79">
        <f>IF(OR(Sheet1!H10&gt;=1,Sheet1!H12&gt;=1,Sheet1!H11&gt;=1,Sheet1!H13&gt;=1),Sheet2!Q3,"")</f>
        <v/>
      </c>
      <c r="C61" s="79">
        <f>IF(OR(Sheet1!H10&gt;=2,Sheet1!H12&gt;=2,Sheet1!H11&gt;=2,Sheet1!H13&gt;=2),Sheet2!Q4,"")</f>
        <v/>
      </c>
      <c r="D61" s="79">
        <f>IF(OR(Sheet1!H10&gt;=3,Sheet1!H12&gt;=3,Sheet1!H11&gt;=3,Sheet1!H13&gt;=3),Sheet2!Q5,"")</f>
        <v/>
      </c>
      <c r="E61" s="79">
        <f>IF(OR(Sheet1!H10&gt;=4,Sheet1!H12&gt;=4,Sheet1!H11&gt;=4,Sheet1!H13&gt;=4),Sheet2!Q6,"")</f>
        <v/>
      </c>
      <c r="F61" s="79">
        <f>IF(OR(Sheet1!H10&gt;=5,Sheet1!H12&gt;=5,Sheet1!H11&gt;=5,Sheet1!H13&gt;=5),Sheet2!Q7,"")</f>
        <v/>
      </c>
      <c r="G61" s="79">
        <f>IF(OR(Sheet1!H10&gt;=6,Sheet1!H12&gt;=6,Sheet1!H11&gt;=6,Sheet1!H13&gt;=6),Sheet2!Q8,"")</f>
        <v/>
      </c>
      <c r="H61" s="79">
        <f>IF(OR(Sheet1!H10&gt;=7,Sheet1!H12&gt;=7,Sheet1!H11&gt;=7,Sheet1!H13&gt;=7),Sheet2!Q9,"")</f>
        <v/>
      </c>
      <c r="I61" s="79">
        <f>IF(OR(Sheet1!H10&gt;=8,Sheet1!H12&gt;=8,Sheet1!H11&gt;=8,Sheet1!H13&gt;=8),Sheet2!Q10,"")</f>
        <v/>
      </c>
      <c r="J61" s="79">
        <f>IF(OR(Sheet1!H10&gt;=9,Sheet1!H12&gt;=9,Sheet1!H11&gt;=9,Sheet1!H13&gt;=9),Sheet2!Q11,"")</f>
        <v/>
      </c>
      <c r="K61" s="79">
        <f>IF(OR(Sheet1!H10&gt;=10,Sheet1!H12&gt;=10,Sheet1!H11&gt;=10,Sheet1!H13&gt;=10),Sheet2!Q12,"")</f>
        <v/>
      </c>
      <c r="L61" s="79">
        <f>IF(OR(Sheet1!H10&gt;=11,Sheet1!H12&gt;=11,Sheet1!H11&gt;=11,Sheet1!H13&gt;=11),Sheet2!Q13,"")</f>
        <v/>
      </c>
      <c r="M61" s="65">
        <f>IF(OR(Sheet1!H10&gt;=12,Sheet1!H12&gt;=12,Sheet1!H11&gt;=12,Sheet1!H13&gt;=12),Sheet2!Q14,"")</f>
        <v/>
      </c>
    </row>
    <row r="62" ht="20" customHeight="1" s="94">
      <c r="A62" s="88" t="inlineStr">
        <is>
          <t>Acceptance supervisor</t>
        </is>
      </c>
      <c r="B62" s="79">
        <f>IF(OR(Sheet1!H10&gt;=1,Sheet1!H12&gt;=1,Sheet1!H11&gt;=1,Sheet1!H13&gt;=1),Sheet2!R3,"")</f>
        <v/>
      </c>
      <c r="C62" s="79">
        <f>IF(OR(Sheet1!H10&gt;=2,Sheet1!H12&gt;=2,Sheet1!H11&gt;=2,Sheet1!H13&gt;=2),Sheet2!R4,"")</f>
        <v/>
      </c>
      <c r="D62" s="79">
        <f>IF(OR(Sheet1!H10&gt;=3,Sheet1!H12&gt;=3,Sheet1!H11&gt;=3,Sheet1!H13&gt;=3),Sheet2!R5,"")</f>
        <v/>
      </c>
      <c r="E62" s="79">
        <f>IF(OR(Sheet1!H10&gt;=4,Sheet1!H12&gt;=4,Sheet1!H11&gt;=4,Sheet1!H13&gt;=4),Sheet2!R6,"")</f>
        <v/>
      </c>
      <c r="F62" s="79">
        <f>IF(OR(Sheet1!H10&gt;=5,Sheet1!H12&gt;=5,Sheet1!H11&gt;=5,Sheet1!H13&gt;=5),Sheet2!R7,"")</f>
        <v/>
      </c>
      <c r="G62" s="79">
        <f>IF(OR(Sheet1!H10&gt;=6,Sheet1!H12&gt;=6,Sheet1!H11&gt;=6,Sheet1!H13&gt;=6),Sheet2!R8,"")</f>
        <v/>
      </c>
      <c r="H62" s="79">
        <f>IF(OR(Sheet1!H10&gt;=7,Sheet1!H12&gt;=7,Sheet1!H11&gt;=7,Sheet1!H13&gt;=7),Sheet2!R9,"")</f>
        <v/>
      </c>
      <c r="I62" s="79">
        <f>IF(OR(Sheet1!H10&gt;=8,Sheet1!H12&gt;=8,Sheet1!H11&gt;=8,Sheet1!H13&gt;=8),Sheet2!R10,"")</f>
        <v/>
      </c>
      <c r="J62" s="79">
        <f>IF(OR(Sheet1!H10&gt;=9,Sheet1!H12&gt;=9,Sheet1!H11&gt;=9,Sheet1!H13&gt;=9),Sheet2!R11,"")</f>
        <v/>
      </c>
      <c r="K62" s="79">
        <f>IF(OR(Sheet1!H10&gt;=10,Sheet1!H12&gt;=10,Sheet1!H11&gt;=10,Sheet1!H13&gt;=10),Sheet2!R12,"")</f>
        <v/>
      </c>
      <c r="L62" s="79">
        <f>IF(OR(Sheet1!H10&gt;=11,Sheet1!H12&gt;=11,Sheet1!H11&gt;=11,Sheet1!H13&gt;=11),Sheet2!R13,"")</f>
        <v/>
      </c>
      <c r="M62" s="65">
        <f>IF(OR(Sheet1!H10&gt;=12,Sheet1!H12&gt;=12,Sheet1!H11&gt;=12,Sheet1!H13&gt;=12),Sheet2!R14,"")</f>
        <v/>
      </c>
    </row>
    <row r="63" ht="20" customHeight="1" s="94">
      <c r="A63" s="88" t="inlineStr">
        <is>
          <t xml:space="preserve">SAQ coordinator </t>
        </is>
      </c>
      <c r="B63" s="79">
        <f>IF(OR(Sheet1!H10&gt;=1,Sheet1!H12&gt;=1,Sheet1!H11&gt;=1,Sheet1!H13&gt;=1),Sheet2!S3,"")</f>
        <v/>
      </c>
      <c r="C63" s="79">
        <f>IF(OR(Sheet1!H10&gt;=2,Sheet1!H12&gt;=2,Sheet1!H11&gt;=2,Sheet1!H13&gt;=2),Sheet2!S4,"")</f>
        <v/>
      </c>
      <c r="D63" s="79">
        <f>IF(OR(Sheet1!H10&gt;=3,Sheet1!H12&gt;=3,Sheet1!H11&gt;=3,Sheet1!H13&gt;=3),Sheet2!S5,"")</f>
        <v/>
      </c>
      <c r="E63" s="79">
        <f>IF(OR(Sheet1!H10&gt;=4,Sheet1!H12&gt;=4,Sheet1!H11&gt;=4,Sheet1!H13&gt;=4),Sheet2!S6,"")</f>
        <v/>
      </c>
      <c r="F63" s="79">
        <f>IF(OR(Sheet1!H10&gt;=5,Sheet1!H12&gt;=5,Sheet1!H11&gt;=5,Sheet1!H13&gt;=5),Sheet2!S7,"")</f>
        <v/>
      </c>
      <c r="G63" s="79">
        <f>IF(OR(Sheet1!H10&gt;=6,Sheet1!H12&gt;=6,Sheet1!H11&gt;=6,Sheet1!H13&gt;=6),Sheet2!S8,"")</f>
        <v/>
      </c>
      <c r="H63" s="79">
        <f>IF(OR(Sheet1!H10&gt;=7,Sheet1!H12&gt;=7,Sheet1!H11&gt;=7,Sheet1!H13&gt;=7),Sheet2!S9,"")</f>
        <v/>
      </c>
      <c r="I63" s="79">
        <f>IF(OR(Sheet1!H10&gt;=8,Sheet1!H12&gt;=8,Sheet1!H11&gt;=8,Sheet1!H13&gt;=8),Sheet2!S10,"")</f>
        <v/>
      </c>
      <c r="J63" s="79">
        <f>IF(OR(Sheet1!H10&gt;=9,Sheet1!H12&gt;=9,Sheet1!H11&gt;=9,Sheet1!H13&gt;=9),Sheet2!S11,"")</f>
        <v/>
      </c>
      <c r="K63" s="79">
        <f>IF(OR(Sheet1!H10&gt;=10,Sheet1!H12&gt;=10,Sheet1!H11&gt;=10,Sheet1!H13&gt;=10),Sheet2!S12,"")</f>
        <v/>
      </c>
      <c r="L63" s="79">
        <f>IF(OR(Sheet1!H10&gt;=11,Sheet1!H12&gt;=11,Sheet1!H11&gt;=11,Sheet1!H13&gt;=11),Sheet2!S13,"")</f>
        <v/>
      </c>
      <c r="M63" s="65">
        <f>IF(OR(Sheet1!H10&gt;=12,Sheet1!H12&gt;=12,Sheet1!H11&gt;=12,Sheet1!H13&gt;=12),Sheet2!S14,"")</f>
        <v/>
      </c>
    </row>
    <row r="64" ht="20" customHeight="1" s="94"/>
    <row r="65" ht="20" customHeight="1" s="94"/>
  </sheetData>
  <mergeCells count="3">
    <mergeCell ref="A8:H8"/>
    <mergeCell ref="A1:F1"/>
    <mergeCell ref="A15:M15"/>
  </mergeCells>
  <pageMargins left="0.7" right="0.7" top="0.75" bottom="0.75" header="0.3" footer="0.3"/>
  <pageSetup orientation="portrait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A1:T59"/>
  <sheetViews>
    <sheetView zoomScale="70" zoomScaleNormal="70" workbookViewId="0">
      <selection activeCell="K48" sqref="K48:K59"/>
    </sheetView>
  </sheetViews>
  <sheetFormatPr baseColWidth="8" defaultRowHeight="14.5"/>
  <cols>
    <col width="7.81640625" bestFit="1" customWidth="1" style="94" min="1" max="1"/>
    <col width="7.453125" customWidth="1" style="94" min="2" max="2"/>
    <col width="10.54296875" bestFit="1" customWidth="1" style="94" min="3" max="3"/>
    <col width="10.54296875" customWidth="1" style="94" min="4" max="7"/>
    <col width="10.1796875" bestFit="1" customWidth="1" style="94" min="8" max="8"/>
    <col width="4.54296875" bestFit="1" customWidth="1" style="94" min="9" max="9"/>
    <col width="7.81640625" bestFit="1" customWidth="1" style="94" min="10" max="10"/>
    <col width="4.7265625" bestFit="1" customWidth="1" style="94" min="11" max="11"/>
    <col width="3.36328125" bestFit="1" customWidth="1" style="94" min="12" max="12"/>
    <col width="6.90625" bestFit="1" customWidth="1" style="94" min="13" max="13"/>
    <col width="8.453125" bestFit="1" customWidth="1" style="94" min="14" max="14"/>
    <col width="8.6328125" bestFit="1" customWidth="1" style="94" min="15" max="15"/>
    <col width="8.54296875" bestFit="1" customWidth="1" style="94" min="16" max="16"/>
    <col width="8.1796875" bestFit="1" customWidth="1" style="94" min="19" max="19"/>
  </cols>
  <sheetData>
    <row r="1">
      <c r="A1" s="95" t="inlineStr">
        <is>
          <t>SRAN</t>
        </is>
      </c>
      <c r="B1" s="91" t="n"/>
      <c r="C1" s="91" t="n"/>
      <c r="D1" s="91" t="n"/>
      <c r="E1" s="91" t="n"/>
      <c r="F1" s="91" t="n"/>
      <c r="G1" s="91" t="n"/>
      <c r="H1" s="91" t="n"/>
      <c r="I1" s="91" t="n"/>
      <c r="J1" s="92" t="n"/>
      <c r="K1" s="96" t="inlineStr">
        <is>
          <t>Common for SRAN+5G+MW+CW</t>
        </is>
      </c>
      <c r="L1" s="91" t="n"/>
      <c r="M1" s="91" t="n"/>
      <c r="N1" s="91" t="n"/>
      <c r="O1" s="91" t="n"/>
      <c r="P1" s="91" t="n"/>
      <c r="Q1" s="91" t="n"/>
      <c r="R1" s="91" t="n"/>
      <c r="S1" s="91" t="n"/>
    </row>
    <row r="2" ht="57.5" customHeight="1" s="94">
      <c r="A2" s="18" t="inlineStr">
        <is>
          <t>TSSR PIP</t>
        </is>
      </c>
      <c r="B2" s="18" t="inlineStr">
        <is>
          <t>RO PIP</t>
        </is>
      </c>
      <c r="C2" s="18" t="inlineStr">
        <is>
          <t>TSSR Teams</t>
        </is>
      </c>
      <c r="D2" s="22" t="inlineStr">
        <is>
          <t>SRAN Teams</t>
        </is>
      </c>
      <c r="E2" s="42" t="inlineStr">
        <is>
          <t>5G Teams</t>
        </is>
      </c>
      <c r="F2" s="42" t="inlineStr">
        <is>
          <t>MW Teams</t>
        </is>
      </c>
      <c r="G2" s="42" t="inlineStr">
        <is>
          <t>CW Teams</t>
        </is>
      </c>
      <c r="H2" s="18" t="inlineStr">
        <is>
          <t>Supervisors</t>
        </is>
      </c>
      <c r="I2" s="18" t="inlineStr">
        <is>
          <t>FDM</t>
        </is>
      </c>
      <c r="J2" s="18" t="inlineStr">
        <is>
          <t xml:space="preserve">RIC Engineer </t>
        </is>
      </c>
      <c r="K2" s="24" t="inlineStr">
        <is>
          <t>ROM</t>
        </is>
      </c>
      <c r="L2" s="24" t="inlineStr">
        <is>
          <t>PM</t>
        </is>
      </c>
      <c r="M2" s="25" t="inlineStr">
        <is>
          <t>QHSE Auditor</t>
        </is>
      </c>
      <c r="N2" s="25" t="inlineStr">
        <is>
          <t xml:space="preserve">Project Coordinator </t>
        </is>
      </c>
      <c r="O2" s="25" t="inlineStr">
        <is>
          <t>Site Engineering</t>
        </is>
      </c>
      <c r="P2" s="25" t="inlineStr">
        <is>
          <t>Materials Manager</t>
        </is>
      </c>
      <c r="Q2" s="25" t="inlineStr">
        <is>
          <t>Acceptance Manager</t>
        </is>
      </c>
      <c r="R2" s="25" t="inlineStr">
        <is>
          <t>Acceptance supervisor</t>
        </is>
      </c>
      <c r="S2" s="25" t="inlineStr">
        <is>
          <t xml:space="preserve">SAQ coordinator </t>
        </is>
      </c>
    </row>
    <row r="3">
      <c r="A3" s="17">
        <f>B3+B4</f>
        <v/>
      </c>
      <c r="B3" s="41">
        <f>Sheet1!G10/Sheet1!H10*0.25</f>
        <v/>
      </c>
      <c r="C3" s="48">
        <f t="array" ref="C3">_xlfn.IFS(
Sheet1!C10="Low Risk",A3/Sheet3!L6,
Sheet1!C10="Medium Risk",A3/Sheet3!L7,
Sheet1!C10="High Risk",A3/Sheet3!L8,
Sheet1!C10="Very High",A3/Sheet3!L9
)</f>
        <v/>
      </c>
      <c r="D3" s="48">
        <f t="array" ref="D3">_xlfn.IFS(
    AND(TRIM(Sheet1!C10)="Low Risk", TRIM(Sheet1!F10)="New"), B3/Sheet3!M6,
    AND(TRIM(Sheet1!C10)="Low Risk", TRIM(Sheet1!F10)="Exp"), B3/Sheet3!N6,
    AND(TRIM(Sheet1!C10)="Low Risk", TRIM(Sheet1!F10)="Swap"), B3/Sheet3!O6,
    AND(TRIM(Sheet1!C10)="Medium Risk", TRIM(Sheet1!F10)="New"), B3/Sheet3!M7,
    AND(TRIM(Sheet1!C10)="Medium Risk", TRIM(Sheet1!F10)="Exp"), B3/Sheet3!N7,
    AND(TRIM(Sheet1!C10)="Medium Risk", TRIM(Sheet1!F10)="Swap"), B3/Sheet3!O7,
    AND(TRIM(Sheet1!C10)="High Risk", TRIM(Sheet1!F10)="New"), B3/Sheet3!M8,
    AND(TRIM(Sheet1!C10)="High Risk", TRIM(Sheet1!F10)="Exp"), B3/Sheet3!N8,
    AND(TRIM(Sheet1!C10)="High Risk", TRIM(Sheet1!F10)="Swap"), B3/Sheet3!O8,
    AND(TRIM(Sheet1!C10)="Very High", TRIM(Sheet1!F10)="New"), B3/Sheet3!M9,
    AND(TRIM(Sheet1!C10)="Very High", TRIM(Sheet1!F10)="Exp"), B3/Sheet3!N9,
    AND(TRIM(Sheet1!C10)="Very High", TRIM(Sheet1!F10)="Swap"), B3/Sheet3!O9 )</f>
        <v/>
      </c>
      <c r="E3" s="48" t="n"/>
      <c r="F3" s="48" t="n"/>
      <c r="G3" s="48" t="n"/>
      <c r="H3" s="17">
        <f>IF(D3/4&lt;1,1,D3/4)</f>
        <v/>
      </c>
      <c r="I3" s="17">
        <f>IF(H3/4&lt;1,1,H3/4)</f>
        <v/>
      </c>
      <c r="J3" s="17">
        <f>IF(B3/100&lt;1,1,B3/100)</f>
        <v/>
      </c>
      <c r="K3" s="17">
        <f>IF((I3+I18+I33+I48)/3&lt;1,1,(I3+I18+I33+I48)/3)</f>
        <v/>
      </c>
      <c r="L3" s="17">
        <f>IF(K3/3&lt;1,1,K3/3)</f>
        <v/>
      </c>
      <c r="M3" s="17">
        <f>IF((B3+B18+B33+B48)/200&lt;1,1,(B3+B18+B33+B48)/200)</f>
        <v/>
      </c>
      <c r="N3" s="17">
        <f>IF((B3+B18+B33+B48)/150&lt;1,1,(B3+B18+B33+B48)/150)</f>
        <v/>
      </c>
      <c r="O3" s="17">
        <f>IF((B3+B18+B33+B48)/150&lt;1,1,(B3+B18+B33+B48)/150)</f>
        <v/>
      </c>
      <c r="P3" s="17">
        <f>IF((B3+B18+B33+B48)/150&lt;1,1,(B3+B18+B33+B48)/150)</f>
        <v/>
      </c>
      <c r="Q3" s="17">
        <f>IF(K3/3&lt;1,1,K3/3)</f>
        <v/>
      </c>
      <c r="R3" s="17">
        <f>IF((B3+B18+B33+B48)/75&lt;1,1,(B3+B18+B33+B48)/75)</f>
        <v/>
      </c>
      <c r="S3" s="17">
        <f>IF((B3+B18+B33+B48)/150&lt;1,1,(B3+B18+B33+B48)/150)</f>
        <v/>
      </c>
      <c r="T3" s="51" t="inlineStr">
        <is>
          <t>P1</t>
        </is>
      </c>
    </row>
    <row r="4">
      <c r="A4" s="17">
        <f>B5+B6</f>
        <v/>
      </c>
      <c r="B4" s="41">
        <f>Sheet1!G10/Sheet1!H10*0.5</f>
        <v/>
      </c>
      <c r="C4" s="48">
        <f t="array" ref="C4">_xlfn.IFS(
Sheet1!C10="Low Risk",A4/Sheet3!L6,
Sheet1!C10="Medium Risk",A4/Sheet3!L7,
Sheet1!C10="High Risk",A4/Sheet3!L8,
Sheet1!C10="Very High",A4/Sheet3!L9
)</f>
        <v/>
      </c>
      <c r="D4" s="48">
        <f t="array" ref="D4">_xlfn.IFS(
    AND(TRIM(Sheet1!C10)="Low Risk", TRIM(Sheet1!F10)="New"), B4/Sheet3!M6,
    AND(TRIM(Sheet1!C10)="Low Risk", TRIM(Sheet1!F10)="Exp"), B4/Sheet3!N6,
    AND(TRIM(Sheet1!C10)="Low Risk", TRIM(Sheet1!F10)="Swap"), B4/Sheet3!O6,
    AND(TRIM(Sheet1!C10)="Medium Risk", TRIM(Sheet1!F10)="New"), B4/Sheet3!M7,
    AND(TRIM(Sheet1!C10)="Medium Risk", TRIM(Sheet1!F10)="Exp"), B4/Sheet3!N7,
    AND(TRIM(Sheet1!C10)="Medium Risk", TRIM(Sheet1!F10)="Swap"), B4/Sheet3!O7,
    AND(TRIM(Sheet1!C10)="High Risk", TRIM(Sheet1!F10)="New"), B4/Sheet3!M8,
    AND(TRIM(Sheet1!C10)="High Risk", TRIM(Sheet1!F10)="Exp"), B4/Sheet3!N8,
    AND(TRIM(Sheet1!C10)="High Risk", TRIM(Sheet1!F10)="Swap"), B4/Sheet3!O8,
    AND(TRIM(Sheet1!C10)="Very High", TRIM(Sheet1!F10)="New"), B4/Sheet3!M9,
    AND(TRIM(Sheet1!C10)="Very High", TRIM(Sheet1!F10)="Exp"), B4/Sheet3!N9,
    AND(TRIM(Sheet1!C10)="Very High", TRIM(Sheet1!F10)="Swap"), B4/Sheet3!O9 )</f>
        <v/>
      </c>
      <c r="E4" s="48" t="n"/>
      <c r="F4" s="48" t="n"/>
      <c r="G4" s="48" t="n"/>
      <c r="H4" s="17">
        <f>IF(D4/4&lt;1,1,D4/4)</f>
        <v/>
      </c>
      <c r="I4" s="17">
        <f>IF(H4/4&lt;1,1,H4/4)</f>
        <v/>
      </c>
      <c r="J4" s="17">
        <f>IF(B4/100&lt;1,1,B4/100)</f>
        <v/>
      </c>
      <c r="K4" s="17">
        <f>IF((I4+I19+I34+I49)/3&lt;1,1,(I4+I19+I34+I49)/3)</f>
        <v/>
      </c>
      <c r="L4" s="17">
        <f>IF(K4/3&lt;1,1,K4/3)</f>
        <v/>
      </c>
      <c r="M4" s="17">
        <f>IF((B4+B19+B34+B49)/200&lt;1,1,(B4+B19+B34+B49)/200)</f>
        <v/>
      </c>
      <c r="N4" s="17">
        <f>IF((B4+B19+B34+B49)/150&lt;1,1,(B4+B19+B34+B49)/150)</f>
        <v/>
      </c>
      <c r="O4" s="17">
        <f>IF((B4+B19+B34+B49)/150&lt;1,1,(B4+B19+B34+B49)/150)</f>
        <v/>
      </c>
      <c r="P4" s="17">
        <f>IF((B4+B19+B34+B49)/150&lt;1,1,(B4+B19+B34+B49)/150)</f>
        <v/>
      </c>
      <c r="Q4" s="17">
        <f>IF(K4/3&lt;1,1,K4/3)</f>
        <v/>
      </c>
      <c r="R4" s="17">
        <f>IF((B4+B19+B34+B49)/75&lt;1,1,(B4+B19+B34+B49)/75)</f>
        <v/>
      </c>
      <c r="S4" s="17">
        <f>IF((B4+B19+B34+B49)/150&lt;1,1,(B4+B19+B34+B49)/150)</f>
        <v/>
      </c>
      <c r="T4" s="51" t="inlineStr">
        <is>
          <t>P2</t>
        </is>
      </c>
    </row>
    <row r="5">
      <c r="A5" s="17">
        <f>B7+B8</f>
        <v/>
      </c>
      <c r="B5" s="41">
        <f>Sheet1!G10/Sheet1!H10*0.75</f>
        <v/>
      </c>
      <c r="C5" s="48">
        <f t="array" ref="C5">_xlfn.IFS(
Sheet1!C10="Low Risk",A5/Sheet3!L2,
Sheet1!C10="Medium Risk",A5/Sheet3!L3,
Sheet1!C10="High Risk",A5/Sheet3!L4,
Sheet1!C10="Very High",A5/Sheet3!L5
)</f>
        <v/>
      </c>
      <c r="D5" s="48">
        <f t="array" ref="D5">_xlfn.IFS(
    AND(TRIM(Sheet1!C10)="Low Risk", TRIM(Sheet1!F10)="New"), B5/Sheet3!M6,
    AND(TRIM(Sheet1!C10)="Low Risk", TRIM(Sheet1!F10)="Exp"), B5/Sheet3!N6,
    AND(TRIM(Sheet1!C10)="Low Risk", TRIM(Sheet1!F10)="Swap"), B5/Sheet3!O6,
    AND(TRIM(Sheet1!C10)="Medium Risk", TRIM(Sheet1!F10)="New"), B5/Sheet3!M7,
    AND(TRIM(Sheet1!C10)="Medium Risk", TRIM(Sheet1!F10)="Exp"), B5/Sheet3!N7,
    AND(TRIM(Sheet1!C10)="Medium Risk", TRIM(Sheet1!F10)="Swap"), B5/Sheet3!O7,
    AND(TRIM(Sheet1!C10)="High Risk", TRIM(Sheet1!F10)="New"), B5/Sheet3!M8,
    AND(TRIM(Sheet1!C10)="High Risk", TRIM(Sheet1!F10)="Exp"), B5/Sheet3!N8,
    AND(TRIM(Sheet1!C10)="High Risk", TRIM(Sheet1!F10)="Swap"), B5/Sheet3!O8,
    AND(TRIM(Sheet1!C10)="Very High", TRIM(Sheet1!F10)="New"), B5/Sheet3!M9,
    AND(TRIM(Sheet1!C10)="Very High", TRIM(Sheet1!F10)="Exp"), B5/Sheet3!N9,
    AND(TRIM(Sheet1!C10)="Very High", TRIM(Sheet1!F10)="Swap"), B5/Sheet3!O9 )</f>
        <v/>
      </c>
      <c r="E5" s="48" t="n"/>
      <c r="F5" s="48" t="n"/>
      <c r="G5" s="48" t="n"/>
      <c r="H5" s="17">
        <f>IF(D5/4&lt;1,1,D5/4)</f>
        <v/>
      </c>
      <c r="I5" s="17">
        <f>IF(H5/4&lt;1,1,H5/4)</f>
        <v/>
      </c>
      <c r="J5" s="17">
        <f>IF(B5/100&lt;1,1,B5/100)</f>
        <v/>
      </c>
      <c r="K5" s="17">
        <f>IF((I5+I20+I35+I50)/3&lt;1,1,(I5+I20+I35+I50)/3)</f>
        <v/>
      </c>
      <c r="L5" s="17">
        <f>IF(K5/3&lt;1,1,K5/3)</f>
        <v/>
      </c>
      <c r="M5" s="17">
        <f>IF((B5+B20+B35+B50)/200&lt;1,1,(B5+B20+B35+B50)/200)</f>
        <v/>
      </c>
      <c r="N5" s="17">
        <f>IF((B5+B20+B35+B50)/150&lt;1,1,(B5+B20+B35+B50)/150)</f>
        <v/>
      </c>
      <c r="O5" s="17">
        <f>IF((B5+B20+B35+B50)/150&lt;1,1,(B5+B20+B35+B50)/150)</f>
        <v/>
      </c>
      <c r="P5" s="17">
        <f>IF((B5+B20+B35+B50)/150&lt;1,1,(B5+B20+B35+B50)/150)</f>
        <v/>
      </c>
      <c r="Q5" s="17">
        <f>IF(K5/3&lt;1,1,K5/3)</f>
        <v/>
      </c>
      <c r="R5" s="17">
        <f>IF((B5+B20+B35+B50)/75&lt;1,1,(B5+B20+B35+B50)/75)</f>
        <v/>
      </c>
      <c r="S5" s="17">
        <f>IF((B5+B20+B35+B50)/150&lt;1,1,(B5+B20+B35+B50)/150)</f>
        <v/>
      </c>
      <c r="T5" s="51" t="inlineStr">
        <is>
          <t>P3</t>
        </is>
      </c>
    </row>
    <row r="6">
      <c r="A6" s="17">
        <f>B9+B10</f>
        <v/>
      </c>
      <c r="B6" s="41">
        <f>(Sheet1!G10-B3-B4-B5-Sheet1!H10)/(Sheet1!H10-4)</f>
        <v/>
      </c>
      <c r="C6" s="48">
        <f t="array" ref="C6">_xlfn.IFS(
Sheet1!C10="Low Risk",A6/Sheet3!L2,
Sheet1!C10="Medium Risk",A6/Sheet3!L3,
Sheet1!C10="High Risk",A6/Sheet3!L4,
Sheet1!C10="Very High",A6/Sheet3!L5
)</f>
        <v/>
      </c>
      <c r="D6" s="48">
        <f t="array" ref="D6">_xlfn.IFS(
    AND(TRIM(Sheet1!C10)="Low Risk", TRIM(Sheet1!F10)="New"), B6/Sheet3!M2,
    AND(TRIM(Sheet1!C10)="Low Risk", TRIM(Sheet1!F10)="Exp"), B6/Sheet3!N2,
    AND(TRIM(Sheet1!C10)="Low Risk", TRIM(Sheet1!F10)="Swap"), B6/Sheet3!O2,
    AND(TRIM(Sheet1!C10)="Medium Risk", TRIM(Sheet1!F10)="New"), B6/Sheet3!M3,
    AND(TRIM(Sheet1!C10)="Medium Risk", TRIM(Sheet1!F10)="Exp"), B6/Sheet3!N3,
    AND(TRIM(Sheet1!C10)="Medium Risk", TRIM(Sheet1!F10)="Swap"), B6/Sheet3!O3,
    AND(TRIM(Sheet1!C10)="High Risk", TRIM(Sheet1!F10)="New"), B6/Sheet3!M4,
    AND(TRIM(Sheet1!C10)="High Risk", TRIM(Sheet1!F10)="Exp"), B6/Sheet3!N4,
    AND(TRIM(Sheet1!C10)="High Risk", TRIM(Sheet1!F10)="Swap"), B6/Sheet3!O4,
    AND(TRIM(Sheet1!C10)="Very High", TRIM(Sheet1!F10)="New"), B6/Sheet3!M5,
    AND(TRIM(Sheet1!C10)="Very High", TRIM(Sheet1!F10)="Exp"), B6/Sheet3!N5,
    AND(TRIM(Sheet1!C10)="Very High", TRIM(Sheet1!F10)="Swap"), B6/Sheet3!O5)</f>
        <v/>
      </c>
      <c r="E6" s="48" t="n"/>
      <c r="F6" s="48" t="n"/>
      <c r="G6" s="48" t="n"/>
      <c r="H6" s="17">
        <f>IF(D6/4&lt;1,1,D6/4)</f>
        <v/>
      </c>
      <c r="I6" s="17">
        <f>IF(H6/4&lt;1,1,H6/4)</f>
        <v/>
      </c>
      <c r="J6" s="17">
        <f>IF(B6/100&lt;1,1,B6/100)</f>
        <v/>
      </c>
      <c r="K6" s="17">
        <f>IF((I6+I21+I36+I51)/3&lt;1,1,(I6+I21+I36+I51)/3)</f>
        <v/>
      </c>
      <c r="L6" s="17">
        <f>IF(K6/3&lt;1,1,K6/3)</f>
        <v/>
      </c>
      <c r="M6" s="17">
        <f>IF((B6+B21+B36+B51)/200&lt;1,1,(B6+B21+B36+B51)/200)</f>
        <v/>
      </c>
      <c r="N6" s="17">
        <f>IF((B6+B21+B36+B51)/150&lt;1,1,(B6+B21+B36+B51)/150)</f>
        <v/>
      </c>
      <c r="O6" s="17">
        <f>IF((B6+B21+B36+B51)/150&lt;1,1,(B6+B21+B36+B51)/150)</f>
        <v/>
      </c>
      <c r="P6" s="17">
        <f>IF((B6+B21+B36+B51)/150&lt;1,1,(B6+B21+B36+B51)/150)</f>
        <v/>
      </c>
      <c r="Q6" s="17">
        <f>IF(K6/3&lt;1,1,K6/3)</f>
        <v/>
      </c>
      <c r="R6" s="17">
        <f>IF((B6+B21+B36+B51)/75&lt;1,1,(B6+B21+B36+B51)/75)</f>
        <v/>
      </c>
      <c r="S6" s="17">
        <f>IF((B6+B21+B36+B51)/150&lt;1,1,(B6+B21+B36+B51)/150)</f>
        <v/>
      </c>
      <c r="T6" s="51" t="inlineStr">
        <is>
          <t>P4</t>
        </is>
      </c>
    </row>
    <row r="7">
      <c r="A7" s="17">
        <f>B11+B12</f>
        <v/>
      </c>
      <c r="B7" s="41">
        <f>(Sheet1!G10-B3-B4-B5-Sheet1!H10)/(Sheet1!H10-4)</f>
        <v/>
      </c>
      <c r="C7" s="48">
        <f t="array" ref="C7">_xlfn.IFS(
Sheet1!C10="Low Risk",A7/Sheet3!L2,
Sheet1!C10="Medium Risk",A7/Sheet3!L3,
Sheet1!C10="High Risk",A7/Sheet3!L4,
Sheet1!C10="Very High",A7/Sheet3!L5
)</f>
        <v/>
      </c>
      <c r="D7" s="48">
        <f t="array" ref="D7">_xlfn.IFS(
    AND(TRIM(Sheet1!C10)="Low Risk", TRIM(Sheet1!F10)="New"), B7/Sheet3!M2,
    AND(TRIM(Sheet1!C10)="Low Risk", TRIM(Sheet1!F10)="Exp"), B7/Sheet3!N2,
    AND(TRIM(Sheet1!C10)="Low Risk", TRIM(Sheet1!F10)="Swap"), B7/Sheet3!O2,
    AND(TRIM(Sheet1!C10)="Medium Risk", TRIM(Sheet1!F10)="New"), B7/Sheet3!M3,
    AND(TRIM(Sheet1!C10)="Medium Risk", TRIM(Sheet1!F10)="Exp"), B7/Sheet3!N3,
    AND(TRIM(Sheet1!C10)="Medium Risk", TRIM(Sheet1!F10)="Swap"), B7/Sheet3!O3,
    AND(TRIM(Sheet1!C10)="High Risk", TRIM(Sheet1!F10)="New"), B7/Sheet3!M4,
    AND(TRIM(Sheet1!C10)="High Risk", TRIM(Sheet1!F10)="Exp"), B7/Sheet3!N4,
    AND(TRIM(Sheet1!C10)="High Risk", TRIM(Sheet1!F10)="Swap"), B7/Sheet3!O4,
    AND(TRIM(Sheet1!C10)="Very High", TRIM(Sheet1!F10)="New"), B7/Sheet3!M5,
    AND(TRIM(Sheet1!C10)="Very High", TRIM(Sheet1!F10)="Exp"), B7/Sheet3!N5,
    AND(TRIM(Sheet1!C10)="Very High", TRIM(Sheet1!F10)="Swap"), B7/Sheet3!O5)</f>
        <v/>
      </c>
      <c r="E7" s="48" t="n"/>
      <c r="F7" s="48" t="n"/>
      <c r="G7" s="48" t="n"/>
      <c r="H7" s="17">
        <f>IF(D7/4&lt;1,1,D7/4)</f>
        <v/>
      </c>
      <c r="I7" s="17">
        <f>IF(H7/4&lt;1,1,H7/4)</f>
        <v/>
      </c>
      <c r="J7" s="17">
        <f>IF(B7/100&lt;1,1,B7/100)</f>
        <v/>
      </c>
      <c r="K7" s="17">
        <f>IF((I7+I22+I37+I52)/3&lt;1,1,(I7+I22+I37+I52)/3)</f>
        <v/>
      </c>
      <c r="L7" s="17">
        <f>IF(K7/3&lt;1,1,K7/3)</f>
        <v/>
      </c>
      <c r="M7" s="17">
        <f>IF((B7+B22+B37+B52)/200&lt;1,1,(B7+B22+B37+B52)/200)</f>
        <v/>
      </c>
      <c r="N7" s="17">
        <f>IF((B7+B22+B37+B52)/150&lt;1,1,(B7+B22+B37+B52)/150)</f>
        <v/>
      </c>
      <c r="O7" s="17">
        <f>IF((B7+B22+B37+B52)/150&lt;1,1,(B7+B22+B37+B52)/150)</f>
        <v/>
      </c>
      <c r="P7" s="17">
        <f>IF((B7+B22+B37+B52)/150&lt;1,1,(B7+B22+B37+B52)/150)</f>
        <v/>
      </c>
      <c r="Q7" s="17">
        <f>IF(K7/3&lt;1,1,K7/3)</f>
        <v/>
      </c>
      <c r="R7" s="17">
        <f>IF((B7+B22+B37+B52)/75&lt;1,1,(B7+B22+B37+B52)/75)</f>
        <v/>
      </c>
      <c r="S7" s="17">
        <f>IF((B7+B22+B37+B52)/150&lt;1,1,(B7+B22+B37+B52)/150)</f>
        <v/>
      </c>
      <c r="T7" s="51" t="inlineStr">
        <is>
          <t>P5</t>
        </is>
      </c>
    </row>
    <row r="8">
      <c r="A8" s="17">
        <f>B13+B14</f>
        <v/>
      </c>
      <c r="B8" s="41">
        <f>(Sheet1!G10-B3-B4-B5-Sheet1!H10)/(Sheet1!H10-4)</f>
        <v/>
      </c>
      <c r="C8" s="48">
        <f t="array" ref="C8">_xlfn.IFS(
Sheet1!C10="Low Risk",A8/Sheet3!L2,
Sheet1!C10="Medium Risk",A8/Sheet3!L3,
Sheet1!C10="High Risk",A8/Sheet3!L4,
Sheet1!C10="Very High",A8/Sheet3!L5
)</f>
        <v/>
      </c>
      <c r="D8" s="48">
        <f t="array" ref="D8">_xlfn.IFS(
    AND(TRIM(Sheet1!C10)="Low Risk", TRIM(Sheet1!F10)="New"), B8/Sheet3!M2,
    AND(TRIM(Sheet1!C10)="Low Risk", TRIM(Sheet1!F10)="Exp"), B8/Sheet3!N2,
    AND(TRIM(Sheet1!C10)="Low Risk", TRIM(Sheet1!F10)="Swap"), B8/Sheet3!O2,
    AND(TRIM(Sheet1!C10)="Medium Risk", TRIM(Sheet1!F10)="New"), B8/Sheet3!M3,
    AND(TRIM(Sheet1!C10)="Medium Risk", TRIM(Sheet1!F10)="Exp"), B8/Sheet3!N3,
    AND(TRIM(Sheet1!C10)="Medium Risk", TRIM(Sheet1!F10)="Swap"), B8/Sheet3!O3,
    AND(TRIM(Sheet1!C10)="High Risk", TRIM(Sheet1!F10)="New"), B8/Sheet3!M4,
    AND(TRIM(Sheet1!C10)="High Risk", TRIM(Sheet1!F10)="Exp"), B8/Sheet3!N4,
    AND(TRIM(Sheet1!C10)="High Risk", TRIM(Sheet1!F10)="Swap"), B8/Sheet3!O4,
    AND(TRIM(Sheet1!C10)="Very High", TRIM(Sheet1!F10)="New"), B8/Sheet3!M5,
    AND(TRIM(Sheet1!C10)="Very High", TRIM(Sheet1!F10)="Exp"), B8/Sheet3!N5,
    AND(TRIM(Sheet1!C10)="Very High", TRIM(Sheet1!F10)="Swap"), B8/Sheet3!O5)</f>
        <v/>
      </c>
      <c r="E8" s="48" t="n"/>
      <c r="F8" s="48" t="n"/>
      <c r="G8" s="48" t="n"/>
      <c r="H8" s="17">
        <f>IF(D8/4&lt;1,1,D8/4)</f>
        <v/>
      </c>
      <c r="I8" s="17">
        <f>IF(H8/4&lt;1,1,H8/4)</f>
        <v/>
      </c>
      <c r="J8" s="17">
        <f>IF(B8/100&lt;1,1,B8/100)</f>
        <v/>
      </c>
      <c r="K8" s="17">
        <f>IF((I8+I23+I38+I53)/3&lt;1,1,(I8+I23+I38+I53)/3)</f>
        <v/>
      </c>
      <c r="L8" s="17">
        <f>IF(K8/3&lt;1,1,K8/3)</f>
        <v/>
      </c>
      <c r="M8" s="17">
        <f>IF((B8+B23+B38+B53)/200&lt;1,1,(B8+B23+B38+B53)/200)</f>
        <v/>
      </c>
      <c r="N8" s="17">
        <f>IF((B8+B23+B38+B53)/150&lt;1,1,(B8+B23+B38+B53)/150)</f>
        <v/>
      </c>
      <c r="O8" s="17">
        <f>IF((B8+B23+B38+B53)/150&lt;1,1,(B8+B23+B38+B53)/150)</f>
        <v/>
      </c>
      <c r="P8" s="17">
        <f>IF((B8+B23+B38+B53)/150&lt;1,1,(B8+B23+B38+B53)/150)</f>
        <v/>
      </c>
      <c r="Q8" s="17">
        <f>IF(K8/3&lt;1,1,K8/3)</f>
        <v/>
      </c>
      <c r="R8" s="17">
        <f>IF((B8+B23+B38+B53)/75&lt;1,1,(B8+B23+B38+B53)/75)</f>
        <v/>
      </c>
      <c r="S8" s="17">
        <f>IF((B8+B23+B38+B53)/150&lt;1,1,(B8+B23+B38+B53)/150)</f>
        <v/>
      </c>
      <c r="T8" s="51" t="inlineStr">
        <is>
          <t>P6</t>
        </is>
      </c>
    </row>
    <row r="9">
      <c r="A9" s="23" t="inlineStr">
        <is>
          <t>A7</t>
        </is>
      </c>
      <c r="B9" s="41">
        <f>(Sheet1!G10-B3-B4-B5-Sheet1!H10)/(Sheet1!H10-4)</f>
        <v/>
      </c>
      <c r="C9" s="23" t="inlineStr">
        <is>
          <t>C7</t>
        </is>
      </c>
      <c r="D9" s="49">
        <f t="array" ref="D9">_xlfn.IFS(
    AND(TRIM(Sheet1!C10)="Low Risk", TRIM(Sheet1!F10)="New"), B9/Sheet3!M2,
    AND(TRIM(Sheet1!C10)="Low Risk", TRIM(Sheet1!F10)="Exp"), B9/Sheet3!N2,
    AND(TRIM(Sheet1!C10)="Low Risk", TRIM(Sheet1!F10)="Swap"), B9/Sheet3!O2,
    AND(TRIM(Sheet1!C10)="Medium Risk", TRIM(Sheet1!F10)="New"), B9/Sheet3!M3,
    AND(TRIM(Sheet1!C10)="Medium Risk", TRIM(Sheet1!F10)="Exp"), B9/Sheet3!N3,
    AND(TRIM(Sheet1!C10)="Medium Risk", TRIM(Sheet1!F10)="Swap"), B9/Sheet3!O3,
    AND(TRIM(Sheet1!C10)="High Risk", TRIM(Sheet1!F10)="New"), B9/Sheet3!M4,
    AND(TRIM(Sheet1!C10)="High Risk", TRIM(Sheet1!F10)="Exp"), B9/Sheet3!N4,
    AND(TRIM(Sheet1!C10)="High Risk", TRIM(Sheet1!F10)="Swap"), B9/Sheet3!O4,
    AND(TRIM(Sheet1!C10)="Very High", TRIM(Sheet1!F10)="New"), B9/Sheet3!M5,
    AND(TRIM(Sheet1!C10)="Very High", TRIM(Sheet1!F10)="Exp"), B9/Sheet3!N5,
    AND(TRIM(Sheet1!C10)="Very High", TRIM(Sheet1!F10)="Swap"), B9/Sheet3!O5)</f>
        <v/>
      </c>
      <c r="E9" s="49" t="n"/>
      <c r="F9" s="49" t="n"/>
      <c r="G9" s="49" t="n"/>
      <c r="H9" s="17">
        <f>IF(D9/4&lt;1,1,D9/4)</f>
        <v/>
      </c>
      <c r="I9" s="17">
        <f>IF(H9/4&lt;1,1,H9/4)</f>
        <v/>
      </c>
      <c r="J9" s="17">
        <f>IF(B9/100&lt;1,1,B9/100)</f>
        <v/>
      </c>
      <c r="K9" s="17">
        <f>IF((I9+I24+I39+I54)/3&lt;1,1,(I9+I24+I39+I54)/3)</f>
        <v/>
      </c>
      <c r="L9" s="17">
        <f>IF(K9/3&lt;1,1,K9/3)</f>
        <v/>
      </c>
      <c r="M9" s="17">
        <f>IF((B9+B24+B39+B54)/200&lt;1,1,(B9+B24+B39+B54)/200)</f>
        <v/>
      </c>
      <c r="N9" s="17">
        <f>IF((B9+B24+B39+B54)/150&lt;1,1,(B9+B24+B39+B54)/150)</f>
        <v/>
      </c>
      <c r="O9" s="17">
        <f>IF((B9+B24+B39+B54)/150&lt;1,1,(B9+B24+B39+B54)/150)</f>
        <v/>
      </c>
      <c r="P9" s="17">
        <f>IF((B9+B24+B39+B54)/150&lt;1,1,(B9+B24+B39+B54)/150)</f>
        <v/>
      </c>
      <c r="Q9" s="17">
        <f>IF(K9/3&lt;1,1,K9/3)</f>
        <v/>
      </c>
      <c r="R9" s="17">
        <f>IF((B9+B24+B39+B54)/75&lt;1,1,(B9+B24+B39+B54)/75)</f>
        <v/>
      </c>
      <c r="S9" s="17">
        <f>IF((B9+B24+B39+B54)/150&lt;1,1,(B9+B24+B39+B54)/150)</f>
        <v/>
      </c>
      <c r="T9" s="51" t="inlineStr">
        <is>
          <t>P7</t>
        </is>
      </c>
    </row>
    <row r="10">
      <c r="A10" s="23" t="inlineStr">
        <is>
          <t>A8</t>
        </is>
      </c>
      <c r="B10" s="41">
        <f>(Sheet1!G10-B3-B4-B5-Sheet1!H10)/(Sheet1!H10-4)</f>
        <v/>
      </c>
      <c r="C10" s="23" t="inlineStr">
        <is>
          <t>C8</t>
        </is>
      </c>
      <c r="D10" s="49">
        <f t="array" ref="D10">_xlfn.IFS(
    AND(TRIM(Sheet1!C10)="Low Risk", TRIM(Sheet1!F10)="New"), B10/Sheet3!M2,
    AND(TRIM(Sheet1!C10)="Low Risk", TRIM(Sheet1!F10)="Exp"), B10/Sheet3!N2,
    AND(TRIM(Sheet1!C10)="Low Risk", TRIM(Sheet1!F10)="Swap"), B10/Sheet3!O2,
    AND(TRIM(Sheet1!C10)="Medium Risk", TRIM(Sheet1!F10)="New"), B10/Sheet3!M3,
    AND(TRIM(Sheet1!C10)="Medium Risk", TRIM(Sheet1!F10)="Exp"), B10/Sheet3!N3,
    AND(TRIM(Sheet1!C10)="Medium Risk", TRIM(Sheet1!F10)="Swap"), B10/Sheet3!O3,
    AND(TRIM(Sheet1!C10)="High Risk", TRIM(Sheet1!F10)="New"), B10/Sheet3!M4,
    AND(TRIM(Sheet1!C10)="High Risk", TRIM(Sheet1!F10)="Exp"), B10/Sheet3!N4,
    AND(TRIM(Sheet1!C10)="High Risk", TRIM(Sheet1!F10)="Swap"), B10/Sheet3!O4,
    AND(TRIM(Sheet1!C10)="Very High", TRIM(Sheet1!F10)="New"), B10/Sheet3!M5,
    AND(TRIM(Sheet1!C10)="Very High", TRIM(Sheet1!F10)="Exp"), B10/Sheet3!N5,
    AND(TRIM(Sheet1!C10)="Very High", TRIM(Sheet1!F10)="Swap"), B10/Sheet3!O5)</f>
        <v/>
      </c>
      <c r="E10" s="49" t="n"/>
      <c r="F10" s="49" t="n"/>
      <c r="G10" s="49" t="n"/>
      <c r="H10" s="17">
        <f>IF(D10/4&lt;1,1,D10/4)</f>
        <v/>
      </c>
      <c r="I10" s="17">
        <f>IF(H10/4&lt;1,1,H10/4)</f>
        <v/>
      </c>
      <c r="J10" s="17">
        <f>IF(B10/100&lt;1,1,B10/100)</f>
        <v/>
      </c>
      <c r="K10" s="17">
        <f>IF((I10+I25+I40+I55)/3&lt;1,1,(I10+I25+I40+I55)/3)</f>
        <v/>
      </c>
      <c r="L10" s="17">
        <f>IF(K10/3&lt;1,1,K10/3)</f>
        <v/>
      </c>
      <c r="M10" s="17">
        <f>IF((B10+B25+B40+B55)/200&lt;1,1,(B10+B25+B40+B55)/200)</f>
        <v/>
      </c>
      <c r="N10" s="17">
        <f>IF((B10+B25+B40+B55)/150&lt;1,1,(B10+B25+B40+B55)/150)</f>
        <v/>
      </c>
      <c r="O10" s="17">
        <f>IF((B10+B25+B40+B55)/150&lt;1,1,(B10+B25+B40+B55)/150)</f>
        <v/>
      </c>
      <c r="P10" s="17">
        <f>IF((B10+B25+B40+B55)/150&lt;1,1,(B10+B25+B40+B55)/150)</f>
        <v/>
      </c>
      <c r="Q10" s="17">
        <f>IF(K10/3&lt;1,1,K10/3)</f>
        <v/>
      </c>
      <c r="R10" s="17">
        <f>IF((B10+B25+B40+B55)/75&lt;1,1,(B10+B25+B40+B55)/75)</f>
        <v/>
      </c>
      <c r="S10" s="17">
        <f>IF((B10+B25+B40+B55)/150&lt;1,1,(B10+B25+B40+B55)/150)</f>
        <v/>
      </c>
      <c r="T10" s="51" t="inlineStr">
        <is>
          <t>P8</t>
        </is>
      </c>
    </row>
    <row r="11">
      <c r="A11" s="23" t="inlineStr">
        <is>
          <t>A9</t>
        </is>
      </c>
      <c r="B11" s="41">
        <f>(Sheet1!G10-B3-B4-B5-Sheet1!H10)/(Sheet1!H10-4)</f>
        <v/>
      </c>
      <c r="C11" s="23" t="inlineStr">
        <is>
          <t>C9</t>
        </is>
      </c>
      <c r="D11" s="49">
        <f t="array" ref="D11">_xlfn.IFS(
    AND(TRIM(Sheet1!C10)="Low Risk", TRIM(Sheet1!F10)="New"), B11/Sheet3!M2,
    AND(TRIM(Sheet1!C10)="Low Risk", TRIM(Sheet1!F10)="Exp"), B11/Sheet3!N2,
    AND(TRIM(Sheet1!C10)="Low Risk", TRIM(Sheet1!F10)="Swap"), B11/Sheet3!O2,
    AND(TRIM(Sheet1!C10)="Medium Risk", TRIM(Sheet1!F10)="New"), B11/Sheet3!M3,
    AND(TRIM(Sheet1!C10)="Medium Risk", TRIM(Sheet1!F10)="Exp"), B11/Sheet3!N3,
    AND(TRIM(Sheet1!C10)="Medium Risk", TRIM(Sheet1!F10)="Swap"), B11/Sheet3!O3,
    AND(TRIM(Sheet1!C10)="High Risk", TRIM(Sheet1!F10)="New"), B11/Sheet3!M4,
    AND(TRIM(Sheet1!C10)="High Risk", TRIM(Sheet1!F10)="Exp"), B11/Sheet3!N4,
    AND(TRIM(Sheet1!C10)="High Risk", TRIM(Sheet1!F10)="Swap"), B11/Sheet3!O4,
    AND(TRIM(Sheet1!C10)="Very High", TRIM(Sheet1!F10)="New"), B11/Sheet3!M5,
    AND(TRIM(Sheet1!C10)="Very High", TRIM(Sheet1!F10)="Exp"), B11/Sheet3!N5,
    AND(TRIM(Sheet1!C10)="Very High", TRIM(Sheet1!F10)="Swap"), B11/Sheet3!O5)</f>
        <v/>
      </c>
      <c r="E11" s="49" t="n"/>
      <c r="F11" s="49" t="n"/>
      <c r="G11" s="49" t="n"/>
      <c r="H11" s="17">
        <f>IF(D11/4&lt;1,1,D11/4)</f>
        <v/>
      </c>
      <c r="I11" s="17">
        <f>IF(H11/4&lt;1,1,H11/4)</f>
        <v/>
      </c>
      <c r="J11" s="17">
        <f>IF(B11/100&lt;1,1,B11/100)</f>
        <v/>
      </c>
      <c r="K11" s="17">
        <f>IF((I11+I26+I41+I56)/3&lt;1,1,(I11+I26+I41+I56)/3)</f>
        <v/>
      </c>
      <c r="L11" s="17">
        <f>IF(K11/3&lt;1,1,K11/3)</f>
        <v/>
      </c>
      <c r="M11" s="17">
        <f>IF((B11+B26+B41+B56)/200&lt;1,1,(B11+B26+B41+B56)/200)</f>
        <v/>
      </c>
      <c r="N11" s="17">
        <f>IF((B11+B26+B41+B56)/150&lt;1,1,(B11+B26+B41+B56)/150)</f>
        <v/>
      </c>
      <c r="O11" s="17">
        <f>IF((B11+B26+B41+B56)/150&lt;1,1,(B11+B26+B41+B56)/150)</f>
        <v/>
      </c>
      <c r="P11" s="17">
        <f>IF((B11+B26+B41+B56)/150&lt;1,1,(B11+B26+B41+B56)/150)</f>
        <v/>
      </c>
      <c r="Q11" s="17">
        <f>IF(K11/3&lt;1,1,K11/3)</f>
        <v/>
      </c>
      <c r="R11" s="17">
        <f>IF((B11+B26+B41+B56)/75&lt;1,1,(B11+B26+B41+B56)/75)</f>
        <v/>
      </c>
      <c r="S11" s="17">
        <f>IF((B11+B26+B41+B56)/150&lt;1,1,(B11+B26+B41+B56)/150)</f>
        <v/>
      </c>
      <c r="T11" s="51" t="inlineStr">
        <is>
          <t>P9</t>
        </is>
      </c>
    </row>
    <row r="12">
      <c r="A12" s="23" t="inlineStr">
        <is>
          <t>A10</t>
        </is>
      </c>
      <c r="B12" s="41">
        <f>(Sheet1!G10-B3-B4-B5-Sheet1!H10)/(Sheet1!H10-4)</f>
        <v/>
      </c>
      <c r="C12" s="23" t="inlineStr">
        <is>
          <t>C10</t>
        </is>
      </c>
      <c r="D12" s="49">
        <f t="array" ref="D12">_xlfn.IFS(
    AND(TRIM(Sheet1!C10)="Low Risk", TRIM(Sheet1!F10)="New"), B12/Sheet3!M2,
    AND(TRIM(Sheet1!C10)="Low Risk", TRIM(Sheet1!F10)="Exp"), B12/Sheet3!N2,
    AND(TRIM(Sheet1!C10)="Low Risk", TRIM(Sheet1!F10)="Swap"), B12/Sheet3!O2,
    AND(TRIM(Sheet1!C10)="Medium Risk", TRIM(Sheet1!F10)="New"), B12/Sheet3!M3,
    AND(TRIM(Sheet1!C10)="Medium Risk", TRIM(Sheet1!F10)="Exp"), B12/Sheet3!N3,
    AND(TRIM(Sheet1!C10)="Medium Risk", TRIM(Sheet1!F10)="Swap"), B12/Sheet3!O3,
    AND(TRIM(Sheet1!C10)="High Risk", TRIM(Sheet1!F10)="New"), B12/Sheet3!M4,
    AND(TRIM(Sheet1!C10)="High Risk", TRIM(Sheet1!F10)="Exp"), B12/Sheet3!N4,
    AND(TRIM(Sheet1!C10)="High Risk", TRIM(Sheet1!F10)="Swap"), B12/Sheet3!O4,
    AND(TRIM(Sheet1!C10)="Very High", TRIM(Sheet1!F10)="New"), B12/Sheet3!M5,
    AND(TRIM(Sheet1!C10)="Very High", TRIM(Sheet1!F10)="Exp"), B12/Sheet3!N5,
    AND(TRIM(Sheet1!C10)="Very High", TRIM(Sheet1!F10)="Swap"), B12/Sheet3!O5)</f>
        <v/>
      </c>
      <c r="E12" s="49" t="n"/>
      <c r="F12" s="49" t="n"/>
      <c r="G12" s="49" t="n"/>
      <c r="H12" s="17">
        <f>IF(D12/4&lt;1,1,D12/4)</f>
        <v/>
      </c>
      <c r="I12" s="17">
        <f>IF(H12/4&lt;1,1,H12/4)</f>
        <v/>
      </c>
      <c r="J12" s="17">
        <f>IF(B12/100&lt;1,1,B12/100)</f>
        <v/>
      </c>
      <c r="K12" s="17">
        <f>IF((I12+I27+I42+I57)/3&lt;1,1,(I12+I27+I42+I57)/3)</f>
        <v/>
      </c>
      <c r="L12" s="17">
        <f>IF(K12/3&lt;1,1,K12/3)</f>
        <v/>
      </c>
      <c r="M12" s="17">
        <f>IF((B12+B27+B42+B57)/200&lt;1,1,(B12+B27+B42+B57)/200)</f>
        <v/>
      </c>
      <c r="N12" s="17">
        <f>IF((B12+B27+B42+B57)/150&lt;1,1,(B12+B27+B42+B57)/150)</f>
        <v/>
      </c>
      <c r="O12" s="17">
        <f>IF((B12+B27+B42+B57)/150&lt;1,1,(B12+B27+B42+B57)/150)</f>
        <v/>
      </c>
      <c r="P12" s="17">
        <f>IF((B12+B27+B42+B57)/150&lt;1,1,(B12+B27+B42+B57)/150)</f>
        <v/>
      </c>
      <c r="Q12" s="17">
        <f>IF(K12/3&lt;1,1,K12/3)</f>
        <v/>
      </c>
      <c r="R12" s="17">
        <f>IF((B12+B27+B42+B57)/75&lt;1,1,(B12+B27+B42+B57)/75)</f>
        <v/>
      </c>
      <c r="S12" s="17">
        <f>IF((B12+B27+B42+B57)/150&lt;1,1,(B12+B27+B42+B57)/150)</f>
        <v/>
      </c>
      <c r="T12" s="51" t="inlineStr">
        <is>
          <t>P10</t>
        </is>
      </c>
    </row>
    <row r="13">
      <c r="A13" s="23" t="inlineStr">
        <is>
          <t>A11</t>
        </is>
      </c>
      <c r="B13" s="41">
        <f>(Sheet1!G10-B3-B4-B5-Sheet1!H10)/(Sheet1!H10-4)</f>
        <v/>
      </c>
      <c r="C13" s="23" t="inlineStr">
        <is>
          <t>C11</t>
        </is>
      </c>
      <c r="D13" s="49">
        <f t="array" ref="D13">_xlfn.IFS(
    AND(TRIM(Sheet1!C10)="Low Risk", TRIM(Sheet1!F10)="New"), B13/Sheet3!M2,
    AND(TRIM(Sheet1!C10)="Low Risk", TRIM(Sheet1!F10)="Exp"), B13/Sheet3!N2,
    AND(TRIM(Sheet1!C10)="Low Risk", TRIM(Sheet1!F10)="Swap"), B13/Sheet3!O2,
    AND(TRIM(Sheet1!C10)="Medium Risk", TRIM(Sheet1!F10)="New"), B13/Sheet3!M3,
    AND(TRIM(Sheet1!C10)="Medium Risk", TRIM(Sheet1!F10)="Exp"), B13/Sheet3!N3,
    AND(TRIM(Sheet1!C10)="Medium Risk", TRIM(Sheet1!F10)="Swap"), B13/Sheet3!O3,
    AND(TRIM(Sheet1!C10)="High Risk", TRIM(Sheet1!F10)="New"), B13/Sheet3!M4,
    AND(TRIM(Sheet1!C10)="High Risk", TRIM(Sheet1!F10)="Exp"), B13/Sheet3!N4,
    AND(TRIM(Sheet1!C10)="High Risk", TRIM(Sheet1!F10)="Swap"), B13/Sheet3!O4,
    AND(TRIM(Sheet1!C10)="Very High", TRIM(Sheet1!F10)="New"), B13/Sheet3!M5,
    AND(TRIM(Sheet1!C10)="Very High", TRIM(Sheet1!F10)="Exp"), B13/Sheet3!N5,
    AND(TRIM(Sheet1!C10)="Very High", TRIM(Sheet1!F10)="Swap"), B13/Sheet3!O5)</f>
        <v/>
      </c>
      <c r="E13" s="49" t="n"/>
      <c r="F13" s="49" t="n"/>
      <c r="G13" s="49" t="n"/>
      <c r="H13" s="17">
        <f>IF(D13/4&lt;1,1,D13/4)</f>
        <v/>
      </c>
      <c r="I13" s="17">
        <f>IF(H13/4&lt;1,1,H13/4)</f>
        <v/>
      </c>
      <c r="J13" s="17">
        <f>IF(B13/100&lt;1,1,B13/100)</f>
        <v/>
      </c>
      <c r="K13" s="17">
        <f>IF((I13+I28+I43+I58)/3&lt;1,1,(I13+I28+I43+I58)/3)</f>
        <v/>
      </c>
      <c r="L13" s="17">
        <f>IF(K13/3&lt;1,1,K13/3)</f>
        <v/>
      </c>
      <c r="M13" s="17">
        <f>IF((B13+B28+B43+B58)/200&lt;1,1,(B13+B28+B43+B58)/200)</f>
        <v/>
      </c>
      <c r="N13" s="17">
        <f>IF((B13+B28+B43+B58)/150&lt;1,1,(B13+B28+B43+B58)/150)</f>
        <v/>
      </c>
      <c r="O13" s="17">
        <f>IF((B13+B28+B43+B58)/150&lt;1,1,(B13+B28+B43+B58)/150)</f>
        <v/>
      </c>
      <c r="P13" s="17">
        <f>IF((B13+B28+B43+B58)/150&lt;1,1,(B13+B28+B43+B58)/150)</f>
        <v/>
      </c>
      <c r="Q13" s="17">
        <f>IF(K13/3&lt;1,1,K13/3)</f>
        <v/>
      </c>
      <c r="R13" s="17">
        <f>IF((B13+B28+B43+B58)/75&lt;1,1,(B13+B28+B43+B58)/75)</f>
        <v/>
      </c>
      <c r="S13" s="17">
        <f>IF((B13+B28+B43+B58)/150&lt;1,1,(B13+B28+B43+B58)/150)</f>
        <v/>
      </c>
      <c r="T13" s="51" t="inlineStr">
        <is>
          <t>P11</t>
        </is>
      </c>
    </row>
    <row r="14">
      <c r="A14" s="23" t="inlineStr">
        <is>
          <t>A12</t>
        </is>
      </c>
      <c r="B14" s="41">
        <f>Sheet1!G10/Sheet1!H10*0.75</f>
        <v/>
      </c>
      <c r="C14" s="23" t="inlineStr">
        <is>
          <t>C12</t>
        </is>
      </c>
      <c r="D14" s="49">
        <f t="array" ref="D14">_xlfn.IFS(
    AND(TRIM(Sheet1!C10)="Low Risk", TRIM(Sheet1!F10)="New"), B14/Sheet3!M2,
    AND(TRIM(Sheet1!C10)="Low Risk", TRIM(Sheet1!F10)="Exp"), B14/Sheet3!N2,
    AND(TRIM(Sheet1!C10)="Low Risk", TRIM(Sheet1!F10)="Swap"), B14/Sheet3!O2,
    AND(TRIM(Sheet1!C10)="Medium Risk", TRIM(Sheet1!F10)="New"), B14/Sheet3!M3,
    AND(TRIM(Sheet1!C10)="Medium Risk", TRIM(Sheet1!F10)="Exp"), B14/Sheet3!N3,
    AND(TRIM(Sheet1!C10)="Medium Risk", TRIM(Sheet1!F10)="Swap"), B14/Sheet3!O3,
    AND(TRIM(Sheet1!C10)="High Risk", TRIM(Sheet1!F10)="New"), B14/Sheet3!M4,
    AND(TRIM(Sheet1!C10)="High Risk", TRIM(Sheet1!F10)="Exp"), B14/Sheet3!N4,
    AND(TRIM(Sheet1!C10)="High Risk", TRIM(Sheet1!F10)="Swap"), B14/Sheet3!O4,
    AND(TRIM(Sheet1!C10)="Very High", TRIM(Sheet1!F10)="New"), B14/Sheet3!M5,
    AND(TRIM(Sheet1!C10)="Very High", TRIM(Sheet1!F10)="Exp"), B14/Sheet3!N5,
    AND(TRIM(Sheet1!C10)="Very High", TRIM(Sheet1!F10)="Swap"), B14/Sheet3!O5)</f>
        <v/>
      </c>
      <c r="E14" s="49" t="n"/>
      <c r="F14" s="49" t="n"/>
      <c r="G14" s="49" t="n"/>
      <c r="H14" s="17">
        <f>IF(D14/4&lt;1,1,D14/4)</f>
        <v/>
      </c>
      <c r="I14" s="17">
        <f>IF(H14/4&lt;1,1,H14/4)</f>
        <v/>
      </c>
      <c r="J14" s="17">
        <f>IF(B14/100&lt;1,1,B14/100)</f>
        <v/>
      </c>
      <c r="K14" s="17">
        <f>IF((I14+I29+I44+I59)/3&lt;1,1,(I14+I29+I44+I59)/3)</f>
        <v/>
      </c>
      <c r="L14" s="17">
        <f>IF(K14/3&lt;1,1,K14/3)</f>
        <v/>
      </c>
      <c r="M14" s="17">
        <f>IF((B14+B29+B44+B59)/200&lt;1,1,(B14+B29+B44+B59)/200)</f>
        <v/>
      </c>
      <c r="N14" s="17">
        <f>IF((B14+B29+B44+B59)/150&lt;1,1,(B14+B29+B44+B59)/150)</f>
        <v/>
      </c>
      <c r="O14" s="17">
        <f>IF((B14+B29+B44+B59)/150&lt;1,1,(B14+B29+B44+B59)/150)</f>
        <v/>
      </c>
      <c r="P14" s="17">
        <f>IF((B14+B29+B44+B59)/150&lt;1,1,(B14+B29+B44+B59)/150)</f>
        <v/>
      </c>
      <c r="Q14" s="17">
        <f>IF(K14/3&lt;1,1,K14/3)</f>
        <v/>
      </c>
      <c r="R14" s="17">
        <f>IF((B14+B29+B44+B59)/75&lt;1,1,(B14+B29+B44+B59)/75)</f>
        <v/>
      </c>
      <c r="S14" s="17">
        <f>IF((B14+B29+B44+B59)/150&lt;1,1,(B14+B29+B44+B59)/150)</f>
        <v/>
      </c>
      <c r="T14" s="51" t="inlineStr">
        <is>
          <t>P12</t>
        </is>
      </c>
    </row>
    <row r="16">
      <c r="A16" s="95" t="inlineStr">
        <is>
          <t>5G</t>
        </is>
      </c>
      <c r="B16" s="91" t="n"/>
      <c r="C16" s="91" t="n"/>
      <c r="D16" s="91" t="n"/>
      <c r="E16" s="91" t="n"/>
      <c r="F16" s="91" t="n"/>
      <c r="G16" s="91" t="n"/>
      <c r="H16" s="91" t="n"/>
      <c r="I16" s="91" t="n"/>
      <c r="J16" s="92" t="n"/>
    </row>
    <row r="17" ht="28" customHeight="1" s="94">
      <c r="A17" s="18" t="inlineStr">
        <is>
          <t>TSSR PIP</t>
        </is>
      </c>
      <c r="B17" s="18" t="inlineStr">
        <is>
          <t>RO PIP</t>
        </is>
      </c>
      <c r="C17" s="18" t="inlineStr">
        <is>
          <t>TSSR Teams</t>
        </is>
      </c>
      <c r="D17" s="42" t="inlineStr">
        <is>
          <t>SRAN Teams</t>
        </is>
      </c>
      <c r="E17" s="22" t="inlineStr">
        <is>
          <t>5G Teams</t>
        </is>
      </c>
      <c r="F17" s="42" t="inlineStr">
        <is>
          <t>MW Teams</t>
        </is>
      </c>
      <c r="G17" s="42" t="inlineStr">
        <is>
          <t>CW Teams</t>
        </is>
      </c>
      <c r="H17" s="18" t="inlineStr">
        <is>
          <t>Supervisors</t>
        </is>
      </c>
      <c r="I17" s="18" t="inlineStr">
        <is>
          <t>FDM</t>
        </is>
      </c>
      <c r="J17" s="15" t="inlineStr">
        <is>
          <t xml:space="preserve">RIC Engineer </t>
        </is>
      </c>
    </row>
    <row r="18">
      <c r="A18" s="17">
        <f>B18+B19</f>
        <v/>
      </c>
      <c r="B18" s="41">
        <f>Sheet1!G11/Sheet1!H11*0.25</f>
        <v/>
      </c>
      <c r="C18" s="48">
        <f t="array" ref="C18">_xlfn.IFS(
Sheet1!C11="Low Risk",A18/Sheet3!L6,
Sheet1!C11="Medium Risk",A18/Sheet3!L7,
Sheet1!C11="High Risk",A18/Sheet3!L8,
Sheet1!C11="Very High",A18/Sheet3!L9
)</f>
        <v/>
      </c>
      <c r="D18" s="48" t="n"/>
      <c r="E18" s="48">
        <f t="array" ref="E18">_xlfn.IFS(
    AND(TRIM(Sheet1!C11)="Low Risk", TRIM(Sheet1!F11)="New"), B18/Sheet3!P6,
    AND(TRIM(Sheet1!C11)="Low Risk", TRIM(Sheet1!F11)="Exp"), B18/Sheet3!Q6,
    AND(TRIM(Sheet1!C11)="Low Risk", TRIM(Sheet1!F11)="Swap"), B18/Sheet3!R6,
    AND(TRIM(Sheet1!C11)="Medium Risk", TRIM(Sheet1!F11)="New"), B18/Sheet3!P7,
    AND(TRIM(Sheet1!C11)="Medium Risk", TRIM(Sheet1!F11)="Exp"), B18/Sheet3!Q7,
    AND(TRIM(Sheet1!C11)="Medium Risk", TRIM(Sheet1!F11)="Swap"), B18/Sheet3!R7,
    AND(TRIM(Sheet1!C11)="High Risk", TRIM(Sheet1!F11)="New"), B18/Sheet3!P8,
    AND(TRIM(Sheet1!C11)="High Risk", TRIM(Sheet1!F11)="Exp"), B18/Sheet3!Q8,
    AND(TRIM(Sheet1!C11)="High Risk", TRIM(Sheet1!F11)="Swap"), B18/Sheet3!R7,
    AND(TRIM(Sheet1!C11)="Very High", TRIM(Sheet1!F11)="New"), B18/Sheet3!P9,
    AND(TRIM(Sheet1!C11)="Very High", TRIM(Sheet1!F11)="Exp"), B18/Sheet3!Q9,
    AND(TRIM(Sheet1!C11)="Very High", TRIM(Sheet1!F11)="Swap"), B18/Sheet3!R7)</f>
        <v/>
      </c>
      <c r="F18" s="48" t="n"/>
      <c r="G18" s="48" t="n"/>
      <c r="H18" s="17">
        <f>IF(E18/4&lt;1,1,E18/4)</f>
        <v/>
      </c>
      <c r="I18" s="17">
        <f>IF(H18/4&lt;1,1,H18/4)</f>
        <v/>
      </c>
      <c r="J18" s="17">
        <f>IF(B18/100&lt;1,1,B18/100)</f>
        <v/>
      </c>
      <c r="K18" s="51" t="inlineStr">
        <is>
          <t>P1</t>
        </is>
      </c>
    </row>
    <row r="19">
      <c r="A19" s="17">
        <f>B20+B21</f>
        <v/>
      </c>
      <c r="B19" s="41">
        <f>Sheet1!G11/Sheet1!H11*0.5</f>
        <v/>
      </c>
      <c r="C19" s="48">
        <f t="array" ref="C19">_xlfn.IFS(
Sheet1!C11="Low Risk",A19/Sheet3!L6,
Sheet1!C11="Medium Risk",A19/Sheet3!L7,
Sheet1!C11="High Risk",A19/Sheet3!L8,
Sheet1!C11="Very High",A19/Sheet3!L9
)</f>
        <v/>
      </c>
      <c r="D19" s="48" t="n"/>
      <c r="E19" s="48">
        <f t="array" ref="E19">_xlfn.IFS(
    AND(TRIM(Sheet1!C11)="Low Risk", TRIM(Sheet1!F11)="New"), B19/Sheet3!P6,
    AND(TRIM(Sheet1!C11)="Low Risk", TRIM(Sheet1!F11)="Exp"), B19/Sheet3!Q6,
    AND(TRIM(Sheet1!C11)="Low Risk", TRIM(Sheet1!F11)="Swap"), B19/Sheet3!R6,
    AND(TRIM(Sheet1!C11)="Medium Risk", TRIM(Sheet1!F11)="New"), B19/Sheet3!P7,
    AND(TRIM(Sheet1!C11)="Medium Risk", TRIM(Sheet1!F11)="Exp"), B19/Sheet3!Q7,
    AND(TRIM(Sheet1!C11)="Medium Risk", TRIM(Sheet1!F11)="Swap"), B19/Sheet3!R7,
    AND(TRIM(Sheet1!C11)="High Risk", TRIM(Sheet1!F11)="New"), B19/Sheet3!P8,
    AND(TRIM(Sheet1!C11)="High Risk", TRIM(Sheet1!F11)="Exp"), B19/Sheet3!Q8,
    AND(TRIM(Sheet1!C11)="High Risk", TRIM(Sheet1!F11)="Swap"), B19/Sheet3!R7,
    AND(TRIM(Sheet1!C11)="Very High", TRIM(Sheet1!F11)="New"), B19/Sheet3!P9,
    AND(TRIM(Sheet1!C11)="Very High", TRIM(Sheet1!F11)="Exp"), B19/Sheet3!Q9,
    AND(TRIM(Sheet1!C11)="Very High", TRIM(Sheet1!F11)="Swap"), B19/Sheet3!R7)</f>
        <v/>
      </c>
      <c r="F19" s="48" t="n"/>
      <c r="G19" s="48" t="n"/>
      <c r="H19" s="17">
        <f>IF(E19/4&lt;1,1,E19/4)</f>
        <v/>
      </c>
      <c r="I19" s="17">
        <f>IF(H19/4&lt;1,1,H19/4)</f>
        <v/>
      </c>
      <c r="J19" s="17">
        <f>IF(B19/100&lt;1,1,B19/100)</f>
        <v/>
      </c>
      <c r="K19" s="51" t="inlineStr">
        <is>
          <t>P2</t>
        </is>
      </c>
    </row>
    <row r="20">
      <c r="A20" s="17">
        <f>B22+B23</f>
        <v/>
      </c>
      <c r="B20" s="41">
        <f>Sheet1!G11/Sheet1!H11*0.75</f>
        <v/>
      </c>
      <c r="C20" s="48">
        <f t="array" ref="C20">_xlfn.IFS(
Sheet1!C11="Low Risk",A20/Sheet3!L2,
Sheet1!C11="Medium Risk",A20/Sheet3!L3,
Sheet1!C11="High Risk",A20/Sheet3!L4,
Sheet1!C11="Very High",A20/Sheet3!L5
)</f>
        <v/>
      </c>
      <c r="D20" s="48" t="n"/>
      <c r="E20" s="48">
        <f t="array" ref="E20">_xlfn.IFS(
    AND(TRIM(Sheet1!C11)="Low Risk", TRIM(Sheet1!F11)="New"), B20/Sheet3!P6,
    AND(TRIM(Sheet1!C11)="Low Risk", TRIM(Sheet1!F11)="Exp"), B20/Sheet3!Q6,
    AND(TRIM(Sheet1!C11)="Low Risk", TRIM(Sheet1!F11)="Swap"), B20/Sheet3!R6,
    AND(TRIM(Sheet1!C11)="Medium Risk", TRIM(Sheet1!F11)="New"), B20/Sheet3!P7,
    AND(TRIM(Sheet1!C11)="Medium Risk", TRIM(Sheet1!F11)="Exp"), B20/Sheet3!Q7,
    AND(TRIM(Sheet1!C11)="Medium Risk", TRIM(Sheet1!F11)="Swap"), B20/Sheet3!R7,
    AND(TRIM(Sheet1!C11)="High Risk", TRIM(Sheet1!F11)="New"), B20/Sheet3!P8,
    AND(TRIM(Sheet1!C11)="High Risk", TRIM(Sheet1!F11)="Exp"), B20/Sheet3!Q8,
    AND(TRIM(Sheet1!C11)="High Risk", TRIM(Sheet1!F11)="Swap"), B20/Sheet3!R7,
    AND(TRIM(Sheet1!C11)="Very High", TRIM(Sheet1!F11)="New"), B20/Sheet3!P9,
    AND(TRIM(Sheet1!C11)="Very High", TRIM(Sheet1!F11)="Exp"), B20/Sheet3!Q9,
    AND(TRIM(Sheet1!C11)="Very High", TRIM(Sheet1!F11)="Swap"), B20/Sheet3!R7)</f>
        <v/>
      </c>
      <c r="F20" s="48" t="n"/>
      <c r="G20" s="48" t="n"/>
      <c r="H20" s="17">
        <f>IF(E20/4&lt;1,1,E20/4)</f>
        <v/>
      </c>
      <c r="I20" s="17">
        <f>IF(H20/4&lt;1,1,H20/4)</f>
        <v/>
      </c>
      <c r="J20" s="17">
        <f>IF(B20/100&lt;1,1,B20/100)</f>
        <v/>
      </c>
      <c r="K20" s="51" t="inlineStr">
        <is>
          <t>P3</t>
        </is>
      </c>
    </row>
    <row r="21">
      <c r="A21" s="17">
        <f>B24+B25</f>
        <v/>
      </c>
      <c r="B21" s="41">
        <f>(Sheet1!G11-B18-B19-B20-Sheet1!H11)/(Sheet1!H11-4)</f>
        <v/>
      </c>
      <c r="C21" s="48">
        <f t="array" ref="C21">_xlfn.IFS(
Sheet1!C11="Low Risk",A21/Sheet3!L2,
Sheet1!C11="Medium Risk",A21/Sheet3!L3,
Sheet1!C11="High Risk",A21/Sheet3!L4,
Sheet1!C11="Very High",A21/Sheet3!L5
)</f>
        <v/>
      </c>
      <c r="D21" s="48" t="n"/>
      <c r="E21" s="48">
        <f t="array" ref="E21">_xlfn.IFS(
    AND(TRIM(Sheet1!C11)="Low Risk", TRIM(Sheet1!F11)="New"), B21/Sheet3!P2,
    AND(TRIM(Sheet1!C11)="Low Risk", TRIM(Sheet1!F11)="Exp"), B21/Sheet3!Q2,
    AND(TRIM(Sheet1!C11)="Low Risk", TRIM(Sheet1!F11)="Swap"), B21/Sheet3!R2,
    AND(TRIM(Sheet1!C11)="Medium Risk", TRIM(Sheet1!F11)="New"), B21/Sheet3!P3,
    AND(TRIM(Sheet1!C11)="Medium Risk", TRIM(Sheet1!F11)="Exp"), B21/Sheet3!Q3,
    AND(TRIM(Sheet1!C11)="Medium Risk", TRIM(Sheet1!F11)="Swap"), B21/Sheet3!R3,
    AND(TRIM(Sheet1!C11)="High Risk", TRIM(Sheet1!F11)="New"), B21/Sheet3!P4,
    AND(TRIM(Sheet1!C11)="High Risk", TRIM(Sheet1!F11)="Exp"), B21/Sheet3!Q4,
    AND(TRIM(Sheet1!C11)="High Risk", TRIM(Sheet1!F11)="Swap"), B21/Sheet3!R4,
    AND(TRIM(Sheet1!C11)="Very High", TRIM(Sheet1!F11)="New"), B21/Sheet3!P5,
    AND(TRIM(Sheet1!C11)="Very High", TRIM(Sheet1!F11)="Exp"), B21/Sheet3!Q5,
    AND(TRIM(Sheet1!C11)="Very High", TRIM(Sheet1!F11)="Swap"), B21/Sheet3!R5)</f>
        <v/>
      </c>
      <c r="F21" s="48" t="n"/>
      <c r="G21" s="48" t="n"/>
      <c r="H21" s="17">
        <f>IF(E21/4&lt;1,1,E21/4)</f>
        <v/>
      </c>
      <c r="I21" s="17">
        <f>IF(H21/4&lt;1,1,H21/4)</f>
        <v/>
      </c>
      <c r="J21" s="17">
        <f>IF(B21/100&lt;1,1,B21/100)</f>
        <v/>
      </c>
      <c r="K21" s="51" t="inlineStr">
        <is>
          <t>P4</t>
        </is>
      </c>
    </row>
    <row r="22">
      <c r="A22" s="17">
        <f>B26+B27</f>
        <v/>
      </c>
      <c r="B22" s="41">
        <f>(Sheet1!G11-B18-B19-B20-Sheet1!H11)/(Sheet1!H11-4)</f>
        <v/>
      </c>
      <c r="C22" s="48">
        <f t="array" ref="C22">_xlfn.IFS(
Sheet1!C11="Low Risk",A22/Sheet3!L2,
Sheet1!C11="Medium Risk",A22/Sheet3!L3,
Sheet1!C11="High Risk",A22/Sheet3!L4,
Sheet1!C11="Very High",A22/Sheet3!L5
)</f>
        <v/>
      </c>
      <c r="D22" s="48" t="n"/>
      <c r="E22" s="48">
        <f t="array" ref="E22">_xlfn.IFS(
    AND(TRIM(Sheet1!C11)="Low Risk", TRIM(Sheet1!F11)="New"), B22/Sheet3!P2,
    AND(TRIM(Sheet1!C11)="Low Risk", TRIM(Sheet1!F11)="Exp"), B22/Sheet3!Q2,
    AND(TRIM(Sheet1!C11)="Low Risk", TRIM(Sheet1!F11)="Swap"), B22/Sheet3!R2,
    AND(TRIM(Sheet1!C11)="Medium Risk", TRIM(Sheet1!F11)="New"), B22/Sheet3!P3,
    AND(TRIM(Sheet1!C11)="Medium Risk", TRIM(Sheet1!F11)="Exp"), B22/Sheet3!Q3,
    AND(TRIM(Sheet1!C11)="Medium Risk", TRIM(Sheet1!F11)="Swap"), B22/Sheet3!R3,
    AND(TRIM(Sheet1!C11)="High Risk", TRIM(Sheet1!F11)="New"), B22/Sheet3!P4,
    AND(TRIM(Sheet1!C11)="High Risk", TRIM(Sheet1!F11)="Exp"), B22/Sheet3!Q4,
    AND(TRIM(Sheet1!C11)="High Risk", TRIM(Sheet1!F11)="Swap"), B22/Sheet3!R4,
    AND(TRIM(Sheet1!C11)="Very High", TRIM(Sheet1!F11)="New"), B22/Sheet3!P5,
    AND(TRIM(Sheet1!C11)="Very High", TRIM(Sheet1!F11)="Exp"), B22/Sheet3!Q5,
    AND(TRIM(Sheet1!C11)="Very High", TRIM(Sheet1!F11)="Swap"), B22/Sheet3!R5)</f>
        <v/>
      </c>
      <c r="F22" s="48" t="n"/>
      <c r="G22" s="48" t="n"/>
      <c r="H22" s="17">
        <f>IF(E22/4&lt;1,1,E22/4)</f>
        <v/>
      </c>
      <c r="I22" s="17">
        <f>IF(H22/4&lt;1,1,H22/4)</f>
        <v/>
      </c>
      <c r="J22" s="17">
        <f>IF(B22/100&lt;1,1,B22/100)</f>
        <v/>
      </c>
      <c r="K22" s="51" t="inlineStr">
        <is>
          <t>P5</t>
        </is>
      </c>
    </row>
    <row r="23">
      <c r="A23" s="17">
        <f>B28+B29</f>
        <v/>
      </c>
      <c r="B23" s="41">
        <f>(Sheet1!G11-B18-B19-B20-Sheet1!H11)/(Sheet1!H11-4)</f>
        <v/>
      </c>
      <c r="C23" s="48">
        <f t="array" ref="C23">_xlfn.IFS(
Sheet1!C11="Low Risk",A23/Sheet3!L2,
Sheet1!C11="Medium Risk",A23/Sheet3!L3,
Sheet1!C11="High Risk",A23/Sheet3!L4,
Sheet1!C11="Very High",A23/Sheet3!L5
)</f>
        <v/>
      </c>
      <c r="D23" s="48" t="n"/>
      <c r="E23" s="48">
        <f t="array" ref="E23">_xlfn.IFS(
    AND(TRIM(Sheet1!C11)="Low Risk", TRIM(Sheet1!F11)="New"), B23/Sheet3!P2,
    AND(TRIM(Sheet1!C11)="Low Risk", TRIM(Sheet1!F11)="Exp"), B23/Sheet3!Q2,
    AND(TRIM(Sheet1!C11)="Low Risk", TRIM(Sheet1!F11)="Swap"), B23/Sheet3!R2,
    AND(TRIM(Sheet1!C11)="Medium Risk", TRIM(Sheet1!F11)="New"), B23/Sheet3!P3,
    AND(TRIM(Sheet1!C11)="Medium Risk", TRIM(Sheet1!F11)="Exp"), B23/Sheet3!Q3,
    AND(TRIM(Sheet1!C11)="Medium Risk", TRIM(Sheet1!F11)="Swap"), B23/Sheet3!R3,
    AND(TRIM(Sheet1!C11)="High Risk", TRIM(Sheet1!F11)="New"), B23/Sheet3!P4,
    AND(TRIM(Sheet1!C11)="High Risk", TRIM(Sheet1!F11)="Exp"), B23/Sheet3!Q4,
    AND(TRIM(Sheet1!C11)="High Risk", TRIM(Sheet1!F11)="Swap"), B23/Sheet3!R4,
    AND(TRIM(Sheet1!C11)="Very High", TRIM(Sheet1!F11)="New"), B23/Sheet3!P5,
    AND(TRIM(Sheet1!C11)="Very High", TRIM(Sheet1!F11)="Exp"), B23/Sheet3!Q5,
    AND(TRIM(Sheet1!C11)="Very High", TRIM(Sheet1!F11)="Swap"), B23/Sheet3!R5)</f>
        <v/>
      </c>
      <c r="F23" s="48" t="n"/>
      <c r="G23" s="48" t="n"/>
      <c r="H23" s="17">
        <f>IF(E23/4&lt;1,1,E23/4)</f>
        <v/>
      </c>
      <c r="I23" s="17">
        <f>IF(H23/4&lt;1,1,H23/4)</f>
        <v/>
      </c>
      <c r="J23" s="17">
        <f>IF(B23/100&lt;1,1,B23/100)</f>
        <v/>
      </c>
      <c r="K23" s="51" t="inlineStr">
        <is>
          <t>P6</t>
        </is>
      </c>
    </row>
    <row r="24">
      <c r="A24" s="23" t="inlineStr">
        <is>
          <t>A7</t>
        </is>
      </c>
      <c r="B24" s="41">
        <f>(Sheet1!G11-B18-B19-B20-Sheet1!H11)/(Sheet1!H11-4)</f>
        <v/>
      </c>
      <c r="C24" s="23" t="inlineStr">
        <is>
          <t>C7</t>
        </is>
      </c>
      <c r="D24" s="49" t="n"/>
      <c r="E24" s="49">
        <f t="array" ref="E24">_xlfn.IFS(
    AND(TRIM(Sheet1!C11)="Low Risk", TRIM(Sheet1!F11)="New"), B24/Sheet3!P2,
    AND(TRIM(Sheet1!C11)="Low Risk", TRIM(Sheet1!F11)="Exp"), B24/Sheet3!Q2,
    AND(TRIM(Sheet1!C11)="Low Risk", TRIM(Sheet1!F11)="Swap"), B24/Sheet3!R2,
    AND(TRIM(Sheet1!C11)="Medium Risk", TRIM(Sheet1!F11)="New"), B24/Sheet3!P3,
    AND(TRIM(Sheet1!C11)="Medium Risk", TRIM(Sheet1!F11)="Exp"), B24/Sheet3!Q3,
    AND(TRIM(Sheet1!C11)="Medium Risk", TRIM(Sheet1!F11)="Swap"), B24/Sheet3!R3,
    AND(TRIM(Sheet1!C11)="High Risk", TRIM(Sheet1!F11)="New"), B24/Sheet3!P4,
    AND(TRIM(Sheet1!C11)="High Risk", TRIM(Sheet1!F11)="Exp"), B24/Sheet3!Q4,
    AND(TRIM(Sheet1!C11)="High Risk", TRIM(Sheet1!F11)="Swap"), B24/Sheet3!R4,
    AND(TRIM(Sheet1!C11)="Very High", TRIM(Sheet1!F11)="New"), B24/Sheet3!P5,
    AND(TRIM(Sheet1!C11)="Very High", TRIM(Sheet1!F11)="Exp"), B24/Sheet3!Q5,
    AND(TRIM(Sheet1!C11)="Very High", TRIM(Sheet1!F11)="Swap"), B24/Sheet3!R5)</f>
        <v/>
      </c>
      <c r="F24" s="49" t="n"/>
      <c r="G24" s="49" t="n"/>
      <c r="H24" s="17">
        <f>IF(E24/4&lt;1,1,E24/4)</f>
        <v/>
      </c>
      <c r="I24" s="17">
        <f>IF(H24/4&lt;1,1,H24/4)</f>
        <v/>
      </c>
      <c r="J24" s="17">
        <f>IF(B24/100&lt;1,1,B24/100)</f>
        <v/>
      </c>
      <c r="K24" s="51" t="inlineStr">
        <is>
          <t>P7</t>
        </is>
      </c>
    </row>
    <row r="25">
      <c r="A25" s="23" t="inlineStr">
        <is>
          <t>A8</t>
        </is>
      </c>
      <c r="B25" s="41">
        <f>(Sheet1!G11-B18-B19-B20-Sheet1!H11)/(Sheet1!H11-4)</f>
        <v/>
      </c>
      <c r="C25" s="23" t="inlineStr">
        <is>
          <t>C8</t>
        </is>
      </c>
      <c r="D25" s="49" t="n"/>
      <c r="E25" s="49">
        <f t="array" ref="E25">_xlfn.IFS(
    AND(TRIM(Sheet1!C11)="Low Risk", TRIM(Sheet1!F11)="New"), B25/Sheet3!P2,
    AND(TRIM(Sheet1!C11)="Low Risk", TRIM(Sheet1!F11)="Exp"), B25/Sheet3!Q2,
    AND(TRIM(Sheet1!C11)="Low Risk", TRIM(Sheet1!F11)="Swap"), B25/Sheet3!R2,
    AND(TRIM(Sheet1!C11)="Medium Risk", TRIM(Sheet1!F11)="New"), B25/Sheet3!P3,
    AND(TRIM(Sheet1!C11)="Medium Risk", TRIM(Sheet1!F11)="Exp"), B25/Sheet3!Q3,
    AND(TRIM(Sheet1!C11)="Medium Risk", TRIM(Sheet1!F11)="Swap"), B25/Sheet3!R3,
    AND(TRIM(Sheet1!C11)="High Risk", TRIM(Sheet1!F11)="New"), B25/Sheet3!P4,
    AND(TRIM(Sheet1!C11)="High Risk", TRIM(Sheet1!F11)="Exp"), B25/Sheet3!Q4,
    AND(TRIM(Sheet1!C11)="High Risk", TRIM(Sheet1!F11)="Swap"), B25/Sheet3!R4,
    AND(TRIM(Sheet1!C11)="Very High", TRIM(Sheet1!F11)="New"), B25/Sheet3!P5,
    AND(TRIM(Sheet1!C11)="Very High", TRIM(Sheet1!F11)="Exp"), B25/Sheet3!Q5,
    AND(TRIM(Sheet1!C11)="Very High", TRIM(Sheet1!F11)="Swap"), B25/Sheet3!R5)</f>
        <v/>
      </c>
      <c r="F25" s="49" t="n"/>
      <c r="G25" s="49" t="n"/>
      <c r="H25" s="17">
        <f>IF(E25/4&lt;1,1,E25/4)</f>
        <v/>
      </c>
      <c r="I25" s="17">
        <f>IF(H25/4&lt;1,1,H25/4)</f>
        <v/>
      </c>
      <c r="J25" s="17">
        <f>IF(B25/100&lt;1,1,B25/100)</f>
        <v/>
      </c>
      <c r="K25" s="51" t="inlineStr">
        <is>
          <t>P8</t>
        </is>
      </c>
    </row>
    <row r="26">
      <c r="A26" s="23" t="inlineStr">
        <is>
          <t>A9</t>
        </is>
      </c>
      <c r="B26" s="41">
        <f>(Sheet1!G11-B18-B19-B20-Sheet1!H11)/(Sheet1!H11-4)</f>
        <v/>
      </c>
      <c r="C26" s="23" t="inlineStr">
        <is>
          <t>C9</t>
        </is>
      </c>
      <c r="D26" s="49" t="n"/>
      <c r="E26" s="49">
        <f t="array" ref="E26">_xlfn.IFS(
    AND(TRIM(Sheet1!C11)="Low Risk", TRIM(Sheet1!F11)="New"), B26/Sheet3!P2,
    AND(TRIM(Sheet1!C11)="Low Risk", TRIM(Sheet1!F11)="Exp"), B26/Sheet3!Q2,
    AND(TRIM(Sheet1!C11)="Low Risk", TRIM(Sheet1!F11)="Swap"), B26/Sheet3!R2,
    AND(TRIM(Sheet1!C11)="Medium Risk", TRIM(Sheet1!F11)="New"), B26/Sheet3!P3,
    AND(TRIM(Sheet1!C11)="Medium Risk", TRIM(Sheet1!F11)="Exp"), B26/Sheet3!Q3,
    AND(TRIM(Sheet1!C11)="Medium Risk", TRIM(Sheet1!F11)="Swap"), B26/Sheet3!R3,
    AND(TRIM(Sheet1!C11)="High Risk", TRIM(Sheet1!F11)="New"), B26/Sheet3!P4,
    AND(TRIM(Sheet1!C11)="High Risk", TRIM(Sheet1!F11)="Exp"), B26/Sheet3!Q4,
    AND(TRIM(Sheet1!C11)="High Risk", TRIM(Sheet1!F11)="Swap"), B26/Sheet3!R4,
    AND(TRIM(Sheet1!C11)="Very High", TRIM(Sheet1!F11)="New"), B26/Sheet3!P5,
    AND(TRIM(Sheet1!C11)="Very High", TRIM(Sheet1!F11)="Exp"), B26/Sheet3!Q5,
    AND(TRIM(Sheet1!C11)="Very High", TRIM(Sheet1!F11)="Swap"), B26/Sheet3!R5)</f>
        <v/>
      </c>
      <c r="F26" s="49" t="n"/>
      <c r="G26" s="49" t="n"/>
      <c r="H26" s="17">
        <f>IF(E26/4&lt;1,1,E26/4)</f>
        <v/>
      </c>
      <c r="I26" s="17">
        <f>IF(H26/4&lt;1,1,H26/4)</f>
        <v/>
      </c>
      <c r="J26" s="17">
        <f>IF(B26/100&lt;1,1,B26/100)</f>
        <v/>
      </c>
      <c r="K26" s="51" t="inlineStr">
        <is>
          <t>P9</t>
        </is>
      </c>
    </row>
    <row r="27">
      <c r="A27" s="23" t="inlineStr">
        <is>
          <t>A10</t>
        </is>
      </c>
      <c r="B27" s="41">
        <f>(Sheet1!G11-B18-B19-B20-Sheet1!H11)/(Sheet1!H11-4)</f>
        <v/>
      </c>
      <c r="C27" s="23" t="inlineStr">
        <is>
          <t>C10</t>
        </is>
      </c>
      <c r="D27" s="49" t="n"/>
      <c r="E27" s="49">
        <f t="array" ref="E27">_xlfn.IFS(
    AND(TRIM(Sheet1!C11)="Low Risk", TRIM(Sheet1!F11)="New"), B27/Sheet3!P2,
    AND(TRIM(Sheet1!C11)="Low Risk", TRIM(Sheet1!F11)="Exp"), B27/Sheet3!Q2,
    AND(TRIM(Sheet1!C11)="Low Risk", TRIM(Sheet1!F11)="Swap"), B27/Sheet3!R2,
    AND(TRIM(Sheet1!C11)="Medium Risk", TRIM(Sheet1!F11)="New"), B27/Sheet3!P3,
    AND(TRIM(Sheet1!C11)="Medium Risk", TRIM(Sheet1!F11)="Exp"), B27/Sheet3!Q3,
    AND(TRIM(Sheet1!C11)="Medium Risk", TRIM(Sheet1!F11)="Swap"), B27/Sheet3!R3,
    AND(TRIM(Sheet1!C11)="High Risk", TRIM(Sheet1!F11)="New"), B27/Sheet3!P4,
    AND(TRIM(Sheet1!C11)="High Risk", TRIM(Sheet1!F11)="Exp"), B27/Sheet3!Q4,
    AND(TRIM(Sheet1!C11)="High Risk", TRIM(Sheet1!F11)="Swap"), B27/Sheet3!R4,
    AND(TRIM(Sheet1!C11)="Very High", TRIM(Sheet1!F11)="New"), B27/Sheet3!P5,
    AND(TRIM(Sheet1!C11)="Very High", TRIM(Sheet1!F11)="Exp"), B27/Sheet3!Q5,
    AND(TRIM(Sheet1!C11)="Very High", TRIM(Sheet1!F11)="Swap"), B27/Sheet3!R5)</f>
        <v/>
      </c>
      <c r="F27" s="49" t="n"/>
      <c r="G27" s="49" t="n"/>
      <c r="H27" s="17">
        <f>IF(E27/4&lt;1,1,E27/4)</f>
        <v/>
      </c>
      <c r="I27" s="17">
        <f>IF(H27/4&lt;1,1,H27/4)</f>
        <v/>
      </c>
      <c r="J27" s="17">
        <f>IF(B27/100&lt;1,1,B27/100)</f>
        <v/>
      </c>
      <c r="K27" s="51" t="inlineStr">
        <is>
          <t>P10</t>
        </is>
      </c>
    </row>
    <row r="28">
      <c r="A28" s="23" t="inlineStr">
        <is>
          <t>A11</t>
        </is>
      </c>
      <c r="B28" s="41">
        <f>(Sheet1!G11-B18-B19-B20-Sheet1!H11)/(Sheet1!H11-4)</f>
        <v/>
      </c>
      <c r="C28" s="23" t="inlineStr">
        <is>
          <t>C11</t>
        </is>
      </c>
      <c r="D28" s="49" t="n"/>
      <c r="E28" s="49">
        <f t="array" ref="E28">_xlfn.IFS(
    AND(TRIM(Sheet1!C11)="Low Risk", TRIM(Sheet1!F11)="New"), B28/Sheet3!P2,
    AND(TRIM(Sheet1!C11)="Low Risk", TRIM(Sheet1!F11)="Exp"), B28/Sheet3!Q2,
    AND(TRIM(Sheet1!C11)="Low Risk", TRIM(Sheet1!F11)="Swap"), B28/Sheet3!R2,
    AND(TRIM(Sheet1!C11)="Medium Risk", TRIM(Sheet1!F11)="New"), B28/Sheet3!P3,
    AND(TRIM(Sheet1!C11)="Medium Risk", TRIM(Sheet1!F11)="Exp"), B28/Sheet3!Q3,
    AND(TRIM(Sheet1!C11)="Medium Risk", TRIM(Sheet1!F11)="Swap"), B28/Sheet3!R3,
    AND(TRIM(Sheet1!C11)="High Risk", TRIM(Sheet1!F11)="New"), B28/Sheet3!P4,
    AND(TRIM(Sheet1!C11)="High Risk", TRIM(Sheet1!F11)="Exp"), B28/Sheet3!Q4,
    AND(TRIM(Sheet1!C11)="High Risk", TRIM(Sheet1!F11)="Swap"), B28/Sheet3!R4,
    AND(TRIM(Sheet1!C11)="Very High", TRIM(Sheet1!F11)="New"), B28/Sheet3!P5,
    AND(TRIM(Sheet1!C11)="Very High", TRIM(Sheet1!F11)="Exp"), B28/Sheet3!Q5,
    AND(TRIM(Sheet1!C11)="Very High", TRIM(Sheet1!F11)="Swap"), B28/Sheet3!R5)</f>
        <v/>
      </c>
      <c r="F28" s="49" t="n"/>
      <c r="G28" s="49" t="n"/>
      <c r="H28" s="17">
        <f>IF(E28/4&lt;1,1,E28/4)</f>
        <v/>
      </c>
      <c r="I28" s="17">
        <f>IF(H28/4&lt;1,1,H28/4)</f>
        <v/>
      </c>
      <c r="J28" s="17">
        <f>IF(B28/100&lt;1,1,B28/100)</f>
        <v/>
      </c>
      <c r="K28" s="51" t="inlineStr">
        <is>
          <t>P11</t>
        </is>
      </c>
    </row>
    <row r="29">
      <c r="A29" s="23" t="inlineStr">
        <is>
          <t>A12</t>
        </is>
      </c>
      <c r="B29" s="41">
        <f>Sheet1!G11/Sheet1!H11*0.75</f>
        <v/>
      </c>
      <c r="C29" s="23" t="inlineStr">
        <is>
          <t>C12</t>
        </is>
      </c>
      <c r="D29" s="49" t="n"/>
      <c r="E29" s="49">
        <f t="array" ref="E29">_xlfn.IFS(
    AND(TRIM(Sheet1!C11)="Low Risk", TRIM(Sheet1!F11)="New"), B29/Sheet3!P2,
    AND(TRIM(Sheet1!C11)="Low Risk", TRIM(Sheet1!F11)="Exp"), B29/Sheet3!Q2,
    AND(TRIM(Sheet1!C11)="Low Risk", TRIM(Sheet1!F11)="Swap"), B29/Sheet3!R2,
    AND(TRIM(Sheet1!C11)="Medium Risk", TRIM(Sheet1!F11)="New"), B29/Sheet3!P3,
    AND(TRIM(Sheet1!C11)="Medium Risk", TRIM(Sheet1!F11)="Exp"), B29/Sheet3!Q3,
    AND(TRIM(Sheet1!C11)="Medium Risk", TRIM(Sheet1!F11)="Swap"), B29/Sheet3!R3,
    AND(TRIM(Sheet1!C11)="High Risk", TRIM(Sheet1!F11)="New"), B29/Sheet3!P4,
    AND(TRIM(Sheet1!C11)="High Risk", TRIM(Sheet1!F11)="Exp"), B29/Sheet3!Q4,
    AND(TRIM(Sheet1!C11)="High Risk", TRIM(Sheet1!F11)="Swap"), B29/Sheet3!R4,
    AND(TRIM(Sheet1!C11)="Very High", TRIM(Sheet1!F11)="New"), B29/Sheet3!P5,
    AND(TRIM(Sheet1!C11)="Very High", TRIM(Sheet1!F11)="Exp"), B29/Sheet3!Q5,
    AND(TRIM(Sheet1!C11)="Very High", TRIM(Sheet1!F11)="Swap"), B29/Sheet3!R5)</f>
        <v/>
      </c>
      <c r="F29" s="49" t="n"/>
      <c r="G29" s="49" t="n"/>
      <c r="H29" s="17">
        <f>IF(E29/4&lt;1,1,E29/4)</f>
        <v/>
      </c>
      <c r="I29" s="17">
        <f>IF(H29/4&lt;1,1,H29/4)</f>
        <v/>
      </c>
      <c r="J29" s="17">
        <f>IF(B29/100&lt;1,1,B29/100)</f>
        <v/>
      </c>
      <c r="K29" s="51" t="inlineStr">
        <is>
          <t>P12</t>
        </is>
      </c>
    </row>
    <row r="31" ht="27.5" customHeight="1" s="94">
      <c r="A31" s="95" t="inlineStr">
        <is>
          <t>MW</t>
        </is>
      </c>
      <c r="B31" s="91" t="n"/>
      <c r="C31" s="91" t="n"/>
      <c r="D31" s="91" t="n"/>
      <c r="E31" s="91" t="n"/>
      <c r="F31" s="91" t="n"/>
      <c r="G31" s="91" t="n"/>
      <c r="H31" s="91" t="n"/>
      <c r="I31" s="91" t="n"/>
      <c r="J31" s="92" t="n"/>
    </row>
    <row r="32" ht="29" customHeight="1" s="94">
      <c r="A32" s="18" t="inlineStr">
        <is>
          <t>TSSR PIP</t>
        </is>
      </c>
      <c r="B32" s="18" t="inlineStr">
        <is>
          <t>RO PIP</t>
        </is>
      </c>
      <c r="C32" s="18" t="inlineStr">
        <is>
          <t>TSSR Teams</t>
        </is>
      </c>
      <c r="D32" s="42" t="inlineStr">
        <is>
          <t>SRAN Teams</t>
        </is>
      </c>
      <c r="E32" s="42" t="inlineStr">
        <is>
          <t>5G Teams</t>
        </is>
      </c>
      <c r="F32" s="22" t="inlineStr">
        <is>
          <t>MW Teams</t>
        </is>
      </c>
      <c r="G32" s="42" t="inlineStr">
        <is>
          <t>CW Teams</t>
        </is>
      </c>
      <c r="H32" s="18" t="inlineStr">
        <is>
          <t>Supervisors</t>
        </is>
      </c>
      <c r="I32" s="18" t="inlineStr">
        <is>
          <t>FDM</t>
        </is>
      </c>
      <c r="J32" s="15" t="inlineStr">
        <is>
          <t xml:space="preserve">RIC Engineer </t>
        </is>
      </c>
    </row>
    <row r="33">
      <c r="A33" s="17">
        <f>B33+B34</f>
        <v/>
      </c>
      <c r="B33" s="41">
        <f>Sheet1!G12/Sheet1!H12*0.25</f>
        <v/>
      </c>
      <c r="C33" s="48">
        <f t="array" ref="C33">_xlfn.IFS(
Sheet1!C12="Low Risk",A33/Sheet3!L6,
Sheet1!C12="Medium Risk",A33/Sheet3!L7,
Sheet1!C12="High Risk",A33/Sheet3!L8,
Sheet1!C12="Very High",A33/Sheet3!L9
)</f>
        <v/>
      </c>
      <c r="D33" s="48" t="n"/>
      <c r="E33" s="48" t="n"/>
      <c r="F33" s="48">
        <f t="array" ref="F33">_xlfn.IFS(
    AND(TRIM(Sheet1!C12)="Low Risk", TRIM(Sheet1!F12)="New"), B33/Sheet3!S6,
    AND(TRIM(Sheet1!C12)="Low Risk", TRIM(Sheet1!F12)="Exp"), B33/Sheet3!T6,
    AND(TRIM(Sheet1!C12)="Low Risk", TRIM(Sheet1!F12)="Swap"), B33/Sheet3!U6,
    AND(TRIM(Sheet1!C12)="Medium Risk", TRIM(Sheet1!F12)="New"), B33/Sheet3!S7,
    AND(TRIM(Sheet1!C12)="Medium Risk", TRIM(Sheet1!F12)="Exp"), B33/Sheet3!T7,
    AND(TRIM(Sheet1!C12)="Medium Risk", TRIM(Sheet1!F12)="Swap"), B33/Sheet3!U7,
    AND(TRIM(Sheet1!C12)="High Risk", TRIM(Sheet1!F12)="New"), B33/Sheet3!S8,
    AND(TRIM(Sheet1!C12)="High Risk", TRIM(Sheet1!F12)="Exp"), B33/Sheet3!T8,
    AND(TRIM(Sheet1!C12)="High Risk", TRIM(Sheet1!F12)="Swap"), B33/Sheet3!U8,
    AND(TRIM(Sheet1!C12)="Very High", TRIM(Sheet1!F12)="New"), B33/Sheet3!S9,
    AND(TRIM(Sheet1!C12)="Very High", TRIM(Sheet1!F12)="Exp"), B33/Sheet3!T9,
    AND(TRIM(Sheet1!C12)="Very High", TRIM(Sheet1!F12)="Swap"), B33/Sheet3!U9)</f>
        <v/>
      </c>
      <c r="G33" s="48" t="n"/>
      <c r="H33" s="17">
        <f>IF(F33/4&lt;1,1,F33/4)</f>
        <v/>
      </c>
      <c r="I33" s="17">
        <f>IF(H33/4&lt;1,1,H33/4)</f>
        <v/>
      </c>
      <c r="J33" s="17">
        <f>IF(B33/100&lt;1,1,B33/100)</f>
        <v/>
      </c>
      <c r="K33" s="51" t="inlineStr">
        <is>
          <t>P1</t>
        </is>
      </c>
    </row>
    <row r="34">
      <c r="A34" s="17">
        <f>B35+B36</f>
        <v/>
      </c>
      <c r="B34" s="41">
        <f>Sheet1!G12/Sheet1!H12*0.5</f>
        <v/>
      </c>
      <c r="C34" s="48">
        <f t="array" ref="C34">_xlfn.IFS(
Sheet1!C12="Low Risk",A34/Sheet3!L6,
Sheet1!C12="Medium Risk",A34/Sheet3!L7,
Sheet1!C12="High Risk",A34/Sheet3!L8,
Sheet1!C12="Very High",A34/Sheet3!L9
)</f>
        <v/>
      </c>
      <c r="D34" s="48" t="n"/>
      <c r="E34" s="48" t="n"/>
      <c r="F34" s="48">
        <f t="array" ref="F34">_xlfn.IFS(
    AND(TRIM(Sheet1!C12)="Low Risk", TRIM(Sheet1!F12)="New"), B34/Sheet3!S6,
    AND(TRIM(Sheet1!C12)="Low Risk", TRIM(Sheet1!F12)="Exp"), B34/Sheet3!T6,
    AND(TRIM(Sheet1!C12)="Low Risk", TRIM(Sheet1!F12)="Swap"), B34/Sheet3!U6,
    AND(TRIM(Sheet1!C12)="Medium Risk", TRIM(Sheet1!F12)="New"), B34/Sheet3!S7,
    AND(TRIM(Sheet1!C12)="Medium Risk", TRIM(Sheet1!F12)="Exp"), B34/Sheet3!T7,
    AND(TRIM(Sheet1!C12)="Medium Risk", TRIM(Sheet1!F12)="Swap"), B34/Sheet3!U7,
    AND(TRIM(Sheet1!C12)="High Risk", TRIM(Sheet1!F12)="New"), B34/Sheet3!S8,
    AND(TRIM(Sheet1!C12)="High Risk", TRIM(Sheet1!F12)="Exp"), B34/Sheet3!T8,
    AND(TRIM(Sheet1!C12)="High Risk", TRIM(Sheet1!F12)="Swap"), B34/Sheet3!U8,
    AND(TRIM(Sheet1!C12)="Very High", TRIM(Sheet1!F12)="New"), B34/Sheet3!S9,
    AND(TRIM(Sheet1!C12)="Very High", TRIM(Sheet1!F12)="Exp"), B34/Sheet3!T9,
    AND(TRIM(Sheet1!C12)="Very High", TRIM(Sheet1!F12)="Swap"), B34/Sheet3!U9)</f>
        <v/>
      </c>
      <c r="G34" s="48" t="n"/>
      <c r="H34" s="17">
        <f>IF(F34/4&lt;1,1,F34/4)</f>
        <v/>
      </c>
      <c r="I34" s="17">
        <f>IF(H34/4&lt;1,1,H34/4)</f>
        <v/>
      </c>
      <c r="J34" s="17">
        <f>IF(B34/100&lt;1,1,B34/100)</f>
        <v/>
      </c>
      <c r="K34" s="51" t="inlineStr">
        <is>
          <t>P2</t>
        </is>
      </c>
    </row>
    <row r="35">
      <c r="A35" s="17">
        <f>B37+B38</f>
        <v/>
      </c>
      <c r="B35" s="41">
        <f>Sheet1!G12/Sheet1!H12*0.75</f>
        <v/>
      </c>
      <c r="C35" s="48">
        <f t="array" ref="C35">_xlfn.IFS(
Sheet1!C12="Low Risk",A35/Sheet3!L2,
Sheet1!C12="Medium Risk",A35/Sheet3!L3,
Sheet1!C12="High Risk",A35/Sheet3!L4,
Sheet1!C12="Very High",A35/Sheet3!L5
)</f>
        <v/>
      </c>
      <c r="D35" s="48" t="n"/>
      <c r="E35" s="48" t="n"/>
      <c r="F35" s="48">
        <f t="array" ref="F35">_xlfn.IFS(
    AND(TRIM(Sheet1!C12)="Low Risk", TRIM(Sheet1!F12)="New"), B35/Sheet3!S6,
    AND(TRIM(Sheet1!C12)="Low Risk", TRIM(Sheet1!F12)="Exp"), B35/Sheet3!T6,
    AND(TRIM(Sheet1!C12)="Low Risk", TRIM(Sheet1!F12)="Swap"), B35/Sheet3!U6,
    AND(TRIM(Sheet1!C12)="Medium Risk", TRIM(Sheet1!F12)="New"), B35/Sheet3!S7,
    AND(TRIM(Sheet1!C12)="Medium Risk", TRIM(Sheet1!F12)="Exp"), B35/Sheet3!T7,
    AND(TRIM(Sheet1!C12)="Medium Risk", TRIM(Sheet1!F12)="Swap"), B35/Sheet3!U7,
    AND(TRIM(Sheet1!C12)="High Risk", TRIM(Sheet1!F12)="New"), B35/Sheet3!S8,
    AND(TRIM(Sheet1!C12)="High Risk", TRIM(Sheet1!F12)="Exp"), B35/Sheet3!T8,
    AND(TRIM(Sheet1!C12)="High Risk", TRIM(Sheet1!F12)="Swap"), B35/Sheet3!U8,
    AND(TRIM(Sheet1!C12)="Very High", TRIM(Sheet1!F12)="New"), B35/Sheet3!S9,
    AND(TRIM(Sheet1!C12)="Very High", TRIM(Sheet1!F12)="Exp"), B35/Sheet3!T9,
    AND(TRIM(Sheet1!C12)="Very High", TRIM(Sheet1!F12)="Swap"), B35/Sheet3!U9)</f>
        <v/>
      </c>
      <c r="G35" s="48" t="n"/>
      <c r="H35" s="17">
        <f>IF(F35/4&lt;1,1,F35/4)</f>
        <v/>
      </c>
      <c r="I35" s="17">
        <f>IF(H35/4&lt;1,1,H35/4)</f>
        <v/>
      </c>
      <c r="J35" s="17">
        <f>IF(B35/100&lt;1,1,B35/100)</f>
        <v/>
      </c>
      <c r="K35" s="51" t="inlineStr">
        <is>
          <t>P3</t>
        </is>
      </c>
    </row>
    <row r="36">
      <c r="A36" s="17">
        <f>B39+B40</f>
        <v/>
      </c>
      <c r="B36" s="41">
        <f>(Sheet1!G12-B33-B34-B35-Sheet1!H12)/(Sheet1!H12-4)</f>
        <v/>
      </c>
      <c r="C36" s="48">
        <f t="array" ref="C36">_xlfn.IFS(
Sheet1!C12="Low Risk",A36/Sheet3!L2,
Sheet1!C12="Medium Risk",A36/Sheet3!L3,
Sheet1!C12="High Risk",A36/Sheet3!L4,
Sheet1!C12="Very High",A36/Sheet3!L5
)</f>
        <v/>
      </c>
      <c r="D36" s="48" t="n"/>
      <c r="E36" s="48" t="n"/>
      <c r="F36" s="48">
        <f t="array" ref="F36">_xlfn.IFS(
    AND(TRIM(Sheet1!C12)="Low Risk", TRIM(Sheet1!F12)="New"), B36/Sheet3!S2,
    AND(TRIM(Sheet1!C12)="Low Risk", TRIM(Sheet1!F12)="Exp"), B36/Sheet3!T5,
    AND(TRIM(Sheet1!C12)="Low Risk", TRIM(Sheet1!F12)="Swap"), B36/Sheet3!U2,
    AND(TRIM(Sheet1!C12)="Medium Risk", TRIM(Sheet1!F12)="New"), B36/Sheet3!S3,
    AND(TRIM(Sheet1!C12)="Medium Risk", TRIM(Sheet1!F12)="Exp"), B36/Sheet3!T3,
    AND(TRIM(Sheet1!C12)="Medium Risk", TRIM(Sheet1!F12)="Swap"), B36/Sheet3!U3,
    AND(TRIM(Sheet1!C12)="High Risk", TRIM(Sheet1!F12)="New"), B36/Sheet3!S,
    AND(TRIM(Sheet1!C12)="High Risk", TRIM(Sheet1!F12)="Exp"), B36/Sheet3!T,
    AND(TRIM(Sheet1!C12)="High Risk", TRIM(Sheet1!F12)="Swap"), B36/Sheet3!U,
    AND(TRIM(Sheet1!C12)="Very High", TRIM(Sheet1!F12)="New"), B36/Sheet3!S5,
    AND(TRIM(Sheet1!C12)="Very High", TRIM(Sheet1!F12)="Exp"), B36/Sheet3!T5,
    AND(TRIM(Sheet1!C12)="Very High", TRIM(Sheet1!F12)="Swap"), B36/Sheet3!U5)</f>
        <v/>
      </c>
      <c r="G36" s="48" t="n"/>
      <c r="H36" s="17">
        <f>IF(F36/4&lt;1,1,F36/4)</f>
        <v/>
      </c>
      <c r="I36" s="17">
        <f>IF(H36/4&lt;1,1,H36/4)</f>
        <v/>
      </c>
      <c r="J36" s="17">
        <f>IF(B36/100&lt;1,1,B36/100)</f>
        <v/>
      </c>
      <c r="K36" s="51" t="inlineStr">
        <is>
          <t>P4</t>
        </is>
      </c>
    </row>
    <row r="37">
      <c r="A37" s="17">
        <f>B41+B42</f>
        <v/>
      </c>
      <c r="B37" s="41">
        <f>(Sheet1!G12-B33-B34-B35-Sheet1!H12)/(Sheet1!H12-4)</f>
        <v/>
      </c>
      <c r="C37" s="48">
        <f t="array" ref="C37">_xlfn.IFS(
Sheet1!C12="Low Risk",A37/Sheet3!L2,
Sheet1!C12="Medium Risk",A37/Sheet3!L3,
Sheet1!C12="High Risk",A37/Sheet3!L4,
Sheet1!C12="Very High",A37/Sheet3!L5
)</f>
        <v/>
      </c>
      <c r="D37" s="48" t="n"/>
      <c r="E37" s="48" t="n"/>
      <c r="F37" s="48">
        <f t="array" ref="F37">_xlfn.IFS(
    AND(TRIM(Sheet1!C12)="Low Risk", TRIM(Sheet1!F12)="New"), B37/Sheet3!S2,
    AND(TRIM(Sheet1!C12)="Low Risk", TRIM(Sheet1!F12)="Exp"), B37/Sheet3!T5,
    AND(TRIM(Sheet1!C12)="Low Risk", TRIM(Sheet1!F12)="Swap"), B37/Sheet3!U2,
    AND(TRIM(Sheet1!C12)="Medium Risk", TRIM(Sheet1!F12)="New"), B37/Sheet3!S3,
    AND(TRIM(Sheet1!C12)="Medium Risk", TRIM(Sheet1!F12)="Exp"), B37/Sheet3!T3,
    AND(TRIM(Sheet1!C12)="Medium Risk", TRIM(Sheet1!F12)="Swap"), B37/Sheet3!U3,
    AND(TRIM(Sheet1!C12)="High Risk", TRIM(Sheet1!F12)="New"), B37/Sheet3!S,
    AND(TRIM(Sheet1!C12)="High Risk", TRIM(Sheet1!F12)="Exp"), B37/Sheet3!T,
    AND(TRIM(Sheet1!C12)="High Risk", TRIM(Sheet1!F12)="Swap"), B37/Sheet3!U,
    AND(TRIM(Sheet1!C12)="Very High", TRIM(Sheet1!F12)="New"), B37/Sheet3!S5,
    AND(TRIM(Sheet1!C12)="Very High", TRIM(Sheet1!F12)="Exp"), B37/Sheet3!T5,
    AND(TRIM(Sheet1!C12)="Very High", TRIM(Sheet1!F12)="Swap"), B37/Sheet3!U5)</f>
        <v/>
      </c>
      <c r="G37" s="48" t="n"/>
      <c r="H37" s="17">
        <f>IF(F37/4&lt;1,1,F37/4)</f>
        <v/>
      </c>
      <c r="I37" s="17">
        <f>IF(H37/4&lt;1,1,H37/4)</f>
        <v/>
      </c>
      <c r="J37" s="17">
        <f>IF(B37/100&lt;1,1,B37/100)</f>
        <v/>
      </c>
      <c r="K37" s="51" t="inlineStr">
        <is>
          <t>P5</t>
        </is>
      </c>
    </row>
    <row r="38">
      <c r="A38" s="17">
        <f>B43+B44</f>
        <v/>
      </c>
      <c r="B38" s="41">
        <f>(Sheet1!G12-B33-B34-B35-Sheet1!H12)/(Sheet1!H12-4)</f>
        <v/>
      </c>
      <c r="C38" s="48">
        <f t="array" ref="C38">_xlfn.IFS(
Sheet1!C12="Low Risk",A38/Sheet3!L2,
Sheet1!C12="Medium Risk",A38/Sheet3!L3,
Sheet1!C12="High Risk",A38/Sheet3!L4,
Sheet1!C12="Very High",A38/Sheet3!L5
)</f>
        <v/>
      </c>
      <c r="D38" s="48" t="n"/>
      <c r="E38" s="48" t="n"/>
      <c r="F38" s="48">
        <f t="array" ref="F38">_xlfn.IFS(
    AND(TRIM(Sheet1!C12)="Low Risk", TRIM(Sheet1!F12)="New"), B38/Sheet3!S2,
    AND(TRIM(Sheet1!C12)="Low Risk", TRIM(Sheet1!F12)="Exp"), B38/Sheet3!T5,
    AND(TRIM(Sheet1!C12)="Low Risk", TRIM(Sheet1!F12)="Swap"), B38/Sheet3!U2,
    AND(TRIM(Sheet1!C12)="Medium Risk", TRIM(Sheet1!F12)="New"), B38/Sheet3!S3,
    AND(TRIM(Sheet1!C12)="Medium Risk", TRIM(Sheet1!F12)="Exp"), B38/Sheet3!T3,
    AND(TRIM(Sheet1!C12)="Medium Risk", TRIM(Sheet1!F12)="Swap"), B38/Sheet3!U3,
    AND(TRIM(Sheet1!C12)="High Risk", TRIM(Sheet1!F12)="New"), B38/Sheet3!S,
    AND(TRIM(Sheet1!C12)="High Risk", TRIM(Sheet1!F12)="Exp"), B38/Sheet3!T,
    AND(TRIM(Sheet1!C12)="High Risk", TRIM(Sheet1!F12)="Swap"), B38/Sheet3!U,
    AND(TRIM(Sheet1!C12)="Very High", TRIM(Sheet1!F12)="New"), B38/Sheet3!S5,
    AND(TRIM(Sheet1!C12)="Very High", TRIM(Sheet1!F12)="Exp"), B38/Sheet3!T5,
    AND(TRIM(Sheet1!C12)="Very High", TRIM(Sheet1!F12)="Swap"), B38/Sheet3!U5)</f>
        <v/>
      </c>
      <c r="G38" s="48" t="n"/>
      <c r="H38" s="17">
        <f>IF(F38/4&lt;1,1,F38/4)</f>
        <v/>
      </c>
      <c r="I38" s="17">
        <f>IF(H38/4&lt;1,1,H38/4)</f>
        <v/>
      </c>
      <c r="J38" s="17">
        <f>IF(B38/100&lt;1,1,B38/100)</f>
        <v/>
      </c>
      <c r="K38" s="51" t="inlineStr">
        <is>
          <t>P6</t>
        </is>
      </c>
    </row>
    <row r="39">
      <c r="A39" s="23" t="inlineStr">
        <is>
          <t>A7</t>
        </is>
      </c>
      <c r="B39" s="41">
        <f>(Sheet1!G12-B33-B34-B35-Sheet1!H12)/(Sheet1!H12-4)</f>
        <v/>
      </c>
      <c r="C39" s="23" t="inlineStr">
        <is>
          <t>C7</t>
        </is>
      </c>
      <c r="D39" s="49" t="n"/>
      <c r="E39" s="49" t="n"/>
      <c r="F39" s="49">
        <f t="array" ref="F39">_xlfn.IFS(
    AND(TRIM(Sheet1!C12)="Low Risk", TRIM(Sheet1!F12)="New"), B39/Sheet3!S2,
    AND(TRIM(Sheet1!C12)="Low Risk", TRIM(Sheet1!F12)="Exp"), B39/Sheet3!T5,
    AND(TRIM(Sheet1!C12)="Low Risk", TRIM(Sheet1!F12)="Swap"), B39/Sheet3!U2,
    AND(TRIM(Sheet1!C12)="Medium Risk", TRIM(Sheet1!F12)="New"), B39/Sheet3!S3,
    AND(TRIM(Sheet1!C12)="Medium Risk", TRIM(Sheet1!F12)="Exp"), B39/Sheet3!T3,
    AND(TRIM(Sheet1!C12)="Medium Risk", TRIM(Sheet1!F12)="Swap"), B39/Sheet3!U3,
    AND(TRIM(Sheet1!C12)="High Risk", TRIM(Sheet1!F12)="New"), B39/Sheet3!S,
    AND(TRIM(Sheet1!C12)="High Risk", TRIM(Sheet1!F12)="Exp"), B39/Sheet3!T,
    AND(TRIM(Sheet1!C12)="High Risk", TRIM(Sheet1!F12)="Swap"), B39/Sheet3!U,
    AND(TRIM(Sheet1!C12)="Very High", TRIM(Sheet1!F12)="New"), B39/Sheet3!S5,
    AND(TRIM(Sheet1!C12)="Very High", TRIM(Sheet1!F12)="Exp"), B39/Sheet3!T5,
    AND(TRIM(Sheet1!C12)="Very High", TRIM(Sheet1!F12)="Swap"), B39/Sheet3!U5)</f>
        <v/>
      </c>
      <c r="G39" s="49" t="n"/>
      <c r="H39" s="17">
        <f>IF(F39/4&lt;1,1,F39/4)</f>
        <v/>
      </c>
      <c r="I39" s="17">
        <f>IF(H39/4&lt;1,1,H39/4)</f>
        <v/>
      </c>
      <c r="J39" s="17">
        <f>IF(B39/100&lt;1,1,B39/100)</f>
        <v/>
      </c>
      <c r="K39" s="51" t="inlineStr">
        <is>
          <t>P7</t>
        </is>
      </c>
    </row>
    <row r="40">
      <c r="A40" s="23" t="inlineStr">
        <is>
          <t>A8</t>
        </is>
      </c>
      <c r="B40" s="41">
        <f>(Sheet1!G12-B33-B34-B35-Sheet1!H12)/(Sheet1!H12-4)</f>
        <v/>
      </c>
      <c r="C40" s="23" t="inlineStr">
        <is>
          <t>C8</t>
        </is>
      </c>
      <c r="D40" s="49" t="n"/>
      <c r="E40" s="49" t="n"/>
      <c r="F40" s="49">
        <f t="array" ref="F40">_xlfn.IFS(
    AND(TRIM(Sheet1!C12)="Low Risk", TRIM(Sheet1!F12)="New"), B40/Sheet3!S2,
    AND(TRIM(Sheet1!C12)="Low Risk", TRIM(Sheet1!F12)="Exp"), B40/Sheet3!T5,
    AND(TRIM(Sheet1!C12)="Low Risk", TRIM(Sheet1!F12)="Swap"), B40/Sheet3!U2,
    AND(TRIM(Sheet1!C12)="Medium Risk", TRIM(Sheet1!F12)="New"), B40/Sheet3!S3,
    AND(TRIM(Sheet1!C12)="Medium Risk", TRIM(Sheet1!F12)="Exp"), B40/Sheet3!T3,
    AND(TRIM(Sheet1!C12)="Medium Risk", TRIM(Sheet1!F12)="Swap"), B40/Sheet3!U3,
    AND(TRIM(Sheet1!C12)="High Risk", TRIM(Sheet1!F12)="New"), B40/Sheet3!S,
    AND(TRIM(Sheet1!C12)="High Risk", TRIM(Sheet1!F12)="Exp"), B40/Sheet3!T,
    AND(TRIM(Sheet1!C12)="High Risk", TRIM(Sheet1!F12)="Swap"), B40/Sheet3!U,
    AND(TRIM(Sheet1!C12)="Very High", TRIM(Sheet1!F12)="New"), B40/Sheet3!S5,
    AND(TRIM(Sheet1!C12)="Very High", TRIM(Sheet1!F12)="Exp"), B40/Sheet3!T5,
    AND(TRIM(Sheet1!C12)="Very High", TRIM(Sheet1!F12)="Swap"), B40/Sheet3!U5)</f>
        <v/>
      </c>
      <c r="G40" s="49" t="n"/>
      <c r="H40" s="17">
        <f>IF(F40/4&lt;1,1,F40/4)</f>
        <v/>
      </c>
      <c r="I40" s="17">
        <f>IF(H40/4&lt;1,1,H40/4)</f>
        <v/>
      </c>
      <c r="J40" s="17">
        <f>IF(B40/100&lt;1,1,B40/100)</f>
        <v/>
      </c>
      <c r="K40" s="51" t="inlineStr">
        <is>
          <t>P8</t>
        </is>
      </c>
    </row>
    <row r="41">
      <c r="A41" s="23" t="inlineStr">
        <is>
          <t>A9</t>
        </is>
      </c>
      <c r="B41" s="41">
        <f>(Sheet1!G12-B33-B34-B35-Sheet1!H12)/(Sheet1!H12-4)</f>
        <v/>
      </c>
      <c r="C41" s="23" t="inlineStr">
        <is>
          <t>C9</t>
        </is>
      </c>
      <c r="D41" s="49" t="n"/>
      <c r="E41" s="49" t="n"/>
      <c r="F41" s="49">
        <f t="array" ref="F41">_xlfn.IFS(
    AND(TRIM(Sheet1!C12)="Low Risk", TRIM(Sheet1!F12)="New"), B41/Sheet3!S2,
    AND(TRIM(Sheet1!C12)="Low Risk", TRIM(Sheet1!F12)="Exp"), B41/Sheet3!T5,
    AND(TRIM(Sheet1!C12)="Low Risk", TRIM(Sheet1!F12)="Swap"), B41/Sheet3!U2,
    AND(TRIM(Sheet1!C12)="Medium Risk", TRIM(Sheet1!F12)="New"), B41/Sheet3!S3,
    AND(TRIM(Sheet1!C12)="Medium Risk", TRIM(Sheet1!F12)="Exp"), B41/Sheet3!T3,
    AND(TRIM(Sheet1!C12)="Medium Risk", TRIM(Sheet1!F12)="Swap"), B41/Sheet3!U3,
    AND(TRIM(Sheet1!C12)="High Risk", TRIM(Sheet1!F12)="New"), B41/Sheet3!S,
    AND(TRIM(Sheet1!C12)="High Risk", TRIM(Sheet1!F12)="Exp"), B41/Sheet3!T,
    AND(TRIM(Sheet1!C12)="High Risk", TRIM(Sheet1!F12)="Swap"), B41/Sheet3!U,
    AND(TRIM(Sheet1!C12)="Very High", TRIM(Sheet1!F12)="New"), B41/Sheet3!S5,
    AND(TRIM(Sheet1!C12)="Very High", TRIM(Sheet1!F12)="Exp"), B41/Sheet3!T5,
    AND(TRIM(Sheet1!C12)="Very High", TRIM(Sheet1!F12)="Swap"), B41/Sheet3!U5)</f>
        <v/>
      </c>
      <c r="G41" s="49" t="n"/>
      <c r="H41" s="17">
        <f>IF(F41/4&lt;1,1,F41/4)</f>
        <v/>
      </c>
      <c r="I41" s="17">
        <f>IF(H41/4&lt;1,1,H41/4)</f>
        <v/>
      </c>
      <c r="J41" s="17">
        <f>IF(B41/100&lt;1,1,B41/100)</f>
        <v/>
      </c>
      <c r="K41" s="51" t="inlineStr">
        <is>
          <t>P9</t>
        </is>
      </c>
    </row>
    <row r="42">
      <c r="A42" s="23" t="inlineStr">
        <is>
          <t>A10</t>
        </is>
      </c>
      <c r="B42" s="41">
        <f>(Sheet1!G12-B33-B34-B35-Sheet1!H12)/(Sheet1!H12-4)</f>
        <v/>
      </c>
      <c r="C42" s="23" t="inlineStr">
        <is>
          <t>C10</t>
        </is>
      </c>
      <c r="D42" s="49" t="n"/>
      <c r="E42" s="49" t="n"/>
      <c r="F42" s="49">
        <f t="array" ref="F42">_xlfn.IFS(
    AND(TRIM(Sheet1!C12)="Low Risk", TRIM(Sheet1!F12)="New"), B42/Sheet3!S2,
    AND(TRIM(Sheet1!C12)="Low Risk", TRIM(Sheet1!F12)="Exp"), B42/Sheet3!T5,
    AND(TRIM(Sheet1!C12)="Low Risk", TRIM(Sheet1!F12)="Swap"), B42/Sheet3!U2,
    AND(TRIM(Sheet1!C12)="Medium Risk", TRIM(Sheet1!F12)="New"), B42/Sheet3!S3,
    AND(TRIM(Sheet1!C12)="Medium Risk", TRIM(Sheet1!F12)="Exp"), B42/Sheet3!T3,
    AND(TRIM(Sheet1!C12)="Medium Risk", TRIM(Sheet1!F12)="Swap"), B42/Sheet3!U3,
    AND(TRIM(Sheet1!C12)="High Risk", TRIM(Sheet1!F12)="New"), B42/Sheet3!S,
    AND(TRIM(Sheet1!C12)="High Risk", TRIM(Sheet1!F12)="Exp"), B42/Sheet3!T,
    AND(TRIM(Sheet1!C12)="High Risk", TRIM(Sheet1!F12)="Swap"), B42/Sheet3!U,
    AND(TRIM(Sheet1!C12)="Very High", TRIM(Sheet1!F12)="New"), B42/Sheet3!S5,
    AND(TRIM(Sheet1!C12)="Very High", TRIM(Sheet1!F12)="Exp"), B42/Sheet3!T5,
    AND(TRIM(Sheet1!C12)="Very High", TRIM(Sheet1!F12)="Swap"), B42/Sheet3!U5)</f>
        <v/>
      </c>
      <c r="G42" s="49" t="n"/>
      <c r="H42" s="17">
        <f>IF(F42/4&lt;1,1,F42/4)</f>
        <v/>
      </c>
      <c r="I42" s="17">
        <f>IF(H42/4&lt;1,1,H42/4)</f>
        <v/>
      </c>
      <c r="J42" s="17">
        <f>IF(B42/100&lt;1,1,B42/100)</f>
        <v/>
      </c>
      <c r="K42" s="51" t="inlineStr">
        <is>
          <t>P10</t>
        </is>
      </c>
    </row>
    <row r="43">
      <c r="A43" s="23" t="inlineStr">
        <is>
          <t>A11</t>
        </is>
      </c>
      <c r="B43" s="41">
        <f>(Sheet1!G12-B33-B34-B35-Sheet1!H12)/(Sheet1!H12-4)</f>
        <v/>
      </c>
      <c r="C43" s="23" t="inlineStr">
        <is>
          <t>C11</t>
        </is>
      </c>
      <c r="D43" s="49" t="n"/>
      <c r="E43" s="49" t="n"/>
      <c r="F43" s="49">
        <f t="array" ref="F43">_xlfn.IFS(
    AND(TRIM(Sheet1!C12)="Low Risk", TRIM(Sheet1!F12)="New"), B43/Sheet3!S2,
    AND(TRIM(Sheet1!C12)="Low Risk", TRIM(Sheet1!F12)="Exp"), B43/Sheet3!T5,
    AND(TRIM(Sheet1!C12)="Low Risk", TRIM(Sheet1!F12)="Swap"), B43/Sheet3!U2,
    AND(TRIM(Sheet1!C12)="Medium Risk", TRIM(Sheet1!F12)="New"), B43/Sheet3!S3,
    AND(TRIM(Sheet1!C12)="Medium Risk", TRIM(Sheet1!F12)="Exp"), B43/Sheet3!T3,
    AND(TRIM(Sheet1!C12)="Medium Risk", TRIM(Sheet1!F12)="Swap"), B43/Sheet3!U3,
    AND(TRIM(Sheet1!C12)="High Risk", TRIM(Sheet1!F12)="New"), B43/Sheet3!S,
    AND(TRIM(Sheet1!C12)="High Risk", TRIM(Sheet1!F12)="Exp"), B43/Sheet3!T,
    AND(TRIM(Sheet1!C12)="High Risk", TRIM(Sheet1!F12)="Swap"), B43/Sheet3!U,
    AND(TRIM(Sheet1!C12)="Very High", TRIM(Sheet1!F12)="New"), B43/Sheet3!S5,
    AND(TRIM(Sheet1!C12)="Very High", TRIM(Sheet1!F12)="Exp"), B43/Sheet3!T5,
    AND(TRIM(Sheet1!C12)="Very High", TRIM(Sheet1!F12)="Swap"), B43/Sheet3!U5)</f>
        <v/>
      </c>
      <c r="G43" s="49" t="n"/>
      <c r="H43" s="17">
        <f>IF(F43/4&lt;1,1,F43/4)</f>
        <v/>
      </c>
      <c r="I43" s="17">
        <f>IF(H43/4&lt;1,1,H43/4)</f>
        <v/>
      </c>
      <c r="J43" s="17">
        <f>IF(B43/100&lt;1,1,B43/100)</f>
        <v/>
      </c>
      <c r="K43" s="51" t="inlineStr">
        <is>
          <t>P11</t>
        </is>
      </c>
    </row>
    <row r="44">
      <c r="A44" s="23" t="inlineStr">
        <is>
          <t>A12</t>
        </is>
      </c>
      <c r="B44" s="41">
        <f>Sheet1!G12/Sheet1!H12*0.75</f>
        <v/>
      </c>
      <c r="C44" s="23" t="inlineStr">
        <is>
          <t>C12</t>
        </is>
      </c>
      <c r="D44" s="49" t="n"/>
      <c r="E44" s="49" t="n"/>
      <c r="F44" s="49">
        <f t="array" ref="F44">_xlfn.IFS(
    AND(TRIM(Sheet1!C12)="Low Risk", TRIM(Sheet1!F12)="New"), B44/Sheet3!S2,
    AND(TRIM(Sheet1!C12)="Low Risk", TRIM(Sheet1!F12)="Exp"), B44/Sheet3!T5,
    AND(TRIM(Sheet1!C12)="Low Risk", TRIM(Sheet1!F12)="Swap"), B44/Sheet3!U2,
    AND(TRIM(Sheet1!C12)="Medium Risk", TRIM(Sheet1!F12)="New"), B44/Sheet3!S3,
    AND(TRIM(Sheet1!C12)="Medium Risk", TRIM(Sheet1!F12)="Exp"), B44/Sheet3!T3,
    AND(TRIM(Sheet1!C12)="Medium Risk", TRIM(Sheet1!F12)="Swap"), B44/Sheet3!U3,
    AND(TRIM(Sheet1!C12)="High Risk", TRIM(Sheet1!F12)="New"), B44/Sheet3!S,
    AND(TRIM(Sheet1!C12)="High Risk", TRIM(Sheet1!F12)="Exp"), B44/Sheet3!T,
    AND(TRIM(Sheet1!C12)="High Risk", TRIM(Sheet1!F12)="Swap"), B44/Sheet3!U,
    AND(TRIM(Sheet1!C12)="Very High", TRIM(Sheet1!F12)="New"), B44/Sheet3!S5,
    AND(TRIM(Sheet1!C12)="Very High", TRIM(Sheet1!F12)="Exp"), B44/Sheet3!T5,
    AND(TRIM(Sheet1!C12)="Very High", TRIM(Sheet1!F12)="Swap"), B44/Sheet3!U5)</f>
        <v/>
      </c>
      <c r="G44" s="49" t="n"/>
      <c r="H44" s="17">
        <f>IF(F44/4&lt;1,1,F44/4)</f>
        <v/>
      </c>
      <c r="I44" s="17">
        <f>IF(H44/4&lt;1,1,H44/4)</f>
        <v/>
      </c>
      <c r="J44" s="17">
        <f>IF(B44/100&lt;1,1,B44/100)</f>
        <v/>
      </c>
      <c r="K44" s="51" t="inlineStr">
        <is>
          <t>P12</t>
        </is>
      </c>
    </row>
    <row r="46">
      <c r="A46" s="95" t="inlineStr">
        <is>
          <t>CW</t>
        </is>
      </c>
      <c r="B46" s="91" t="n"/>
      <c r="C46" s="91" t="n"/>
      <c r="D46" s="91" t="n"/>
      <c r="E46" s="91" t="n"/>
      <c r="F46" s="91" t="n"/>
      <c r="G46" s="91" t="n"/>
      <c r="H46" s="91" t="n"/>
      <c r="I46" s="91" t="n"/>
      <c r="J46" s="92" t="n"/>
    </row>
    <row r="47" ht="29" customHeight="1" s="94">
      <c r="A47" s="18" t="inlineStr">
        <is>
          <t>TSSR PIP</t>
        </is>
      </c>
      <c r="B47" s="18" t="inlineStr">
        <is>
          <t>RO PIP</t>
        </is>
      </c>
      <c r="C47" s="18" t="inlineStr">
        <is>
          <t>TSSR Teams</t>
        </is>
      </c>
      <c r="D47" s="42" t="inlineStr">
        <is>
          <t>SRAN Teams</t>
        </is>
      </c>
      <c r="E47" s="42" t="inlineStr">
        <is>
          <t>5G Teams</t>
        </is>
      </c>
      <c r="F47" s="42" t="inlineStr">
        <is>
          <t>MW Teams</t>
        </is>
      </c>
      <c r="G47" s="22" t="inlineStr">
        <is>
          <t>CW Teams</t>
        </is>
      </c>
      <c r="H47" s="18" t="inlineStr">
        <is>
          <t>Supervisors</t>
        </is>
      </c>
      <c r="I47" s="18" t="inlineStr">
        <is>
          <t>FDM</t>
        </is>
      </c>
      <c r="J47" s="15" t="inlineStr">
        <is>
          <t xml:space="preserve">RIC Engineer </t>
        </is>
      </c>
    </row>
    <row r="48">
      <c r="A48" s="17">
        <f>B48+B49</f>
        <v/>
      </c>
      <c r="B48" s="41">
        <f>Sheet1!G13/Sheet1!H13*0.25</f>
        <v/>
      </c>
      <c r="C48" s="48">
        <f t="array" ref="C48">_xlfn.IFS(
Sheet1!C13="Low Risk",A48/Sheet3!L6,
Sheet1!C13="Medium Risk",A48/Sheet3!L7,
Sheet1!C13="High Risk",A48/Sheet3!L8,
Sheet1!C13="Very High",A48/Sheet3!L9
)</f>
        <v/>
      </c>
      <c r="D48" s="48" t="n"/>
      <c r="E48" s="48" t="n"/>
      <c r="F48" s="48" t="n"/>
      <c r="G48" s="48">
        <f t="array" ref="G48">_xlfn.IFS(
    AND(TRIM(Sheet1!C13)="Low Risk", TRIM(Sheet1!F13)="New"), B48/Sheet3!V6,
    AND(TRIM(Sheet1!C13)="Low Risk", TRIM(Sheet1!F13)="Exp"), B48/Sheet3!W6,
    AND(TRIM(Sheet1!C13)="Medium Risk", TRIM(Sheet1!F13)="New"), B48/Sheet3!V7,
    AND(TRIM(Sheet1!C13)="Medium Risk", TRIM(Sheet1!F13)="Exp"), B48/Sheet3!W7,
    AND(TRIM(Sheet1!C13)="High Risk", TRIM(Sheet1!F13)="New"), B48/Sheet3!V8,
    AND(TRIM(Sheet1!C13)="High Risk", TRIM(Sheet1!F13)="Exp"), B48/Sheet3!W8,
    AND(TRIM(Sheet1!C13)="Very High", TRIM(Sheet1!F13)="New"), B48/Sheet3!V9,
    AND(TRIM(Sheet1!C13)="Very High", TRIM(Sheet1!F13)="Exp"), B48/Sheet3!W9)</f>
        <v/>
      </c>
      <c r="H48" s="17">
        <f>IF(G48/4&lt;1,1,G48/4)</f>
        <v/>
      </c>
      <c r="I48" s="17">
        <f>IF(H48/4&lt;1,1,H48/4)</f>
        <v/>
      </c>
      <c r="J48" s="17">
        <f>IF(B48/100&lt;1,0,B48/100)</f>
        <v/>
      </c>
      <c r="K48" s="51" t="inlineStr">
        <is>
          <t>P1</t>
        </is>
      </c>
    </row>
    <row r="49">
      <c r="A49" s="17">
        <f>B50+B51</f>
        <v/>
      </c>
      <c r="B49" s="41">
        <f>Sheet1!G13/Sheet1!H13*0.5</f>
        <v/>
      </c>
      <c r="C49" s="48">
        <f t="array" ref="C49">_xlfn.IFS(
Sheet1!C13="Low Risk",A49/Sheet3!L6,
Sheet1!C13="Medium Risk",A49/Sheet3!L7,
Sheet1!C13="High Risk",A49/Sheet3!L8,
Sheet1!C13="Very High",A49/Sheet3!L9
)</f>
        <v/>
      </c>
      <c r="D49" s="48" t="n"/>
      <c r="E49" s="48" t="n"/>
      <c r="F49" s="48" t="n"/>
      <c r="G49" s="48">
        <f t="array" ref="G49">_xlfn.IFS(
    AND(TRIM(Sheet1!C13)="Low Risk", TRIM(Sheet1!F13)="New"), B49/Sheet3!V6,
    AND(TRIM(Sheet1!C13)="Low Risk", TRIM(Sheet1!F13)="Exp"), B49/Sheet3!W6,
    AND(TRIM(Sheet1!C13)="Medium Risk", TRIM(Sheet1!F13)="New"), B49/Sheet3!V7,
    AND(TRIM(Sheet1!C13)="Medium Risk", TRIM(Sheet1!F13)="Exp"), B49/Sheet3!W7,
    AND(TRIM(Sheet1!C13)="High Risk", TRIM(Sheet1!F13)="New"), B49/Sheet3!V8,
    AND(TRIM(Sheet1!C13)="High Risk", TRIM(Sheet1!F13)="Exp"), B49/Sheet3!W8,
    AND(TRIM(Sheet1!C13)="Very High", TRIM(Sheet1!F13)="New"), B49/Sheet3!V9,
    AND(TRIM(Sheet1!C13)="Very High", TRIM(Sheet1!F13)="Exp"), B49/Sheet3!W9)</f>
        <v/>
      </c>
      <c r="H49" s="17">
        <f>IF(G49/4&lt;1,1,G49/4)</f>
        <v/>
      </c>
      <c r="I49" s="17">
        <f>IF(H49/4&lt;1,1,H49/4)</f>
        <v/>
      </c>
      <c r="J49" s="17">
        <f>IF(B49/100&lt;1,0,B49/100)</f>
        <v/>
      </c>
      <c r="K49" s="51" t="inlineStr">
        <is>
          <t>P2</t>
        </is>
      </c>
    </row>
    <row r="50">
      <c r="A50" s="17">
        <f>B52+B53</f>
        <v/>
      </c>
      <c r="B50" s="41">
        <f>Sheet1!G13/Sheet1!H13*0.75</f>
        <v/>
      </c>
      <c r="C50" s="48">
        <f t="array" ref="C50">_xlfn.IFS(
Sheet1!C13="Low Risk",A50/Sheet3!L2,
Sheet1!C13="Medium Risk",A50/Sheet3!L3,
Sheet1!C13="High Risk",A50/Sheet3!L4,
Sheet1!C13="Very High",A50/Sheet3!L5
)</f>
        <v/>
      </c>
      <c r="D50" s="48" t="n"/>
      <c r="E50" s="48" t="n"/>
      <c r="F50" s="48" t="n"/>
      <c r="G50" s="48">
        <f t="array" ref="G50">_xlfn.IFS(
    AND(TRIM(Sheet1!C13)="Low Risk", TRIM(Sheet1!F13)="New"), B50/Sheet3!V6,
    AND(TRIM(Sheet1!C13)="Low Risk", TRIM(Sheet1!F13)="Exp"), B50/Sheet3!W6,
    AND(TRIM(Sheet1!C13)="Medium Risk", TRIM(Sheet1!F13)="New"), B50/Sheet3!V7,
    AND(TRIM(Sheet1!C13)="Medium Risk", TRIM(Sheet1!F13)="Exp"), B50/Sheet3!W7,
    AND(TRIM(Sheet1!C13)="High Risk", TRIM(Sheet1!F13)="New"), B50/Sheet3!V8,
    AND(TRIM(Sheet1!C13)="High Risk", TRIM(Sheet1!F13)="Exp"), B50/Sheet3!W8,
    AND(TRIM(Sheet1!C13)="Very High", TRIM(Sheet1!F13)="New"), B50/Sheet3!V9,
    AND(TRIM(Sheet1!C13)="Very High", TRIM(Sheet1!F13)="Exp"), B50/Sheet3!W9)</f>
        <v/>
      </c>
      <c r="H50" s="17">
        <f>IF(G50/4&lt;1,1,G50/4)</f>
        <v/>
      </c>
      <c r="I50" s="17">
        <f>IF(H50/4&lt;1,1,H50/4)</f>
        <v/>
      </c>
      <c r="J50" s="17">
        <f>IF(B50/100&lt;1,0,B50/100)</f>
        <v/>
      </c>
      <c r="K50" s="51" t="inlineStr">
        <is>
          <t>P3</t>
        </is>
      </c>
    </row>
    <row r="51">
      <c r="A51" s="17">
        <f>B54+B55</f>
        <v/>
      </c>
      <c r="B51" s="41">
        <f>(Sheet1!G13-B48-B49-B50-Sheet1!H13)/(Sheet1!H13-4)</f>
        <v/>
      </c>
      <c r="C51" s="48">
        <f t="array" ref="C51">_xlfn.IFS(
Sheet1!C13="Low Risk",A51/Sheet3!L2,
Sheet1!C13="Medium Risk",A51/Sheet3!L3,
Sheet1!C13="High Risk",A51/Sheet3!L4,
Sheet1!C13="Very High",A51/Sheet3!L5
)</f>
        <v/>
      </c>
      <c r="D51" s="48" t="n"/>
      <c r="E51" s="48" t="n"/>
      <c r="F51" s="48" t="n"/>
      <c r="G51" s="48">
        <f t="array" ref="G51">_xlfn.IFS(
    AND(TRIM(Sheet1!C13)="Low Risk", TRIM(Sheet1!F13)="New"), B51/Sheet3!V2,
    AND(TRIM(Sheet1!C13)="Low Risk", TRIM(Sheet1!F13)="Exp"), B51/Sheet3!W2,
    AND(TRIM(Sheet1!C13)="Medium Risk", TRIM(Sheet1!F13)="New"), B51/Sheet3!V3,
    AND(TRIM(Sheet1!C13)="Medium Risk", TRIM(Sheet1!F13)="Exp"), B51/Sheet3!W3,
    AND(TRIM(Sheet1!C13)="High Risk", TRIM(Sheet1!F13)="New"), B51/Sheet3!V4,
    AND(TRIM(Sheet1!C13)="High Risk", TRIM(Sheet1!F13)="Exp"), B51/Sheet3!W4,
    AND(TRIM(Sheet1!C13)="Very High", TRIM(Sheet1!F13)="New"), B51/Sheet3!V5,
    AND(TRIM(Sheet1!C13)="Very High", TRIM(Sheet1!F13)="Exp"), B51/Sheet3!W5)</f>
        <v/>
      </c>
      <c r="H51" s="17">
        <f>IF(G51/4&lt;1,1,G51/4)</f>
        <v/>
      </c>
      <c r="I51" s="17">
        <f>IF(H51/4&lt;1,1,H51/4)</f>
        <v/>
      </c>
      <c r="J51" s="17">
        <f>IF(B51/100&lt;1,0,B51/100)</f>
        <v/>
      </c>
      <c r="K51" s="51" t="inlineStr">
        <is>
          <t>P4</t>
        </is>
      </c>
    </row>
    <row r="52">
      <c r="A52" s="17">
        <f>B56+B57</f>
        <v/>
      </c>
      <c r="B52" s="41">
        <f>(Sheet1!G13-B48-B49-B50-Sheet1!H13)/(Sheet1!H13-4)</f>
        <v/>
      </c>
      <c r="C52" s="48">
        <f t="array" ref="C52">_xlfn.IFS(
Sheet1!C13="Low Risk",A52/Sheet3!L2,
Sheet1!C13="Medium Risk",A52/Sheet3!L3,
Sheet1!C13="High Risk",A52/Sheet3!L4,
Sheet1!C13="Very High",A52/Sheet3!L5
)</f>
        <v/>
      </c>
      <c r="D52" s="48" t="n"/>
      <c r="E52" s="48" t="n"/>
      <c r="F52" s="48" t="n"/>
      <c r="G52" s="48">
        <f t="array" ref="G52">_xlfn.IFS(
    AND(TRIM(Sheet1!C13)="Low Risk", TRIM(Sheet1!F13)="New"), B52/Sheet3!V2,
    AND(TRIM(Sheet1!C13)="Low Risk", TRIM(Sheet1!F13)="Exp"), B52/Sheet3!W2,
    AND(TRIM(Sheet1!C13)="Medium Risk", TRIM(Sheet1!F13)="New"), B52/Sheet3!V3,
    AND(TRIM(Sheet1!C13)="Medium Risk", TRIM(Sheet1!F13)="Exp"), B52/Sheet3!W3,
    AND(TRIM(Sheet1!C13)="High Risk", TRIM(Sheet1!F13)="New"), B52/Sheet3!V4,
    AND(TRIM(Sheet1!C13)="High Risk", TRIM(Sheet1!F13)="Exp"), B52/Sheet3!W4,
    AND(TRIM(Sheet1!C13)="Very High", TRIM(Sheet1!F13)="New"), B52/Sheet3!V5,
    AND(TRIM(Sheet1!C13)="Very High", TRIM(Sheet1!F13)="Exp"), B52/Sheet3!W5)</f>
        <v/>
      </c>
      <c r="H52" s="17">
        <f>IF(G52/4&lt;1,1,G52/4)</f>
        <v/>
      </c>
      <c r="I52" s="17">
        <f>IF(H52/4&lt;1,1,H52/4)</f>
        <v/>
      </c>
      <c r="J52" s="17">
        <f>IF(B52/100&lt;1,0,B52/100)</f>
        <v/>
      </c>
      <c r="K52" s="51" t="inlineStr">
        <is>
          <t>P5</t>
        </is>
      </c>
    </row>
    <row r="53">
      <c r="A53" s="17">
        <f>B58+B59</f>
        <v/>
      </c>
      <c r="B53" s="41">
        <f>(Sheet1!G13-B48-B49-B50-Sheet1!H13)/(Sheet1!H13-4)</f>
        <v/>
      </c>
      <c r="C53" s="48">
        <f t="array" ref="C53">_xlfn.IFS(
Sheet1!C13="Low Risk",A53/Sheet3!L2,
Sheet1!C13="Medium Risk",A53/Sheet3!L3,
Sheet1!C13="High Risk",A53/Sheet3!L4,
Sheet1!C13="Very High",A53/Sheet3!L5
)</f>
        <v/>
      </c>
      <c r="D53" s="48" t="n"/>
      <c r="E53" s="48" t="n"/>
      <c r="F53" s="48" t="n"/>
      <c r="G53" s="48">
        <f t="array" ref="G53">_xlfn.IFS(
    AND(TRIM(Sheet1!C13)="Low Risk", TRIM(Sheet1!F13)="New"), B53/Sheet3!V2,
    AND(TRIM(Sheet1!C13)="Low Risk", TRIM(Sheet1!F13)="Exp"), B53/Sheet3!W2,
    AND(TRIM(Sheet1!C13)="Medium Risk", TRIM(Sheet1!F13)="New"), B53/Sheet3!V3,
    AND(TRIM(Sheet1!C13)="Medium Risk", TRIM(Sheet1!F13)="Exp"), B53/Sheet3!W3,
    AND(TRIM(Sheet1!C13)="High Risk", TRIM(Sheet1!F13)="New"), B53/Sheet3!V4,
    AND(TRIM(Sheet1!C13)="High Risk", TRIM(Sheet1!F13)="Exp"), B53/Sheet3!W4,
    AND(TRIM(Sheet1!C13)="Very High", TRIM(Sheet1!F13)="New"), B53/Sheet3!V5,
    AND(TRIM(Sheet1!C13)="Very High", TRIM(Sheet1!F13)="Exp"), B53/Sheet3!W5)</f>
        <v/>
      </c>
      <c r="H53" s="17">
        <f>IF(G53/4&lt;1,1,G53/4)</f>
        <v/>
      </c>
      <c r="I53" s="17">
        <f>IF(H53/4&lt;1,1,H53/4)</f>
        <v/>
      </c>
      <c r="J53" s="17">
        <f>IF(B53/100&lt;1,0,B53/100)</f>
        <v/>
      </c>
      <c r="K53" s="51" t="inlineStr">
        <is>
          <t>P6</t>
        </is>
      </c>
    </row>
    <row r="54">
      <c r="A54" s="23" t="inlineStr">
        <is>
          <t>A7</t>
        </is>
      </c>
      <c r="B54" s="41">
        <f>(Sheet1!G13-B48-B49-B50-Sheet1!H13)/(Sheet1!H13-4)</f>
        <v/>
      </c>
      <c r="C54" s="23" t="inlineStr">
        <is>
          <t>C7</t>
        </is>
      </c>
      <c r="D54" s="49" t="n"/>
      <c r="E54" s="49" t="n"/>
      <c r="F54" s="49" t="n"/>
      <c r="G54" s="49">
        <f t="array" ref="G54">_xlfn.IFS(
    AND(TRIM(Sheet1!C13)="Low Risk", TRIM(Sheet1!F13)="New"), B54/Sheet3!V2,
    AND(TRIM(Sheet1!C13)="Low Risk", TRIM(Sheet1!F13)="Exp"), B54/Sheet3!W2,
    AND(TRIM(Sheet1!C13)="Medium Risk", TRIM(Sheet1!F13)="New"), B54/Sheet3!V3,
    AND(TRIM(Sheet1!C13)="Medium Risk", TRIM(Sheet1!F13)="Exp"), B54/Sheet3!W3,
    AND(TRIM(Sheet1!C13)="High Risk", TRIM(Sheet1!F13)="New"), B54/Sheet3!V4,
    AND(TRIM(Sheet1!C13)="High Risk", TRIM(Sheet1!F13)="Exp"), B54/Sheet3!W4,
    AND(TRIM(Sheet1!C13)="Very High", TRIM(Sheet1!F13)="New"), B54/Sheet3!V5,
    AND(TRIM(Sheet1!C13)="Very High", TRIM(Sheet1!F13)="Exp"), B54/Sheet3!W5)</f>
        <v/>
      </c>
      <c r="H54" s="17">
        <f>IF(G54/4&lt;1,1,G54/4)</f>
        <v/>
      </c>
      <c r="I54" s="17">
        <f>IF(H54/4&lt;1,1,H54/4)</f>
        <v/>
      </c>
      <c r="J54" s="17">
        <f>IF(B54/100&lt;1,0,B54/100)</f>
        <v/>
      </c>
      <c r="K54" s="51" t="inlineStr">
        <is>
          <t>P7</t>
        </is>
      </c>
    </row>
    <row r="55">
      <c r="A55" s="23" t="inlineStr">
        <is>
          <t>A8</t>
        </is>
      </c>
      <c r="B55" s="41">
        <f>(Sheet1!G13-B48-B49-B50-Sheet1!H13)/(Sheet1!H13-4)</f>
        <v/>
      </c>
      <c r="C55" s="23" t="inlineStr">
        <is>
          <t>C8</t>
        </is>
      </c>
      <c r="D55" s="49" t="n"/>
      <c r="E55" s="49" t="n"/>
      <c r="F55" s="49" t="n"/>
      <c r="G55" s="49">
        <f t="array" ref="G55">_xlfn.IFS(
    AND(TRIM(Sheet1!C13)="Low Risk", TRIM(Sheet1!F13)="New"), B55/Sheet3!V2,
    AND(TRIM(Sheet1!C13)="Low Risk", TRIM(Sheet1!F13)="Exp"), B55/Sheet3!W2,
    AND(TRIM(Sheet1!C13)="Medium Risk", TRIM(Sheet1!F13)="New"), B55/Sheet3!V3,
    AND(TRIM(Sheet1!C13)="Medium Risk", TRIM(Sheet1!F13)="Exp"), B55/Sheet3!W3,
    AND(TRIM(Sheet1!C13)="High Risk", TRIM(Sheet1!F13)="New"), B55/Sheet3!V4,
    AND(TRIM(Sheet1!C13)="High Risk", TRIM(Sheet1!F13)="Exp"), B55/Sheet3!W4,
    AND(TRIM(Sheet1!C13)="Very High", TRIM(Sheet1!F13)="New"), B55/Sheet3!V5,
    AND(TRIM(Sheet1!C13)="Very High", TRIM(Sheet1!F13)="Exp"), B55/Sheet3!W5)</f>
        <v/>
      </c>
      <c r="H55" s="17">
        <f>IF(G55/4&lt;1,1,G55/4)</f>
        <v/>
      </c>
      <c r="I55" s="17">
        <f>IF(H55/4&lt;1,1,H55/4)</f>
        <v/>
      </c>
      <c r="J55" s="17">
        <f>IF(B55/100&lt;1,0,B55/100)</f>
        <v/>
      </c>
      <c r="K55" s="51" t="inlineStr">
        <is>
          <t>P8</t>
        </is>
      </c>
    </row>
    <row r="56">
      <c r="A56" s="23" t="inlineStr">
        <is>
          <t>A9</t>
        </is>
      </c>
      <c r="B56" s="41">
        <f>(Sheet1!G13-B48-B49-B50-Sheet1!H13)/(Sheet1!H13-4)</f>
        <v/>
      </c>
      <c r="C56" s="23" t="inlineStr">
        <is>
          <t>C9</t>
        </is>
      </c>
      <c r="D56" s="49" t="n"/>
      <c r="E56" s="49" t="n"/>
      <c r="F56" s="49" t="n"/>
      <c r="G56" s="49">
        <f t="array" ref="G56">_xlfn.IFS(
    AND(TRIM(Sheet1!C13)="Low Risk", TRIM(Sheet1!F13)="New"), B56/Sheet3!V2,
    AND(TRIM(Sheet1!C13)="Low Risk", TRIM(Sheet1!F13)="Exp"), B56/Sheet3!W2,
    AND(TRIM(Sheet1!C13)="Medium Risk", TRIM(Sheet1!F13)="New"), B56/Sheet3!V3,
    AND(TRIM(Sheet1!C13)="Medium Risk", TRIM(Sheet1!F13)="Exp"), B56/Sheet3!W3,
    AND(TRIM(Sheet1!C13)="High Risk", TRIM(Sheet1!F13)="New"), B56/Sheet3!V4,
    AND(TRIM(Sheet1!C13)="High Risk", TRIM(Sheet1!F13)="Exp"), B56/Sheet3!W4,
    AND(TRIM(Sheet1!C13)="Very High", TRIM(Sheet1!F13)="New"), B56/Sheet3!V5,
    AND(TRIM(Sheet1!C13)="Very High", TRIM(Sheet1!F13)="Exp"), B56/Sheet3!W5)</f>
        <v/>
      </c>
      <c r="H56" s="17">
        <f>IF(G56/4&lt;1,1,G56/4)</f>
        <v/>
      </c>
      <c r="I56" s="17">
        <f>IF(H56/4&lt;1,1,H56/4)</f>
        <v/>
      </c>
      <c r="J56" s="17">
        <f>IF(B56/100&lt;1,0,B56/100)</f>
        <v/>
      </c>
      <c r="K56" s="51" t="inlineStr">
        <is>
          <t>P9</t>
        </is>
      </c>
    </row>
    <row r="57">
      <c r="A57" s="23" t="inlineStr">
        <is>
          <t>A10</t>
        </is>
      </c>
      <c r="B57" s="41">
        <f>(Sheet1!G13-B48-B49-B50-Sheet1!H13)/(Sheet1!H13-4)</f>
        <v/>
      </c>
      <c r="C57" s="23" t="inlineStr">
        <is>
          <t>C10</t>
        </is>
      </c>
      <c r="D57" s="49" t="n"/>
      <c r="E57" s="49" t="n"/>
      <c r="F57" s="49" t="n"/>
      <c r="G57" s="49">
        <f t="array" ref="G57">_xlfn.IFS(
    AND(TRIM(Sheet1!C13)="Low Risk", TRIM(Sheet1!F13)="New"), B57/Sheet3!V2,
    AND(TRIM(Sheet1!C13)="Low Risk", TRIM(Sheet1!F13)="Exp"), B57/Sheet3!W2,
    AND(TRIM(Sheet1!C13)="Medium Risk", TRIM(Sheet1!F13)="New"), B57/Sheet3!V3,
    AND(TRIM(Sheet1!C13)="Medium Risk", TRIM(Sheet1!F13)="Exp"), B57/Sheet3!W3,
    AND(TRIM(Sheet1!C13)="High Risk", TRIM(Sheet1!F13)="New"), B57/Sheet3!V4,
    AND(TRIM(Sheet1!C13)="High Risk", TRIM(Sheet1!F13)="Exp"), B57/Sheet3!W4,
    AND(TRIM(Sheet1!C13)="Very High", TRIM(Sheet1!F13)="New"), B57/Sheet3!V5,
    AND(TRIM(Sheet1!C13)="Very High", TRIM(Sheet1!F13)="Exp"), B57/Sheet3!W5)</f>
        <v/>
      </c>
      <c r="H57" s="17">
        <f>IF(G57/4&lt;1,1,G57/4)</f>
        <v/>
      </c>
      <c r="I57" s="17">
        <f>IF(H57/4&lt;1,1,H57/4)</f>
        <v/>
      </c>
      <c r="J57" s="17">
        <f>IF(B57/100&lt;1,0,B57/100)</f>
        <v/>
      </c>
      <c r="K57" s="51" t="inlineStr">
        <is>
          <t>P10</t>
        </is>
      </c>
    </row>
    <row r="58">
      <c r="A58" s="23" t="inlineStr">
        <is>
          <t>A11</t>
        </is>
      </c>
      <c r="B58" s="41">
        <f>(Sheet1!G13-B48-B49-B50-Sheet1!H13)/(Sheet1!H13-4)</f>
        <v/>
      </c>
      <c r="C58" s="23" t="inlineStr">
        <is>
          <t>C11</t>
        </is>
      </c>
      <c r="D58" s="49" t="n"/>
      <c r="E58" s="49" t="n"/>
      <c r="F58" s="49" t="n"/>
      <c r="G58" s="49">
        <f t="array" ref="G58">_xlfn.IFS(
    AND(TRIM(Sheet1!C13)="Low Risk", TRIM(Sheet1!F13)="New"), B58/Sheet3!V2,
    AND(TRIM(Sheet1!C13)="Low Risk", TRIM(Sheet1!F13)="Exp"), B58/Sheet3!W2,
    AND(TRIM(Sheet1!C13)="Medium Risk", TRIM(Sheet1!F13)="New"), B58/Sheet3!V3,
    AND(TRIM(Sheet1!C13)="Medium Risk", TRIM(Sheet1!F13)="Exp"), B58/Sheet3!W3,
    AND(TRIM(Sheet1!C13)="High Risk", TRIM(Sheet1!F13)="New"), B58/Sheet3!V4,
    AND(TRIM(Sheet1!C13)="High Risk", TRIM(Sheet1!F13)="Exp"), B58/Sheet3!W4,
    AND(TRIM(Sheet1!C13)="Very High", TRIM(Sheet1!F13)="New"), B58/Sheet3!V5,
    AND(TRIM(Sheet1!C13)="Very High", TRIM(Sheet1!F13)="Exp"), B58/Sheet3!W5)</f>
        <v/>
      </c>
      <c r="H58" s="17">
        <f>IF(G58/4&lt;1,1,G58/4)</f>
        <v/>
      </c>
      <c r="I58" s="17">
        <f>IF(H58/4&lt;1,1,H58/4)</f>
        <v/>
      </c>
      <c r="J58" s="17">
        <f>IF(B58/100&lt;1,0,B58/100)</f>
        <v/>
      </c>
      <c r="K58" s="51" t="inlineStr">
        <is>
          <t>P11</t>
        </is>
      </c>
    </row>
    <row r="59">
      <c r="A59" s="23" t="inlineStr">
        <is>
          <t>A12</t>
        </is>
      </c>
      <c r="B59" s="41">
        <f>Sheet1!G13/Sheet1!H13*0.75</f>
        <v/>
      </c>
      <c r="C59" s="23" t="inlineStr">
        <is>
          <t>C12</t>
        </is>
      </c>
      <c r="D59" s="49" t="n"/>
      <c r="E59" s="49" t="n"/>
      <c r="F59" s="49" t="n"/>
      <c r="G59" s="49">
        <f t="array" ref="G59">_xlfn.IFS(
    AND(TRIM(Sheet1!C13)="Low Risk", TRIM(Sheet1!F13)="New"), B59/Sheet3!V2,
    AND(TRIM(Sheet1!C13)="Low Risk", TRIM(Sheet1!F13)="Exp"), B59/Sheet3!W2,
    AND(TRIM(Sheet1!C13)="Medium Risk", TRIM(Sheet1!F13)="New"), B59/Sheet3!V3,
    AND(TRIM(Sheet1!C13)="Medium Risk", TRIM(Sheet1!F13)="Exp"), B59/Sheet3!W3,
    AND(TRIM(Sheet1!C13)="High Risk", TRIM(Sheet1!F13)="New"), B59/Sheet3!V4,
    AND(TRIM(Sheet1!C13)="High Risk", TRIM(Sheet1!F13)="Exp"), B59/Sheet3!W4,
    AND(TRIM(Sheet1!C13)="Very High", TRIM(Sheet1!F13)="New"), B59/Sheet3!V5,
    AND(TRIM(Sheet1!C13)="Very High", TRIM(Sheet1!F13)="Exp"), B59/Sheet3!W5)</f>
        <v/>
      </c>
      <c r="H59" s="17">
        <f>IF(G59/4&lt;1,1,G59/4)</f>
        <v/>
      </c>
      <c r="I59" s="17">
        <f>IF(H59/4&lt;1,1,H59/4)</f>
        <v/>
      </c>
      <c r="J59" s="17">
        <f>IF(B59/100&lt;1,0,B59/100)</f>
        <v/>
      </c>
      <c r="K59" s="51" t="inlineStr">
        <is>
          <t>P12</t>
        </is>
      </c>
    </row>
  </sheetData>
  <mergeCells count="5">
    <mergeCell ref="A1:J1"/>
    <mergeCell ref="A46:J46"/>
    <mergeCell ref="A31:J31"/>
    <mergeCell ref="K1:S1"/>
    <mergeCell ref="A16:J1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rgb="FFFFFF00"/>
    <outlinePr summaryBelow="1" summaryRight="1"/>
    <pageSetUpPr/>
  </sheetPr>
  <dimension ref="H1:W12"/>
  <sheetViews>
    <sheetView topLeftCell="H1" workbookViewId="0">
      <selection activeCell="G3" sqref="A3:G3"/>
    </sheetView>
  </sheetViews>
  <sheetFormatPr baseColWidth="8" defaultRowHeight="14.5"/>
  <cols>
    <col hidden="1" width="2.453125" customWidth="1" style="94" min="1" max="1"/>
    <col hidden="1" width="5.453125" customWidth="1" style="94" min="2" max="2"/>
    <col hidden="1" width="9.453125" customWidth="1" style="94" min="3" max="3"/>
    <col hidden="1" width="8.1796875" customWidth="1" style="94" min="4" max="4"/>
    <col hidden="1" width="17.1796875" customWidth="1" style="94" min="5" max="7"/>
    <col width="17.1796875" bestFit="1" customWidth="1" style="94" min="8" max="12"/>
  </cols>
  <sheetData>
    <row r="1" ht="15" customHeight="1" s="94" thickBot="1">
      <c r="H1" s="27" t="n">
        <v>1</v>
      </c>
      <c r="I1" s="5" t="n"/>
      <c r="J1" s="29" t="n"/>
      <c r="K1" s="29" t="inlineStr">
        <is>
          <t>Duration</t>
        </is>
      </c>
      <c r="L1" s="2" t="n">
        <v>0.5</v>
      </c>
      <c r="M1" s="4" t="n">
        <v>4</v>
      </c>
      <c r="N1" s="4" t="n">
        <v>3</v>
      </c>
      <c r="O1" s="4" t="n">
        <v>5</v>
      </c>
      <c r="P1" s="4" t="n">
        <v>3</v>
      </c>
      <c r="Q1" s="4" t="n">
        <v>3</v>
      </c>
      <c r="R1" s="4" t="n">
        <v>4</v>
      </c>
      <c r="S1" s="4" t="n">
        <v>3</v>
      </c>
      <c r="T1" s="4" t="n">
        <v>3</v>
      </c>
      <c r="U1" s="4" t="n">
        <v>4</v>
      </c>
      <c r="V1" s="4" t="n">
        <v>10</v>
      </c>
      <c r="W1" s="36" t="n">
        <v>3</v>
      </c>
    </row>
    <row r="2" ht="15" customHeight="1" s="94" thickBot="1">
      <c r="H2" s="27" t="n">
        <v>2</v>
      </c>
      <c r="I2" s="105" t="inlineStr">
        <is>
          <t>Bussiness as usual</t>
        </is>
      </c>
      <c r="J2" s="29" t="inlineStr">
        <is>
          <t>Low Risk</t>
        </is>
      </c>
      <c r="K2" s="29" t="inlineStr">
        <is>
          <t>Productivity/Month</t>
        </is>
      </c>
      <c r="L2" s="4">
        <f>24/L1</f>
        <v/>
      </c>
      <c r="M2" s="4">
        <f>24/M1</f>
        <v/>
      </c>
      <c r="N2" s="4">
        <f>24/N1</f>
        <v/>
      </c>
      <c r="O2" s="4">
        <f>24/O1</f>
        <v/>
      </c>
      <c r="P2" s="4">
        <f>24/P1</f>
        <v/>
      </c>
      <c r="Q2" s="4">
        <f>24/Q1</f>
        <v/>
      </c>
      <c r="R2" s="4">
        <f>24/R1</f>
        <v/>
      </c>
      <c r="S2" s="4">
        <f>24/S1</f>
        <v/>
      </c>
      <c r="T2" s="4">
        <f>24/T1</f>
        <v/>
      </c>
      <c r="U2" s="4">
        <f>24/U1</f>
        <v/>
      </c>
      <c r="V2" s="4">
        <f>24/V1</f>
        <v/>
      </c>
      <c r="W2" s="36">
        <f>24/W1</f>
        <v/>
      </c>
    </row>
    <row r="3" ht="15" customHeight="1" s="94" thickBot="1">
      <c r="H3" s="27" t="n">
        <v>3</v>
      </c>
      <c r="I3" s="106" t="n"/>
      <c r="J3" s="29" t="inlineStr">
        <is>
          <t>Medium Risk</t>
        </is>
      </c>
      <c r="K3" s="29" t="inlineStr">
        <is>
          <t>Productivity/Month</t>
        </is>
      </c>
      <c r="L3" s="4">
        <f>L2/1.25</f>
        <v/>
      </c>
      <c r="M3" s="4">
        <f>M2/1.25</f>
        <v/>
      </c>
      <c r="N3" s="4">
        <f>N2/1.25</f>
        <v/>
      </c>
      <c r="O3" s="4">
        <f>O2/1.25</f>
        <v/>
      </c>
      <c r="P3" s="4">
        <f>P2/1.25</f>
        <v/>
      </c>
      <c r="Q3" s="4">
        <f>Q2/1.25</f>
        <v/>
      </c>
      <c r="R3" s="4">
        <f>R2/1.25</f>
        <v/>
      </c>
      <c r="S3" s="4">
        <f>S2/1.25</f>
        <v/>
      </c>
      <c r="T3" s="4">
        <f>T2/1.25</f>
        <v/>
      </c>
      <c r="U3" s="4">
        <f>U2/1.25</f>
        <v/>
      </c>
      <c r="V3" s="4">
        <f>V2/1.25</f>
        <v/>
      </c>
      <c r="W3" s="36">
        <f>W2/1.25</f>
        <v/>
      </c>
    </row>
    <row r="4" ht="15" customHeight="1" s="94" thickBot="1">
      <c r="H4" s="27" t="n">
        <v>4</v>
      </c>
      <c r="I4" s="106" t="n"/>
      <c r="J4" s="29" t="inlineStr">
        <is>
          <t>High Risk</t>
        </is>
      </c>
      <c r="K4" s="29" t="inlineStr">
        <is>
          <t>Productivity/Month</t>
        </is>
      </c>
      <c r="L4" s="4">
        <f>L2/1.5</f>
        <v/>
      </c>
      <c r="M4" s="4">
        <f>M2/1.5</f>
        <v/>
      </c>
      <c r="N4" s="4">
        <f>N2/1.5</f>
        <v/>
      </c>
      <c r="O4" s="4">
        <f>O2/1.5</f>
        <v/>
      </c>
      <c r="P4" s="4">
        <f>P2/1.5</f>
        <v/>
      </c>
      <c r="Q4" s="4">
        <f>Q2/1.5</f>
        <v/>
      </c>
      <c r="R4" s="4">
        <f>R2/1.5</f>
        <v/>
      </c>
      <c r="S4" s="4">
        <f>S2/1.5</f>
        <v/>
      </c>
      <c r="T4" s="4">
        <f>T2/1.5</f>
        <v/>
      </c>
      <c r="U4" s="4">
        <f>U2/1.5</f>
        <v/>
      </c>
      <c r="V4" s="4">
        <f>V2/1.5</f>
        <v/>
      </c>
      <c r="W4" s="36">
        <f>W2/1.5</f>
        <v/>
      </c>
    </row>
    <row r="5" ht="15" customHeight="1" s="94" thickBot="1">
      <c r="H5" s="27" t="n">
        <v>5</v>
      </c>
      <c r="I5" s="107" t="n"/>
      <c r="J5" s="29" t="inlineStr">
        <is>
          <t>Very High risk</t>
        </is>
      </c>
      <c r="K5" s="29" t="inlineStr">
        <is>
          <t>Productivity/Month</t>
        </is>
      </c>
      <c r="L5" s="4">
        <f>L2/2</f>
        <v/>
      </c>
      <c r="M5" s="4">
        <f>M2/2</f>
        <v/>
      </c>
      <c r="N5" s="4">
        <f>N2/2</f>
        <v/>
      </c>
      <c r="O5" s="4">
        <f>O2/2</f>
        <v/>
      </c>
      <c r="P5" s="4">
        <f>P2/2</f>
        <v/>
      </c>
      <c r="Q5" s="4">
        <f>Q2/2</f>
        <v/>
      </c>
      <c r="R5" s="4">
        <f>R2/2</f>
        <v/>
      </c>
      <c r="S5" s="4">
        <f>S2/2</f>
        <v/>
      </c>
      <c r="T5" s="4">
        <f>T2/2</f>
        <v/>
      </c>
      <c r="U5" s="4">
        <f>U2/2</f>
        <v/>
      </c>
      <c r="V5" s="4">
        <f>V2/2</f>
        <v/>
      </c>
      <c r="W5" s="36">
        <f>W2/2</f>
        <v/>
      </c>
    </row>
    <row r="6" ht="15" customHeight="1" s="94" thickBot="1">
      <c r="H6" s="27" t="n">
        <v>6</v>
      </c>
      <c r="I6" s="105" t="inlineStr">
        <is>
          <t>Start Up</t>
        </is>
      </c>
      <c r="J6" s="29" t="inlineStr">
        <is>
          <t>Low Risk</t>
        </is>
      </c>
      <c r="K6" s="29" t="inlineStr">
        <is>
          <t>Productivity/Month</t>
        </is>
      </c>
      <c r="L6" s="4">
        <f>L2/1.5</f>
        <v/>
      </c>
      <c r="M6" s="4">
        <f>M2/1.5</f>
        <v/>
      </c>
      <c r="N6" s="4">
        <f>N2/1.5</f>
        <v/>
      </c>
      <c r="O6" s="4">
        <f>O2/1.5</f>
        <v/>
      </c>
      <c r="P6" s="4">
        <f>P2/1.5</f>
        <v/>
      </c>
      <c r="Q6" s="4">
        <f>Q2/1.5</f>
        <v/>
      </c>
      <c r="R6" s="4">
        <f>R2/1.5</f>
        <v/>
      </c>
      <c r="S6" s="4">
        <f>S2/1.5</f>
        <v/>
      </c>
      <c r="T6" s="4">
        <f>T2/1.5</f>
        <v/>
      </c>
      <c r="U6" s="4">
        <f>U2/1.5</f>
        <v/>
      </c>
      <c r="V6" s="4">
        <f>V2/1.5</f>
        <v/>
      </c>
      <c r="W6" s="36">
        <f>W2/1.5</f>
        <v/>
      </c>
    </row>
    <row r="7" ht="15" customHeight="1" s="94" thickBot="1">
      <c r="H7" s="27" t="n">
        <v>7</v>
      </c>
      <c r="I7" s="106" t="n"/>
      <c r="J7" s="29" t="inlineStr">
        <is>
          <t>Medium Risk</t>
        </is>
      </c>
      <c r="K7" s="29" t="inlineStr">
        <is>
          <t>Productivity/Month</t>
        </is>
      </c>
      <c r="L7" s="4">
        <f>L6/1.25</f>
        <v/>
      </c>
      <c r="M7" s="4">
        <f>M6/1.25</f>
        <v/>
      </c>
      <c r="N7" s="4">
        <f>N6/1.25</f>
        <v/>
      </c>
      <c r="O7" s="4">
        <f>O6/1.25</f>
        <v/>
      </c>
      <c r="P7" s="4">
        <f>P6/1.25</f>
        <v/>
      </c>
      <c r="Q7" s="4">
        <f>Q6/1.25</f>
        <v/>
      </c>
      <c r="R7" s="4">
        <f>R6/1.25</f>
        <v/>
      </c>
      <c r="S7" s="4">
        <f>S6/1.25</f>
        <v/>
      </c>
      <c r="T7" s="4">
        <f>T6/1.25</f>
        <v/>
      </c>
      <c r="U7" s="4">
        <f>U6/1.25</f>
        <v/>
      </c>
      <c r="V7" s="4">
        <f>V6/1.25</f>
        <v/>
      </c>
      <c r="W7" s="36">
        <f>W6/1.25</f>
        <v/>
      </c>
    </row>
    <row r="8" ht="15" customHeight="1" s="94" thickBot="1">
      <c r="H8" s="27" t="n">
        <v>8</v>
      </c>
      <c r="I8" s="106" t="n"/>
      <c r="J8" s="29" t="inlineStr">
        <is>
          <t>High Risk</t>
        </is>
      </c>
      <c r="K8" s="29" t="inlineStr">
        <is>
          <t>Productivity/Month</t>
        </is>
      </c>
      <c r="L8" s="4">
        <f>L6/1.5</f>
        <v/>
      </c>
      <c r="M8" s="4">
        <f>M6/1.5</f>
        <v/>
      </c>
      <c r="N8" s="4">
        <f>N6/1.5</f>
        <v/>
      </c>
      <c r="O8" s="4">
        <f>O6/1.5</f>
        <v/>
      </c>
      <c r="P8" s="4">
        <f>P6/1.5</f>
        <v/>
      </c>
      <c r="Q8" s="4">
        <f>Q6/1.5</f>
        <v/>
      </c>
      <c r="R8" s="4">
        <f>R6/1.5</f>
        <v/>
      </c>
      <c r="S8" s="4">
        <f>S6/1.5</f>
        <v/>
      </c>
      <c r="T8" s="4">
        <f>T6/1.5</f>
        <v/>
      </c>
      <c r="U8" s="4">
        <f>U6/1.5</f>
        <v/>
      </c>
      <c r="V8" s="4">
        <f>V6/1.5</f>
        <v/>
      </c>
      <c r="W8" s="36">
        <f>W6/1.5</f>
        <v/>
      </c>
    </row>
    <row r="9" ht="15" customHeight="1" s="94" thickBot="1">
      <c r="H9" s="28" t="n">
        <v>9</v>
      </c>
      <c r="I9" s="107" t="n"/>
      <c r="J9" s="30" t="inlineStr">
        <is>
          <t>Very High risk</t>
        </is>
      </c>
      <c r="K9" s="30" t="inlineStr">
        <is>
          <t>Productivity/Month</t>
        </is>
      </c>
      <c r="L9" s="35">
        <f>L6/2</f>
        <v/>
      </c>
      <c r="M9" s="35">
        <f>M6/2</f>
        <v/>
      </c>
      <c r="N9" s="35">
        <f>N6/2</f>
        <v/>
      </c>
      <c r="O9" s="35">
        <f>O6/2</f>
        <v/>
      </c>
      <c r="P9" s="35">
        <f>P6/2</f>
        <v/>
      </c>
      <c r="Q9" s="35">
        <f>Q6/2</f>
        <v/>
      </c>
      <c r="R9" s="35">
        <f>R6/2</f>
        <v/>
      </c>
      <c r="S9" s="35">
        <f>S6/2</f>
        <v/>
      </c>
      <c r="T9" s="35">
        <f>T6/2</f>
        <v/>
      </c>
      <c r="U9" s="35">
        <f>U6/2</f>
        <v/>
      </c>
      <c r="V9" s="35">
        <f>V6/2</f>
        <v/>
      </c>
      <c r="W9" s="37">
        <f>W6/2</f>
        <v/>
      </c>
    </row>
    <row r="10" ht="15" customHeight="1" s="94" thickBot="1">
      <c r="H10" s="97" t="n"/>
      <c r="I10" s="98" t="n"/>
      <c r="J10" s="98" t="n"/>
      <c r="K10" s="99" t="n"/>
      <c r="L10" s="31" t="inlineStr">
        <is>
          <t>L</t>
        </is>
      </c>
      <c r="M10" s="31" t="inlineStr">
        <is>
          <t>M</t>
        </is>
      </c>
      <c r="N10" s="31" t="inlineStr">
        <is>
          <t>N</t>
        </is>
      </c>
      <c r="O10" s="31" t="inlineStr">
        <is>
          <t>O</t>
        </is>
      </c>
      <c r="P10" s="31" t="inlineStr">
        <is>
          <t>P</t>
        </is>
      </c>
      <c r="Q10" s="31" t="inlineStr">
        <is>
          <t>Q</t>
        </is>
      </c>
      <c r="R10" s="31" t="inlineStr">
        <is>
          <t>R</t>
        </is>
      </c>
      <c r="S10" s="31" t="inlineStr">
        <is>
          <t>S</t>
        </is>
      </c>
      <c r="T10" s="31" t="inlineStr">
        <is>
          <t>T</t>
        </is>
      </c>
      <c r="U10" s="31" t="inlineStr">
        <is>
          <t>U</t>
        </is>
      </c>
      <c r="V10" s="31" t="inlineStr">
        <is>
          <t>V</t>
        </is>
      </c>
      <c r="W10" s="32" t="inlineStr">
        <is>
          <t>W</t>
        </is>
      </c>
    </row>
    <row r="11" ht="15" customHeight="1" s="94" thickBot="1">
      <c r="H11" s="100" t="n"/>
      <c r="K11" s="101" t="n"/>
      <c r="L11" s="33" t="inlineStr">
        <is>
          <t>TSSR</t>
        </is>
      </c>
      <c r="M11" s="33" t="inlineStr">
        <is>
          <t>SRAN</t>
        </is>
      </c>
      <c r="N11" s="33" t="inlineStr">
        <is>
          <t>SRAN</t>
        </is>
      </c>
      <c r="O11" s="33" t="inlineStr">
        <is>
          <t>SRAN</t>
        </is>
      </c>
      <c r="P11" s="33" t="inlineStr">
        <is>
          <t>5G</t>
        </is>
      </c>
      <c r="Q11" s="33" t="inlineStr">
        <is>
          <t>5G</t>
        </is>
      </c>
      <c r="R11" s="33" t="inlineStr">
        <is>
          <t>5G</t>
        </is>
      </c>
      <c r="S11" s="33" t="inlineStr">
        <is>
          <t>MW</t>
        </is>
      </c>
      <c r="T11" s="33" t="inlineStr">
        <is>
          <t>MW</t>
        </is>
      </c>
      <c r="U11" s="33" t="inlineStr">
        <is>
          <t>MW</t>
        </is>
      </c>
      <c r="V11" s="33" t="inlineStr">
        <is>
          <t>CW</t>
        </is>
      </c>
      <c r="W11" s="34" t="inlineStr">
        <is>
          <t>CW</t>
        </is>
      </c>
    </row>
    <row r="12" ht="15" customHeight="1" s="94" thickBot="1">
      <c r="H12" s="102" t="n"/>
      <c r="I12" s="103" t="n"/>
      <c r="J12" s="103" t="n"/>
      <c r="K12" s="104" t="n"/>
      <c r="L12" s="33" t="inlineStr">
        <is>
          <t>All</t>
        </is>
      </c>
      <c r="M12" s="33" t="inlineStr">
        <is>
          <t>NEW</t>
        </is>
      </c>
      <c r="N12" s="33" t="inlineStr">
        <is>
          <t>Expansion</t>
        </is>
      </c>
      <c r="O12" s="33" t="inlineStr">
        <is>
          <t>Swap</t>
        </is>
      </c>
      <c r="P12" s="33" t="inlineStr">
        <is>
          <t>NEW</t>
        </is>
      </c>
      <c r="Q12" s="33" t="inlineStr">
        <is>
          <t>Expansion</t>
        </is>
      </c>
      <c r="R12" s="33" t="inlineStr">
        <is>
          <t>Swap</t>
        </is>
      </c>
      <c r="S12" s="33" t="inlineStr">
        <is>
          <t>NEW</t>
        </is>
      </c>
      <c r="T12" s="33" t="inlineStr">
        <is>
          <t>Expansion</t>
        </is>
      </c>
      <c r="U12" s="33" t="inlineStr">
        <is>
          <t>Swap</t>
        </is>
      </c>
      <c r="V12" s="33" t="inlineStr">
        <is>
          <t>New</t>
        </is>
      </c>
      <c r="W12" s="34" t="inlineStr">
        <is>
          <t>Expansion</t>
        </is>
      </c>
    </row>
  </sheetData>
  <mergeCells count="3">
    <mergeCell ref="H10:K12"/>
    <mergeCell ref="I2:I5"/>
    <mergeCell ref="I6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FFFF00"/>
    <outlinePr summaryBelow="1" summaryRight="1"/>
    <pageSetUpPr/>
  </sheetPr>
  <dimension ref="A1:I69"/>
  <sheetViews>
    <sheetView workbookViewId="0">
      <selection activeCell="I2" sqref="I2:I5"/>
    </sheetView>
  </sheetViews>
  <sheetFormatPr baseColWidth="8" defaultRowHeight="14.5"/>
  <cols>
    <col width="12.26953125" customWidth="1" style="94" min="1" max="2"/>
    <col width="9.1796875" customWidth="1" style="94" min="3" max="3"/>
    <col width="10.453125" bestFit="1" customWidth="1" style="94" min="4" max="4"/>
    <col width="17" customWidth="1" style="94" min="5" max="8"/>
    <col width="12.81640625" customWidth="1" style="94" min="9" max="10"/>
  </cols>
  <sheetData>
    <row r="1">
      <c r="A1" s="53" t="inlineStr">
        <is>
          <t>Country</t>
        </is>
      </c>
      <c r="B1" s="14" t="inlineStr">
        <is>
          <t>Risk</t>
        </is>
      </c>
      <c r="C1" s="14" t="inlineStr">
        <is>
          <t>Region</t>
        </is>
      </c>
      <c r="D1" s="14" t="inlineStr">
        <is>
          <t>Market Unit</t>
        </is>
      </c>
      <c r="F1" s="14" t="inlineStr">
        <is>
          <t>Project Code</t>
        </is>
      </c>
      <c r="H1" s="14" t="inlineStr">
        <is>
          <t>Technology</t>
        </is>
      </c>
      <c r="I1" s="14" t="inlineStr">
        <is>
          <t>Scope</t>
        </is>
      </c>
    </row>
    <row r="2">
      <c r="A2" s="54" t="inlineStr">
        <is>
          <t>UAE</t>
        </is>
      </c>
      <c r="B2" s="3" t="inlineStr">
        <is>
          <t>Low Risk</t>
        </is>
      </c>
      <c r="C2" s="3" t="inlineStr">
        <is>
          <t>MEA</t>
        </is>
      </c>
      <c r="D2" s="3" t="inlineStr">
        <is>
          <t>ME</t>
        </is>
      </c>
      <c r="F2" t="inlineStr">
        <is>
          <t>Project#1</t>
        </is>
      </c>
      <c r="H2" s="3" t="inlineStr">
        <is>
          <t>SRAN</t>
        </is>
      </c>
      <c r="I2" s="3" t="inlineStr">
        <is>
          <t>New</t>
        </is>
      </c>
    </row>
    <row r="3">
      <c r="A3" s="54" t="inlineStr">
        <is>
          <t>Qatar</t>
        </is>
      </c>
      <c r="B3" s="3" t="inlineStr">
        <is>
          <t>Low Risk</t>
        </is>
      </c>
      <c r="C3" s="3" t="inlineStr">
        <is>
          <t>MEA</t>
        </is>
      </c>
      <c r="D3" s="3" t="inlineStr">
        <is>
          <t>NA</t>
        </is>
      </c>
      <c r="F3" t="inlineStr">
        <is>
          <t>Project#2</t>
        </is>
      </c>
      <c r="H3" s="3" t="inlineStr">
        <is>
          <t>5G</t>
        </is>
      </c>
      <c r="I3" s="3" t="inlineStr">
        <is>
          <t>Swap</t>
        </is>
      </c>
    </row>
    <row r="4">
      <c r="A4" s="54" t="inlineStr">
        <is>
          <t>Oman</t>
        </is>
      </c>
      <c r="B4" s="3" t="inlineStr">
        <is>
          <t>Low Risk</t>
        </is>
      </c>
      <c r="C4" s="3" t="inlineStr">
        <is>
          <t>MEA</t>
        </is>
      </c>
      <c r="D4" s="3" t="inlineStr">
        <is>
          <t>Saudi</t>
        </is>
      </c>
      <c r="F4" t="inlineStr">
        <is>
          <t>Project#3</t>
        </is>
      </c>
      <c r="H4" s="3" t="inlineStr">
        <is>
          <t>MW</t>
        </is>
      </c>
      <c r="I4" s="3" t="inlineStr">
        <is>
          <t>Exp</t>
        </is>
      </c>
    </row>
    <row r="5">
      <c r="A5" s="54" t="inlineStr">
        <is>
          <t>Bahrain</t>
        </is>
      </c>
      <c r="B5" s="3" t="inlineStr">
        <is>
          <t>Low Risk</t>
        </is>
      </c>
      <c r="C5" s="3" t="inlineStr">
        <is>
          <t>MEA</t>
        </is>
      </c>
      <c r="D5" s="3" t="inlineStr">
        <is>
          <t>CEWA</t>
        </is>
      </c>
      <c r="F5" t="inlineStr">
        <is>
          <t>Project#4</t>
        </is>
      </c>
      <c r="H5" s="3" t="inlineStr">
        <is>
          <t>CW</t>
        </is>
      </c>
      <c r="I5" s="3" t="n"/>
    </row>
    <row r="6">
      <c r="A6" s="54" t="inlineStr">
        <is>
          <t>Rwanda</t>
        </is>
      </c>
      <c r="B6" s="3" t="inlineStr">
        <is>
          <t>Low Risk</t>
        </is>
      </c>
      <c r="C6" s="3" t="inlineStr">
        <is>
          <t>MEA</t>
        </is>
      </c>
      <c r="D6" s="3" t="inlineStr">
        <is>
          <t>SAV</t>
        </is>
      </c>
    </row>
    <row r="7">
      <c r="A7" s="54" t="inlineStr">
        <is>
          <t>Jordan</t>
        </is>
      </c>
      <c r="B7" s="3" t="inlineStr">
        <is>
          <t>Low Risk</t>
        </is>
      </c>
      <c r="C7" s="3" t="n"/>
      <c r="D7" s="3" t="n"/>
    </row>
    <row r="8">
      <c r="A8" s="54" t="inlineStr">
        <is>
          <t>Moroco</t>
        </is>
      </c>
      <c r="B8" s="3" t="inlineStr">
        <is>
          <t>Low Risk</t>
        </is>
      </c>
      <c r="C8" s="3" t="n"/>
      <c r="D8" s="3" t="n"/>
    </row>
    <row r="9">
      <c r="A9" s="54" t="inlineStr">
        <is>
          <t>Saudi Arabia</t>
        </is>
      </c>
      <c r="B9" s="3" t="inlineStr">
        <is>
          <t>Low Risk</t>
        </is>
      </c>
      <c r="C9" s="3" t="n"/>
      <c r="D9" s="3" t="n"/>
    </row>
    <row r="10">
      <c r="A10" s="54" t="inlineStr">
        <is>
          <t>Maurtitus</t>
        </is>
      </c>
      <c r="B10" s="3" t="inlineStr">
        <is>
          <t>Low Risk</t>
        </is>
      </c>
      <c r="C10" s="3" t="n"/>
      <c r="D10" s="3" t="n"/>
    </row>
    <row r="11">
      <c r="A11" s="54" t="inlineStr">
        <is>
          <t>Kuwait</t>
        </is>
      </c>
      <c r="B11" s="3" t="inlineStr">
        <is>
          <t>Low Risk</t>
        </is>
      </c>
      <c r="C11" s="3" t="n"/>
      <c r="D11" s="3" t="n"/>
    </row>
    <row r="12">
      <c r="A12" s="54" t="inlineStr">
        <is>
          <t>Senegal</t>
        </is>
      </c>
      <c r="B12" s="3" t="inlineStr">
        <is>
          <t>Low Risk</t>
        </is>
      </c>
      <c r="C12" s="3" t="n"/>
      <c r="D12" s="3" t="n"/>
    </row>
    <row r="13">
      <c r="A13" s="54" t="inlineStr">
        <is>
          <t>Egypt</t>
        </is>
      </c>
      <c r="B13" s="3" t="inlineStr">
        <is>
          <t>Low Risk</t>
        </is>
      </c>
      <c r="C13" s="3" t="n"/>
      <c r="D13" s="3" t="n"/>
    </row>
    <row r="14">
      <c r="A14" s="54" t="inlineStr">
        <is>
          <t>Namibia</t>
        </is>
      </c>
      <c r="B14" s="3" t="inlineStr">
        <is>
          <t>Low Risk</t>
        </is>
      </c>
      <c r="C14" s="3" t="n"/>
      <c r="D14" s="3" t="n"/>
    </row>
    <row r="15">
      <c r="A15" s="54" t="inlineStr">
        <is>
          <t>Tunisia</t>
        </is>
      </c>
      <c r="B15" s="3" t="inlineStr">
        <is>
          <t>Low Risk</t>
        </is>
      </c>
      <c r="C15" s="3" t="n"/>
      <c r="D15" s="3" t="n"/>
    </row>
    <row r="16">
      <c r="A16" s="54" t="inlineStr">
        <is>
          <t>Alegria</t>
        </is>
      </c>
      <c r="B16" s="3" t="inlineStr">
        <is>
          <t>Low Risk</t>
        </is>
      </c>
      <c r="C16" s="3" t="n"/>
      <c r="D16" s="3" t="n"/>
    </row>
    <row r="17">
      <c r="A17" s="54" t="inlineStr">
        <is>
          <t>Madagascar</t>
        </is>
      </c>
      <c r="B17" s="3" t="inlineStr">
        <is>
          <t>Low Risk</t>
        </is>
      </c>
      <c r="C17" s="3" t="n"/>
      <c r="D17" s="3" t="n"/>
    </row>
    <row r="18">
      <c r="A18" s="54" t="inlineStr">
        <is>
          <t>Cyshell</t>
        </is>
      </c>
      <c r="B18" s="3" t="inlineStr">
        <is>
          <t>Low Risk</t>
        </is>
      </c>
      <c r="C18" s="3" t="n"/>
      <c r="D18" s="3" t="n"/>
    </row>
    <row r="19">
      <c r="A19" s="54" t="inlineStr">
        <is>
          <t>Comoros</t>
        </is>
      </c>
      <c r="B19" s="3" t="inlineStr">
        <is>
          <t>Low Risk</t>
        </is>
      </c>
      <c r="C19" s="3" t="n"/>
      <c r="D19" s="3" t="n"/>
    </row>
    <row r="20">
      <c r="A20" s="54" t="inlineStr">
        <is>
          <t>Cape Verdi</t>
        </is>
      </c>
      <c r="B20" s="3" t="inlineStr">
        <is>
          <t>Low Risk</t>
        </is>
      </c>
      <c r="C20" s="3" t="n"/>
      <c r="D20" s="3" t="n"/>
    </row>
    <row r="21">
      <c r="A21" s="54" t="inlineStr">
        <is>
          <t>Kenya</t>
        </is>
      </c>
      <c r="B21" s="3" t="inlineStr">
        <is>
          <t>Medium Risk</t>
        </is>
      </c>
      <c r="C21" s="3" t="n"/>
      <c r="D21" s="3" t="n"/>
    </row>
    <row r="22">
      <c r="A22" s="54" t="inlineStr">
        <is>
          <t>Ghana</t>
        </is>
      </c>
      <c r="B22" s="3" t="inlineStr">
        <is>
          <t>Medium Risk</t>
        </is>
      </c>
      <c r="C22" s="3" t="n"/>
      <c r="D22" s="3" t="n"/>
    </row>
    <row r="23">
      <c r="A23" s="54" t="inlineStr">
        <is>
          <t>Zambia</t>
        </is>
      </c>
      <c r="B23" s="3" t="inlineStr">
        <is>
          <t>Medium Risk</t>
        </is>
      </c>
      <c r="C23" s="3" t="n"/>
      <c r="D23" s="3" t="n"/>
    </row>
    <row r="24">
      <c r="A24" s="54" t="inlineStr">
        <is>
          <t>Uganda</t>
        </is>
      </c>
      <c r="B24" s="3" t="inlineStr">
        <is>
          <t>Medium Risk</t>
        </is>
      </c>
      <c r="C24" s="3" t="n"/>
      <c r="D24" s="3" t="n"/>
    </row>
    <row r="25">
      <c r="A25" s="54" t="inlineStr">
        <is>
          <t>Lebanon</t>
        </is>
      </c>
      <c r="B25" s="3" t="inlineStr">
        <is>
          <t>Medium Risk</t>
        </is>
      </c>
      <c r="C25" s="3" t="n"/>
      <c r="D25" s="3" t="n"/>
    </row>
    <row r="26">
      <c r="A26" s="54" t="inlineStr">
        <is>
          <t>Tanzania</t>
        </is>
      </c>
      <c r="B26" s="3" t="inlineStr">
        <is>
          <t>Medium Risk</t>
        </is>
      </c>
      <c r="C26" s="3" t="n"/>
      <c r="D26" s="3" t="n"/>
    </row>
    <row r="27">
      <c r="A27" s="54" t="inlineStr">
        <is>
          <t>Ethiopia</t>
        </is>
      </c>
      <c r="B27" s="3" t="inlineStr">
        <is>
          <t>Medium Risk</t>
        </is>
      </c>
      <c r="C27" s="3" t="n"/>
      <c r="D27" s="3" t="n"/>
    </row>
    <row r="28">
      <c r="A28" s="54" t="inlineStr">
        <is>
          <t>Cameron</t>
        </is>
      </c>
      <c r="B28" s="3" t="inlineStr">
        <is>
          <t>Medium Risk</t>
        </is>
      </c>
      <c r="C28" s="3" t="n"/>
      <c r="D28" s="3" t="n"/>
    </row>
    <row r="29">
      <c r="A29" s="54" t="inlineStr">
        <is>
          <t>Pakistan</t>
        </is>
      </c>
      <c r="B29" s="3" t="inlineStr">
        <is>
          <t>Medium Risk</t>
        </is>
      </c>
      <c r="C29" s="3" t="n"/>
      <c r="D29" s="3" t="n"/>
    </row>
    <row r="30">
      <c r="A30" s="54" t="inlineStr">
        <is>
          <t>Muaritania</t>
        </is>
      </c>
      <c r="B30" s="3" t="inlineStr">
        <is>
          <t>Medium Risk</t>
        </is>
      </c>
      <c r="C30" s="3" t="n"/>
      <c r="D30" s="3" t="n"/>
    </row>
    <row r="31">
      <c r="A31" s="54" t="inlineStr">
        <is>
          <t>Eriteria</t>
        </is>
      </c>
      <c r="B31" s="3" t="inlineStr">
        <is>
          <t>Medium Risk</t>
        </is>
      </c>
      <c r="C31" s="3" t="n"/>
      <c r="D31" s="3" t="n"/>
    </row>
    <row r="32">
      <c r="A32" s="54" t="inlineStr">
        <is>
          <t>Dijibouti</t>
        </is>
      </c>
      <c r="B32" s="3" t="inlineStr">
        <is>
          <t>Medium Risk</t>
        </is>
      </c>
      <c r="C32" s="3" t="n"/>
      <c r="D32" s="3" t="n"/>
    </row>
    <row r="33">
      <c r="A33" s="54" t="inlineStr">
        <is>
          <t>Congo</t>
        </is>
      </c>
      <c r="B33" s="3" t="inlineStr">
        <is>
          <t>Medium Risk</t>
        </is>
      </c>
      <c r="C33" s="3" t="n"/>
      <c r="D33" s="3" t="n"/>
    </row>
    <row r="34">
      <c r="A34" s="54" t="inlineStr">
        <is>
          <t>Gabon</t>
        </is>
      </c>
      <c r="B34" s="3" t="inlineStr">
        <is>
          <t>Medium Risk</t>
        </is>
      </c>
      <c r="C34" s="3" t="n"/>
      <c r="D34" s="3" t="n"/>
    </row>
    <row r="35">
      <c r="A35" s="54" t="inlineStr">
        <is>
          <t>Benin</t>
        </is>
      </c>
      <c r="B35" s="3" t="inlineStr">
        <is>
          <t>Medium Risk</t>
        </is>
      </c>
      <c r="C35" s="3" t="n"/>
      <c r="D35" s="3" t="n"/>
    </row>
    <row r="36">
      <c r="A36" s="54" t="inlineStr">
        <is>
          <t>Equatorial Guniea</t>
        </is>
      </c>
      <c r="B36" s="3" t="inlineStr">
        <is>
          <t>Medium Risk</t>
        </is>
      </c>
      <c r="C36" s="3" t="n"/>
      <c r="D36" s="3" t="n"/>
    </row>
    <row r="37">
      <c r="A37" s="54" t="inlineStr">
        <is>
          <t>Togo</t>
        </is>
      </c>
      <c r="B37" s="3" t="inlineStr">
        <is>
          <t>Medium Risk</t>
        </is>
      </c>
      <c r="C37" s="3" t="n"/>
      <c r="D37" s="3" t="n"/>
    </row>
    <row r="38">
      <c r="A38" s="54" t="inlineStr">
        <is>
          <t>Cote D'ivoir</t>
        </is>
      </c>
      <c r="B38" s="3" t="inlineStr">
        <is>
          <t>Medium Risk</t>
        </is>
      </c>
      <c r="C38" s="3" t="n"/>
      <c r="D38" s="3" t="n"/>
    </row>
    <row r="39">
      <c r="A39" s="54" t="inlineStr">
        <is>
          <t>Liberia</t>
        </is>
      </c>
      <c r="B39" s="3" t="inlineStr">
        <is>
          <t>Medium Risk</t>
        </is>
      </c>
      <c r="C39" s="3" t="n"/>
      <c r="D39" s="3" t="n"/>
    </row>
    <row r="40">
      <c r="A40" s="54" t="inlineStr">
        <is>
          <t>Sierraleone</t>
        </is>
      </c>
      <c r="B40" s="3" t="inlineStr">
        <is>
          <t>Medium Risk</t>
        </is>
      </c>
      <c r="C40" s="3" t="n"/>
      <c r="D40" s="3" t="n"/>
    </row>
    <row r="41">
      <c r="A41" s="54" t="inlineStr">
        <is>
          <t>Guniea</t>
        </is>
      </c>
      <c r="B41" s="3" t="inlineStr">
        <is>
          <t>Medium Risk</t>
        </is>
      </c>
      <c r="C41" s="3" t="n"/>
      <c r="D41" s="3" t="n"/>
    </row>
    <row r="42">
      <c r="A42" s="54" t="inlineStr">
        <is>
          <t>Guniea Bissau</t>
        </is>
      </c>
      <c r="B42" s="3" t="inlineStr">
        <is>
          <t>Medium Risk</t>
        </is>
      </c>
      <c r="C42" s="3" t="n"/>
      <c r="D42" s="3" t="n"/>
    </row>
    <row r="43">
      <c r="A43" s="54" t="inlineStr">
        <is>
          <t>Gambia</t>
        </is>
      </c>
      <c r="B43" s="3" t="inlineStr">
        <is>
          <t>Medium Risk</t>
        </is>
      </c>
      <c r="C43" s="3" t="n"/>
      <c r="D43" s="3" t="n"/>
    </row>
    <row r="44">
      <c r="A44" s="54" t="inlineStr">
        <is>
          <t>Malawi</t>
        </is>
      </c>
      <c r="B44" s="3" t="inlineStr">
        <is>
          <t>Medium Risk</t>
        </is>
      </c>
      <c r="C44" s="3" t="n"/>
      <c r="D44" s="3" t="n"/>
    </row>
    <row r="45">
      <c r="A45" s="54" t="inlineStr">
        <is>
          <t>Mozambique</t>
        </is>
      </c>
      <c r="B45" s="3" t="inlineStr">
        <is>
          <t>Medium Risk</t>
        </is>
      </c>
      <c r="C45" s="3" t="n"/>
      <c r="D45" s="3" t="n"/>
    </row>
    <row r="46">
      <c r="A46" s="54" t="inlineStr">
        <is>
          <t>Zimbabwe</t>
        </is>
      </c>
      <c r="B46" s="3" t="inlineStr">
        <is>
          <t>Medium Risk</t>
        </is>
      </c>
      <c r="C46" s="3" t="n"/>
      <c r="D46" s="3" t="n"/>
    </row>
    <row r="47">
      <c r="A47" s="54" t="inlineStr">
        <is>
          <t>Botswana</t>
        </is>
      </c>
      <c r="B47" s="3" t="inlineStr">
        <is>
          <t>Medium Risk</t>
        </is>
      </c>
      <c r="C47" s="3" t="n"/>
      <c r="D47" s="3" t="n"/>
    </row>
    <row r="48">
      <c r="A48" s="54" t="inlineStr">
        <is>
          <t>Eswatini</t>
        </is>
      </c>
      <c r="B48" s="3" t="inlineStr">
        <is>
          <t>Medium Risk</t>
        </is>
      </c>
      <c r="C48" s="3" t="n"/>
      <c r="D48" s="3" t="n"/>
    </row>
    <row r="49">
      <c r="A49" s="54" t="inlineStr">
        <is>
          <t>Lesoto</t>
        </is>
      </c>
      <c r="B49" s="3" t="inlineStr">
        <is>
          <t>Medium Risk</t>
        </is>
      </c>
      <c r="C49" s="3" t="n"/>
      <c r="D49" s="3" t="n"/>
    </row>
    <row r="50">
      <c r="A50" s="54" t="inlineStr">
        <is>
          <t>South Africa</t>
        </is>
      </c>
      <c r="B50" s="3" t="inlineStr">
        <is>
          <t>Medium Risk</t>
        </is>
      </c>
      <c r="C50" s="3" t="n"/>
      <c r="D50" s="3" t="n"/>
    </row>
    <row r="51">
      <c r="A51" s="54" t="inlineStr">
        <is>
          <t>Angola</t>
        </is>
      </c>
      <c r="B51" s="3" t="inlineStr">
        <is>
          <t>Medium Risk</t>
        </is>
      </c>
      <c r="C51" s="3" t="n"/>
      <c r="D51" s="3" t="n"/>
    </row>
    <row r="52">
      <c r="A52" s="54" t="inlineStr">
        <is>
          <t>Burundi</t>
        </is>
      </c>
      <c r="B52" s="3" t="inlineStr">
        <is>
          <t>Medium Risk</t>
        </is>
      </c>
      <c r="C52" s="3" t="n"/>
      <c r="D52" s="3" t="n"/>
    </row>
    <row r="53">
      <c r="A53" s="54" t="inlineStr">
        <is>
          <t>Western Sahara</t>
        </is>
      </c>
      <c r="B53" s="3" t="inlineStr">
        <is>
          <t>Medium Risk</t>
        </is>
      </c>
      <c r="C53" s="3" t="n"/>
      <c r="D53" s="3" t="n"/>
    </row>
    <row r="54">
      <c r="A54" s="54" t="inlineStr">
        <is>
          <t>Nigeria</t>
        </is>
      </c>
      <c r="B54" s="3" t="inlineStr">
        <is>
          <t>High Risk</t>
        </is>
      </c>
      <c r="C54" s="3" t="n"/>
      <c r="D54" s="3" t="n"/>
    </row>
    <row r="55">
      <c r="A55" s="54" t="inlineStr">
        <is>
          <t>Libya</t>
        </is>
      </c>
      <c r="B55" s="3" t="inlineStr">
        <is>
          <t>High Risk</t>
        </is>
      </c>
      <c r="C55" s="3" t="n"/>
      <c r="D55" s="3" t="n"/>
    </row>
    <row r="56">
      <c r="A56" s="54" t="inlineStr">
        <is>
          <t>South Sudan</t>
        </is>
      </c>
      <c r="B56" s="3" t="inlineStr">
        <is>
          <t>High Risk</t>
        </is>
      </c>
      <c r="C56" s="3" t="n"/>
      <c r="D56" s="3" t="n"/>
    </row>
    <row r="57">
      <c r="A57" s="54" t="inlineStr">
        <is>
          <t>Somalia</t>
        </is>
      </c>
      <c r="B57" s="3" t="inlineStr">
        <is>
          <t>High Risk</t>
        </is>
      </c>
      <c r="C57" s="3" t="n"/>
      <c r="D57" s="3" t="n"/>
    </row>
    <row r="58">
      <c r="A58" s="54" t="inlineStr">
        <is>
          <t>Central Africa</t>
        </is>
      </c>
      <c r="B58" s="3" t="inlineStr">
        <is>
          <t>High Risk</t>
        </is>
      </c>
      <c r="C58" s="3" t="n"/>
      <c r="D58" s="3" t="n"/>
    </row>
    <row r="59">
      <c r="A59" s="54" t="inlineStr">
        <is>
          <t>Mali</t>
        </is>
      </c>
      <c r="B59" s="3" t="inlineStr">
        <is>
          <t>High Risk</t>
        </is>
      </c>
      <c r="C59" s="3" t="n"/>
      <c r="D59" s="3" t="n"/>
    </row>
    <row r="60">
      <c r="A60" s="54" t="inlineStr">
        <is>
          <t>Burkina Faso</t>
        </is>
      </c>
      <c r="B60" s="3" t="inlineStr">
        <is>
          <t>High Risk</t>
        </is>
      </c>
      <c r="C60" s="3" t="n"/>
      <c r="D60" s="3" t="n"/>
    </row>
    <row r="61">
      <c r="A61" s="54" t="inlineStr">
        <is>
          <t>Congo DRC</t>
        </is>
      </c>
      <c r="B61" s="3" t="inlineStr">
        <is>
          <t>High Risk</t>
        </is>
      </c>
      <c r="C61" s="3" t="n"/>
      <c r="D61" s="3" t="n"/>
    </row>
    <row r="62">
      <c r="A62" s="54" t="inlineStr">
        <is>
          <t>Chad</t>
        </is>
      </c>
      <c r="B62" s="3" t="inlineStr">
        <is>
          <t>High Risk</t>
        </is>
      </c>
      <c r="C62" s="3" t="n"/>
      <c r="D62" s="3" t="n"/>
    </row>
    <row r="63">
      <c r="A63" s="54" t="inlineStr">
        <is>
          <t>Niger</t>
        </is>
      </c>
      <c r="B63" s="3" t="inlineStr">
        <is>
          <t>High Risk</t>
        </is>
      </c>
      <c r="C63" s="3" t="n"/>
      <c r="D63" s="3" t="n"/>
    </row>
    <row r="64">
      <c r="A64" s="54" t="inlineStr">
        <is>
          <t>Syria</t>
        </is>
      </c>
      <c r="B64" s="3" t="inlineStr">
        <is>
          <t>Very High</t>
        </is>
      </c>
      <c r="C64" s="3" t="n"/>
      <c r="D64" s="3" t="n"/>
    </row>
    <row r="65">
      <c r="A65" s="54" t="inlineStr">
        <is>
          <t>Yamen</t>
        </is>
      </c>
      <c r="B65" s="3" t="inlineStr">
        <is>
          <t>Very High</t>
        </is>
      </c>
      <c r="C65" s="3" t="n"/>
      <c r="D65" s="3" t="n"/>
    </row>
    <row r="66">
      <c r="A66" s="54" t="inlineStr">
        <is>
          <t>Sudan</t>
        </is>
      </c>
      <c r="B66" s="3" t="inlineStr">
        <is>
          <t>Very High</t>
        </is>
      </c>
      <c r="C66" s="3" t="n"/>
      <c r="D66" s="3" t="n"/>
    </row>
    <row r="67">
      <c r="A67" s="54" t="inlineStr">
        <is>
          <t>Iraq</t>
        </is>
      </c>
      <c r="B67" s="3" t="inlineStr">
        <is>
          <t>Very High</t>
        </is>
      </c>
      <c r="C67" s="3" t="n"/>
      <c r="D67" s="3" t="n"/>
    </row>
    <row r="68">
      <c r="A68" s="54" t="inlineStr">
        <is>
          <t>Iran</t>
        </is>
      </c>
      <c r="B68" s="3" t="inlineStr">
        <is>
          <t>Very High</t>
        </is>
      </c>
      <c r="C68" s="3" t="n"/>
      <c r="D68" s="3" t="n"/>
    </row>
    <row r="69">
      <c r="A69" s="3" t="inlineStr">
        <is>
          <t>Palestine</t>
        </is>
      </c>
      <c r="B69" s="3" t="inlineStr">
        <is>
          <t>Very High</t>
        </is>
      </c>
      <c r="C69" s="3" t="n"/>
      <c r="D69" s="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FFFF00"/>
    <outlinePr summaryBelow="1" summaryRight="1"/>
    <pageSetUpPr/>
  </sheetPr>
  <dimension ref="A1:R64"/>
  <sheetViews>
    <sheetView topLeftCell="E49" zoomScale="90" zoomScaleNormal="90" workbookViewId="0">
      <selection activeCell="G62" sqref="E62:G62"/>
    </sheetView>
  </sheetViews>
  <sheetFormatPr baseColWidth="8" defaultRowHeight="14.5"/>
  <cols>
    <col width="20.08984375" customWidth="1" style="94" min="1" max="1"/>
    <col width="11.1796875" customWidth="1" style="94" min="2" max="2"/>
    <col width="16.36328125" customWidth="1" style="94" min="3" max="3"/>
    <col width="14.81640625" customWidth="1" style="94" min="4" max="4"/>
    <col width="3.54296875" bestFit="1" customWidth="1" style="94" min="5" max="5"/>
    <col width="21.7265625" customWidth="1" style="94" min="6" max="6"/>
    <col width="20.7265625" bestFit="1" customWidth="1" style="94" min="7" max="7"/>
    <col width="19.7265625" bestFit="1" customWidth="1" style="94" min="8" max="8"/>
    <col width="20.7265625" bestFit="1" customWidth="1" style="94" min="9" max="9"/>
    <col width="29.90625" bestFit="1" customWidth="1" style="94" min="10" max="17"/>
    <col width="20.7265625" bestFit="1" customWidth="1" style="94" min="18" max="18"/>
    <col width="28.7265625" customWidth="1" style="94" min="19" max="19"/>
    <col width="10.26953125" customWidth="1" style="94" min="20" max="20"/>
    <col width="28.7265625" customWidth="1" style="94" min="21" max="21"/>
    <col width="9.1796875" customWidth="1" style="94" min="22" max="22"/>
    <col width="13.26953125" customWidth="1" style="94" min="23" max="23"/>
    <col width="23.81640625" bestFit="1" customWidth="1" style="94" min="24" max="24"/>
    <col width="18.54296875" bestFit="1" customWidth="1" style="94" min="25" max="31"/>
  </cols>
  <sheetData>
    <row r="1" customFormat="1" s="40">
      <c r="A1" s="38" t="inlineStr">
        <is>
          <t>Remark-1</t>
        </is>
      </c>
      <c r="B1" s="38" t="inlineStr">
        <is>
          <t>Remark-2</t>
        </is>
      </c>
      <c r="C1" s="38" t="inlineStr">
        <is>
          <t>Scope</t>
        </is>
      </c>
      <c r="D1" s="38" t="inlineStr">
        <is>
          <t>Risk Catogry</t>
        </is>
      </c>
      <c r="E1" s="38" t="inlineStr">
        <is>
          <t>Ref</t>
        </is>
      </c>
      <c r="F1" s="38" t="inlineStr">
        <is>
          <t>Milestone/teams</t>
        </is>
      </c>
      <c r="G1" s="39" t="inlineStr">
        <is>
          <t>P1</t>
        </is>
      </c>
      <c r="H1" s="39" t="inlineStr">
        <is>
          <t>P2</t>
        </is>
      </c>
      <c r="I1" s="39" t="inlineStr">
        <is>
          <t>P3</t>
        </is>
      </c>
      <c r="J1" s="39" t="inlineStr">
        <is>
          <t>P4</t>
        </is>
      </c>
      <c r="K1" s="39" t="inlineStr">
        <is>
          <t>P5</t>
        </is>
      </c>
      <c r="L1" s="39" t="inlineStr">
        <is>
          <t>P6</t>
        </is>
      </c>
      <c r="M1" s="39" t="inlineStr">
        <is>
          <t>P7</t>
        </is>
      </c>
      <c r="N1" s="39" t="inlineStr">
        <is>
          <t>P8</t>
        </is>
      </c>
      <c r="O1" s="39" t="inlineStr">
        <is>
          <t>P9</t>
        </is>
      </c>
      <c r="P1" s="39" t="inlineStr">
        <is>
          <t>P10</t>
        </is>
      </c>
      <c r="Q1" s="39" t="inlineStr">
        <is>
          <t>P11</t>
        </is>
      </c>
      <c r="R1" s="39" t="inlineStr">
        <is>
          <t>P12</t>
        </is>
      </c>
    </row>
    <row r="2">
      <c r="A2" s="18" t="inlineStr">
        <is>
          <t>Number of A =Duration/2</t>
        </is>
      </c>
      <c r="B2" s="18" t="n"/>
      <c r="C2" s="18" t="n"/>
      <c r="D2" s="18" t="n"/>
      <c r="E2" s="17" t="inlineStr">
        <is>
          <t>A</t>
        </is>
      </c>
      <c r="F2" s="18" t="inlineStr">
        <is>
          <t>TSSR PIP</t>
        </is>
      </c>
      <c r="G2" s="18" t="inlineStr">
        <is>
          <t>B1+B2</t>
        </is>
      </c>
      <c r="H2" s="18" t="inlineStr">
        <is>
          <t>B3+B4</t>
        </is>
      </c>
      <c r="I2" s="18" t="inlineStr">
        <is>
          <t>B5+B6</t>
        </is>
      </c>
      <c r="J2" s="18" t="inlineStr">
        <is>
          <t>B7+B8</t>
        </is>
      </c>
      <c r="K2" s="18" t="inlineStr">
        <is>
          <t>B9+B10</t>
        </is>
      </c>
      <c r="L2" s="18" t="inlineStr">
        <is>
          <t>B11+B12</t>
        </is>
      </c>
      <c r="M2" s="23" t="inlineStr">
        <is>
          <t>A7</t>
        </is>
      </c>
      <c r="N2" s="23" t="inlineStr">
        <is>
          <t>A8</t>
        </is>
      </c>
      <c r="O2" s="23" t="inlineStr">
        <is>
          <t>A9</t>
        </is>
      </c>
      <c r="P2" s="23" t="inlineStr">
        <is>
          <t>A10</t>
        </is>
      </c>
      <c r="Q2" s="23" t="inlineStr">
        <is>
          <t>A11</t>
        </is>
      </c>
      <c r="R2" s="23" t="inlineStr">
        <is>
          <t>A12</t>
        </is>
      </c>
    </row>
    <row r="3">
      <c r="A3" s="18" t="inlineStr">
        <is>
          <t>Number of B = Duarion</t>
        </is>
      </c>
      <c r="B3" s="18" t="n"/>
      <c r="C3" s="18" t="n"/>
      <c r="D3" s="18" t="n"/>
      <c r="E3" s="17" t="inlineStr">
        <is>
          <t>B</t>
        </is>
      </c>
      <c r="F3" s="18" t="inlineStr">
        <is>
          <t>RO PIP</t>
        </is>
      </c>
      <c r="G3" s="11" t="inlineStr">
        <is>
          <t>(Volume/Duration)*0.25</t>
        </is>
      </c>
      <c r="H3" s="11" t="inlineStr">
        <is>
          <t>(Volume/Duration)*0.5</t>
        </is>
      </c>
      <c r="I3" s="11" t="inlineStr">
        <is>
          <t>(Volume/Duration)*0.75</t>
        </is>
      </c>
      <c r="J3" s="11" t="inlineStr">
        <is>
          <t>(Volume-B1-B2-B3-BN)(Duration-4)</t>
        </is>
      </c>
      <c r="K3" s="11" t="inlineStr">
        <is>
          <t>(Volume-B1-B2-B3-BN)(Duration-4)</t>
        </is>
      </c>
      <c r="L3" s="11" t="inlineStr">
        <is>
          <t>(Volume-B1-B2-B3-BN)(Duration-4)</t>
        </is>
      </c>
      <c r="M3" s="11" t="inlineStr">
        <is>
          <t>(Volume-B1-B2-B3-BN)(Duration-4)</t>
        </is>
      </c>
      <c r="N3" s="11" t="inlineStr">
        <is>
          <t>(Volume-B1-B2-B3-BN)(Duration-4)</t>
        </is>
      </c>
      <c r="O3" s="11" t="inlineStr">
        <is>
          <t>(Volume-B1-B2-B3-BN)(Duration-4)</t>
        </is>
      </c>
      <c r="P3" s="11" t="inlineStr">
        <is>
          <t>(Volume-B1-B2-B3-BN)(Duration-4)</t>
        </is>
      </c>
      <c r="Q3" s="11" t="inlineStr">
        <is>
          <t>(Volume-B1-B2-B3-BN)(Duration-4)</t>
        </is>
      </c>
      <c r="R3" s="11" t="inlineStr">
        <is>
          <t>(Volume/Duration)*0.75</t>
        </is>
      </c>
    </row>
    <row r="4">
      <c r="A4" s="18" t="inlineStr">
        <is>
          <t>Number of C = Number of A (Medium Risk)</t>
        </is>
      </c>
      <c r="B4" s="18" t="n"/>
      <c r="C4" s="18" t="n"/>
      <c r="D4" s="18" t="inlineStr">
        <is>
          <t>Medium Risk</t>
        </is>
      </c>
      <c r="E4" s="19" t="inlineStr">
        <is>
          <t>C</t>
        </is>
      </c>
      <c r="F4" s="20" t="inlineStr">
        <is>
          <t>TSSR Teams</t>
        </is>
      </c>
      <c r="G4" s="18" t="inlineStr">
        <is>
          <t>A1/L7</t>
        </is>
      </c>
      <c r="H4" s="18" t="inlineStr">
        <is>
          <t>A2/L7</t>
        </is>
      </c>
      <c r="I4" s="18" t="inlineStr">
        <is>
          <t>A3/L3</t>
        </is>
      </c>
      <c r="J4" s="18" t="inlineStr">
        <is>
          <t>A4/L3</t>
        </is>
      </c>
      <c r="K4" s="18" t="inlineStr">
        <is>
          <t>A5/L3</t>
        </is>
      </c>
      <c r="L4" s="18" t="inlineStr">
        <is>
          <t>A6/L3</t>
        </is>
      </c>
      <c r="M4" s="23" t="inlineStr">
        <is>
          <t>C7</t>
        </is>
      </c>
      <c r="N4" s="23" t="inlineStr">
        <is>
          <t>C8</t>
        </is>
      </c>
      <c r="O4" s="23" t="inlineStr">
        <is>
          <t>C9</t>
        </is>
      </c>
      <c r="P4" s="23" t="inlineStr">
        <is>
          <t>C10</t>
        </is>
      </c>
      <c r="Q4" s="23" t="inlineStr">
        <is>
          <t>C11</t>
        </is>
      </c>
      <c r="R4" s="23" t="inlineStr">
        <is>
          <t>C12</t>
        </is>
      </c>
    </row>
    <row r="5">
      <c r="A5" s="18" t="inlineStr">
        <is>
          <t>Number of C = Number of A (Low Risk)</t>
        </is>
      </c>
      <c r="B5" s="18" t="n"/>
      <c r="C5" s="18" t="n"/>
      <c r="D5" s="18" t="inlineStr">
        <is>
          <t>Low Risk</t>
        </is>
      </c>
      <c r="E5" s="19" t="inlineStr">
        <is>
          <t>C</t>
        </is>
      </c>
      <c r="F5" s="20" t="inlineStr">
        <is>
          <t>TSSR Teams</t>
        </is>
      </c>
      <c r="G5" s="18" t="inlineStr">
        <is>
          <t>A1/L6</t>
        </is>
      </c>
      <c r="H5" s="18" t="inlineStr">
        <is>
          <t>A2/L6</t>
        </is>
      </c>
      <c r="I5" s="18" t="inlineStr">
        <is>
          <t>A3/L2</t>
        </is>
      </c>
      <c r="J5" s="18" t="inlineStr">
        <is>
          <t>A4/L2</t>
        </is>
      </c>
      <c r="K5" s="18" t="inlineStr">
        <is>
          <t>A5/L2</t>
        </is>
      </c>
      <c r="L5" s="18" t="inlineStr">
        <is>
          <t>A6/L2</t>
        </is>
      </c>
      <c r="M5" s="23" t="inlineStr">
        <is>
          <t>C7</t>
        </is>
      </c>
      <c r="N5" s="23" t="inlineStr">
        <is>
          <t>C8</t>
        </is>
      </c>
      <c r="O5" s="23" t="inlineStr">
        <is>
          <t>C9</t>
        </is>
      </c>
      <c r="P5" s="23" t="inlineStr">
        <is>
          <t>C10</t>
        </is>
      </c>
      <c r="Q5" s="23" t="inlineStr">
        <is>
          <t>C11</t>
        </is>
      </c>
      <c r="R5" s="23" t="inlineStr">
        <is>
          <t>C12</t>
        </is>
      </c>
    </row>
    <row r="6">
      <c r="A6" s="18" t="inlineStr">
        <is>
          <t>Number of C = Number of A (High Risk)</t>
        </is>
      </c>
      <c r="B6" s="18" t="n"/>
      <c r="C6" s="18" t="n"/>
      <c r="D6" s="18" t="inlineStr">
        <is>
          <t>High Risk</t>
        </is>
      </c>
      <c r="E6" s="19" t="inlineStr">
        <is>
          <t>C</t>
        </is>
      </c>
      <c r="F6" s="20" t="inlineStr">
        <is>
          <t>TSSR Teams</t>
        </is>
      </c>
      <c r="G6" s="18" t="inlineStr">
        <is>
          <t>A1/L8</t>
        </is>
      </c>
      <c r="H6" s="18" t="inlineStr">
        <is>
          <t>A2/L8</t>
        </is>
      </c>
      <c r="I6" s="18" t="inlineStr">
        <is>
          <t>A3/L4</t>
        </is>
      </c>
      <c r="J6" s="18" t="inlineStr">
        <is>
          <t>A4/L4</t>
        </is>
      </c>
      <c r="K6" s="18" t="inlineStr">
        <is>
          <t>A5/L4</t>
        </is>
      </c>
      <c r="L6" s="18" t="inlineStr">
        <is>
          <t>A6/L4</t>
        </is>
      </c>
      <c r="M6" s="23" t="inlineStr">
        <is>
          <t>C7</t>
        </is>
      </c>
      <c r="N6" s="23" t="inlineStr">
        <is>
          <t>C8</t>
        </is>
      </c>
      <c r="O6" s="23" t="inlineStr">
        <is>
          <t>C9</t>
        </is>
      </c>
      <c r="P6" s="23" t="inlineStr">
        <is>
          <t>C10</t>
        </is>
      </c>
      <c r="Q6" s="23" t="inlineStr">
        <is>
          <t>C11</t>
        </is>
      </c>
      <c r="R6" s="23" t="inlineStr">
        <is>
          <t>C12</t>
        </is>
      </c>
    </row>
    <row r="7">
      <c r="A7" s="18" t="inlineStr">
        <is>
          <t>Number of C = Number of A (Very High Risk)</t>
        </is>
      </c>
      <c r="B7" s="18" t="n"/>
      <c r="C7" s="18" t="n"/>
      <c r="D7" s="18" t="inlineStr">
        <is>
          <t>Very High Risk</t>
        </is>
      </c>
      <c r="E7" s="19" t="inlineStr">
        <is>
          <t>C</t>
        </is>
      </c>
      <c r="F7" s="20" t="inlineStr">
        <is>
          <t>TSSR Teams</t>
        </is>
      </c>
      <c r="G7" s="18" t="inlineStr">
        <is>
          <t>A1/L9</t>
        </is>
      </c>
      <c r="H7" s="18" t="inlineStr">
        <is>
          <t>A2/L9</t>
        </is>
      </c>
      <c r="I7" s="18" t="inlineStr">
        <is>
          <t>A3/L5</t>
        </is>
      </c>
      <c r="J7" s="18" t="inlineStr">
        <is>
          <t>A4/L5</t>
        </is>
      </c>
      <c r="K7" s="18" t="inlineStr">
        <is>
          <t>A5/L5</t>
        </is>
      </c>
      <c r="L7" s="18" t="inlineStr">
        <is>
          <t>A6/L5</t>
        </is>
      </c>
      <c r="M7" s="23" t="inlineStr">
        <is>
          <t>C7</t>
        </is>
      </c>
      <c r="N7" s="23" t="inlineStr">
        <is>
          <t>C8</t>
        </is>
      </c>
      <c r="O7" s="23" t="inlineStr">
        <is>
          <t>C9</t>
        </is>
      </c>
      <c r="P7" s="23" t="inlineStr">
        <is>
          <t>C10</t>
        </is>
      </c>
      <c r="Q7" s="23" t="inlineStr">
        <is>
          <t>C11</t>
        </is>
      </c>
      <c r="R7" s="23" t="inlineStr">
        <is>
          <t>C12</t>
        </is>
      </c>
    </row>
    <row r="8">
      <c r="A8" s="18" t="inlineStr">
        <is>
          <t>Number of D = Number of B (New-Low risk)</t>
        </is>
      </c>
      <c r="B8" s="18" t="n"/>
      <c r="C8" s="18" t="inlineStr">
        <is>
          <t>New</t>
        </is>
      </c>
      <c r="D8" s="3" t="inlineStr">
        <is>
          <t>Low risk</t>
        </is>
      </c>
      <c r="E8" s="21" t="inlineStr">
        <is>
          <t>D</t>
        </is>
      </c>
      <c r="F8" s="22" t="inlineStr">
        <is>
          <t>SRAN Teams</t>
        </is>
      </c>
      <c r="G8" s="18" t="inlineStr">
        <is>
          <t>B1/M6</t>
        </is>
      </c>
      <c r="H8" s="18" t="inlineStr">
        <is>
          <t>B2/M6</t>
        </is>
      </c>
      <c r="I8" s="18" t="inlineStr">
        <is>
          <t>B3/M6</t>
        </is>
      </c>
      <c r="J8" s="18" t="inlineStr">
        <is>
          <t>B4/M2</t>
        </is>
      </c>
      <c r="K8" s="18" t="inlineStr">
        <is>
          <t>B5/M2</t>
        </is>
      </c>
      <c r="L8" s="18" t="inlineStr">
        <is>
          <t>B6/M2</t>
        </is>
      </c>
      <c r="M8" s="18" t="inlineStr">
        <is>
          <t>B7/M2</t>
        </is>
      </c>
      <c r="N8" s="18" t="inlineStr">
        <is>
          <t>B8/M2</t>
        </is>
      </c>
      <c r="O8" s="18" t="inlineStr">
        <is>
          <t>B9/M2</t>
        </is>
      </c>
      <c r="P8" s="18" t="inlineStr">
        <is>
          <t>B10/M2</t>
        </is>
      </c>
      <c r="Q8" s="18" t="inlineStr">
        <is>
          <t>B11/M2</t>
        </is>
      </c>
      <c r="R8" s="18" t="inlineStr">
        <is>
          <t>B12/M2</t>
        </is>
      </c>
    </row>
    <row r="9">
      <c r="A9" s="18" t="inlineStr">
        <is>
          <t>Number of D = Number of B (Exp-Low risk)</t>
        </is>
      </c>
      <c r="B9" s="18" t="n"/>
      <c r="C9" s="18" t="inlineStr">
        <is>
          <t>Exp</t>
        </is>
      </c>
      <c r="D9" s="3" t="inlineStr">
        <is>
          <t>Low risk</t>
        </is>
      </c>
      <c r="E9" s="21" t="inlineStr">
        <is>
          <t>D</t>
        </is>
      </c>
      <c r="F9" s="22" t="inlineStr">
        <is>
          <t>SRAN Teams</t>
        </is>
      </c>
      <c r="G9" s="18" t="inlineStr">
        <is>
          <t>B1/N6</t>
        </is>
      </c>
      <c r="H9" s="18" t="inlineStr">
        <is>
          <t>B2/N6</t>
        </is>
      </c>
      <c r="I9" s="18" t="inlineStr">
        <is>
          <t>B3/N6</t>
        </is>
      </c>
      <c r="J9" s="18" t="inlineStr">
        <is>
          <t>B4/N2</t>
        </is>
      </c>
      <c r="K9" s="18" t="inlineStr">
        <is>
          <t>B5/N2</t>
        </is>
      </c>
      <c r="L9" s="18" t="inlineStr">
        <is>
          <t>B6/N2</t>
        </is>
      </c>
      <c r="M9" s="18" t="inlineStr">
        <is>
          <t>B7/N2</t>
        </is>
      </c>
      <c r="N9" s="18" t="inlineStr">
        <is>
          <t>B8/N2</t>
        </is>
      </c>
      <c r="O9" s="18" t="inlineStr">
        <is>
          <t>B9/N2</t>
        </is>
      </c>
      <c r="P9" s="18" t="inlineStr">
        <is>
          <t>B10/N2</t>
        </is>
      </c>
      <c r="Q9" s="18" t="inlineStr">
        <is>
          <t>B11/N2</t>
        </is>
      </c>
      <c r="R9" s="18" t="inlineStr">
        <is>
          <t>B12/N2</t>
        </is>
      </c>
    </row>
    <row r="10">
      <c r="A10" s="18" t="inlineStr">
        <is>
          <t>Number of D = Number of B (Swap-Low risk)</t>
        </is>
      </c>
      <c r="B10" s="18" t="n"/>
      <c r="C10" s="18" t="inlineStr">
        <is>
          <t>Swap</t>
        </is>
      </c>
      <c r="D10" s="3" t="inlineStr">
        <is>
          <t>Low risk</t>
        </is>
      </c>
      <c r="E10" s="21" t="inlineStr">
        <is>
          <t>D</t>
        </is>
      </c>
      <c r="F10" s="22" t="inlineStr">
        <is>
          <t>SRAN Teams</t>
        </is>
      </c>
      <c r="G10" s="18" t="inlineStr">
        <is>
          <t>B1/O6</t>
        </is>
      </c>
      <c r="H10" s="18" t="inlineStr">
        <is>
          <t>B2/O6</t>
        </is>
      </c>
      <c r="I10" s="18" t="inlineStr">
        <is>
          <t>B3/O6</t>
        </is>
      </c>
      <c r="J10" s="18" t="inlineStr">
        <is>
          <t>B4/O2</t>
        </is>
      </c>
      <c r="K10" s="18" t="inlineStr">
        <is>
          <t>B5/O2</t>
        </is>
      </c>
      <c r="L10" s="18" t="inlineStr">
        <is>
          <t>B6/O2</t>
        </is>
      </c>
      <c r="M10" s="18" t="inlineStr">
        <is>
          <t>B7/O2</t>
        </is>
      </c>
      <c r="N10" s="18" t="inlineStr">
        <is>
          <t>B8/O2</t>
        </is>
      </c>
      <c r="O10" s="18" t="inlineStr">
        <is>
          <t>B9/O2</t>
        </is>
      </c>
      <c r="P10" s="18" t="inlineStr">
        <is>
          <t>B10/O2</t>
        </is>
      </c>
      <c r="Q10" s="18" t="inlineStr">
        <is>
          <t>B11/O2</t>
        </is>
      </c>
      <c r="R10" s="18" t="inlineStr">
        <is>
          <t>B12/O2</t>
        </is>
      </c>
    </row>
    <row r="11">
      <c r="A11" s="18" t="inlineStr">
        <is>
          <t>Number of D = Number of B (New-Medium risk)</t>
        </is>
      </c>
      <c r="B11" s="18" t="n"/>
      <c r="C11" s="18" t="inlineStr">
        <is>
          <t>New</t>
        </is>
      </c>
      <c r="D11" s="3" t="inlineStr">
        <is>
          <t>Medium risk</t>
        </is>
      </c>
      <c r="E11" s="21" t="inlineStr">
        <is>
          <t>D</t>
        </is>
      </c>
      <c r="F11" s="22" t="inlineStr">
        <is>
          <t>SRAN Teams</t>
        </is>
      </c>
      <c r="G11" s="18" t="inlineStr">
        <is>
          <t>B1/M7</t>
        </is>
      </c>
      <c r="H11" s="18" t="inlineStr">
        <is>
          <t>B2/M7</t>
        </is>
      </c>
      <c r="I11" s="18" t="inlineStr">
        <is>
          <t>B3/M7</t>
        </is>
      </c>
      <c r="J11" s="18" t="inlineStr">
        <is>
          <t>B4/M3</t>
        </is>
      </c>
      <c r="K11" s="18" t="inlineStr">
        <is>
          <t>B5/M3</t>
        </is>
      </c>
      <c r="L11" s="18" t="inlineStr">
        <is>
          <t>B6/M3</t>
        </is>
      </c>
      <c r="M11" s="18" t="inlineStr">
        <is>
          <t>B7/M3</t>
        </is>
      </c>
      <c r="N11" s="18" t="inlineStr">
        <is>
          <t>B8/M3</t>
        </is>
      </c>
      <c r="O11" s="18" t="inlineStr">
        <is>
          <t>B9/M3</t>
        </is>
      </c>
      <c r="P11" s="18" t="inlineStr">
        <is>
          <t>B10/M3</t>
        </is>
      </c>
      <c r="Q11" s="18" t="inlineStr">
        <is>
          <t>B11/M3</t>
        </is>
      </c>
      <c r="R11" s="18" t="inlineStr">
        <is>
          <t>B12/M3</t>
        </is>
      </c>
    </row>
    <row r="12">
      <c r="A12" s="18" t="inlineStr">
        <is>
          <t>Number of D = Number of B (Exp-Medium risk)</t>
        </is>
      </c>
      <c r="B12" s="18" t="n"/>
      <c r="C12" s="18" t="inlineStr">
        <is>
          <t>Exp</t>
        </is>
      </c>
      <c r="D12" s="3" t="inlineStr">
        <is>
          <t>Medium risk</t>
        </is>
      </c>
      <c r="E12" s="21" t="inlineStr">
        <is>
          <t>D</t>
        </is>
      </c>
      <c r="F12" s="22" t="inlineStr">
        <is>
          <t>SRAN Teams</t>
        </is>
      </c>
      <c r="G12" s="18" t="inlineStr">
        <is>
          <t>B1/N7</t>
        </is>
      </c>
      <c r="H12" s="18" t="inlineStr">
        <is>
          <t>B2/N7</t>
        </is>
      </c>
      <c r="I12" s="18" t="inlineStr">
        <is>
          <t>B3/N7</t>
        </is>
      </c>
      <c r="J12" s="18" t="inlineStr">
        <is>
          <t>B4/N3</t>
        </is>
      </c>
      <c r="K12" s="18" t="inlineStr">
        <is>
          <t>B5/N3</t>
        </is>
      </c>
      <c r="L12" s="18" t="inlineStr">
        <is>
          <t>B6/N3</t>
        </is>
      </c>
      <c r="M12" s="18" t="inlineStr">
        <is>
          <t>B7/N3</t>
        </is>
      </c>
      <c r="N12" s="18" t="inlineStr">
        <is>
          <t>B8/N3</t>
        </is>
      </c>
      <c r="O12" s="18" t="inlineStr">
        <is>
          <t>B9/N3</t>
        </is>
      </c>
      <c r="P12" s="18" t="inlineStr">
        <is>
          <t>B10/N3</t>
        </is>
      </c>
      <c r="Q12" s="18" t="inlineStr">
        <is>
          <t>B11/N3</t>
        </is>
      </c>
      <c r="R12" s="18" t="inlineStr">
        <is>
          <t>B12/N3</t>
        </is>
      </c>
    </row>
    <row r="13">
      <c r="A13" s="18" t="inlineStr">
        <is>
          <t>Number of D = Number of B (Swap-Medium risk)</t>
        </is>
      </c>
      <c r="B13" s="18" t="n"/>
      <c r="C13" s="18" t="inlineStr">
        <is>
          <t>Swap</t>
        </is>
      </c>
      <c r="D13" s="3" t="inlineStr">
        <is>
          <t>Medium risk</t>
        </is>
      </c>
      <c r="E13" s="21" t="inlineStr">
        <is>
          <t>D</t>
        </is>
      </c>
      <c r="F13" s="22" t="inlineStr">
        <is>
          <t>SRAN Teams</t>
        </is>
      </c>
      <c r="G13" s="18" t="inlineStr">
        <is>
          <t>B1/O7</t>
        </is>
      </c>
      <c r="H13" s="18" t="inlineStr">
        <is>
          <t>B2/O7</t>
        </is>
      </c>
      <c r="I13" s="18" t="inlineStr">
        <is>
          <t>B3/O7</t>
        </is>
      </c>
      <c r="J13" s="18" t="inlineStr">
        <is>
          <t>B4/O3</t>
        </is>
      </c>
      <c r="K13" s="18" t="inlineStr">
        <is>
          <t>B5/O3</t>
        </is>
      </c>
      <c r="L13" s="18" t="inlineStr">
        <is>
          <t>B6/O3</t>
        </is>
      </c>
      <c r="M13" s="18" t="inlineStr">
        <is>
          <t>B7/O3</t>
        </is>
      </c>
      <c r="N13" s="18" t="inlineStr">
        <is>
          <t>B8/O3</t>
        </is>
      </c>
      <c r="O13" s="18" t="inlineStr">
        <is>
          <t>B9/O3</t>
        </is>
      </c>
      <c r="P13" s="18" t="inlineStr">
        <is>
          <t>B10/O3</t>
        </is>
      </c>
      <c r="Q13" s="18" t="inlineStr">
        <is>
          <t>B11/O3</t>
        </is>
      </c>
      <c r="R13" s="18" t="inlineStr">
        <is>
          <t>B12/O3</t>
        </is>
      </c>
    </row>
    <row r="14">
      <c r="A14" s="18" t="inlineStr">
        <is>
          <t>Number of D = Number of B (New-High risk)</t>
        </is>
      </c>
      <c r="B14" s="18" t="n"/>
      <c r="C14" s="18" t="inlineStr">
        <is>
          <t>New</t>
        </is>
      </c>
      <c r="D14" s="3" t="inlineStr">
        <is>
          <t>High risk</t>
        </is>
      </c>
      <c r="E14" s="21" t="inlineStr">
        <is>
          <t>D</t>
        </is>
      </c>
      <c r="F14" s="22" t="inlineStr">
        <is>
          <t>SRAN Teams</t>
        </is>
      </c>
      <c r="G14" s="18" t="inlineStr">
        <is>
          <t>B1/M8</t>
        </is>
      </c>
      <c r="H14" s="18" t="inlineStr">
        <is>
          <t>B2/M8</t>
        </is>
      </c>
      <c r="I14" s="18" t="inlineStr">
        <is>
          <t>B3/M8</t>
        </is>
      </c>
      <c r="J14" s="18" t="inlineStr">
        <is>
          <t>B4/M4</t>
        </is>
      </c>
      <c r="K14" s="18" t="inlineStr">
        <is>
          <t>B5/M4</t>
        </is>
      </c>
      <c r="L14" s="18" t="inlineStr">
        <is>
          <t>B6/M4</t>
        </is>
      </c>
      <c r="M14" s="18" t="inlineStr">
        <is>
          <t>B7/M4</t>
        </is>
      </c>
      <c r="N14" s="18" t="inlineStr">
        <is>
          <t>B8/M4</t>
        </is>
      </c>
      <c r="O14" s="18" t="inlineStr">
        <is>
          <t>B9/M4</t>
        </is>
      </c>
      <c r="P14" s="18" t="inlineStr">
        <is>
          <t>B10/M4</t>
        </is>
      </c>
      <c r="Q14" s="18" t="inlineStr">
        <is>
          <t>B11/M4</t>
        </is>
      </c>
      <c r="R14" s="18" t="inlineStr">
        <is>
          <t>B12/M4</t>
        </is>
      </c>
    </row>
    <row r="15">
      <c r="A15" s="18" t="inlineStr">
        <is>
          <t>Number of D = Number of B (Exp-High risk)</t>
        </is>
      </c>
      <c r="B15" s="18" t="n"/>
      <c r="C15" s="18" t="inlineStr">
        <is>
          <t>Exp</t>
        </is>
      </c>
      <c r="D15" s="3" t="inlineStr">
        <is>
          <t>High risk</t>
        </is>
      </c>
      <c r="E15" s="21" t="inlineStr">
        <is>
          <t>D</t>
        </is>
      </c>
      <c r="F15" s="22" t="inlineStr">
        <is>
          <t>SRAN Teams</t>
        </is>
      </c>
      <c r="G15" s="18" t="inlineStr">
        <is>
          <t>B1/N8</t>
        </is>
      </c>
      <c r="H15" s="18" t="inlineStr">
        <is>
          <t>B2/N8</t>
        </is>
      </c>
      <c r="I15" s="18" t="inlineStr">
        <is>
          <t>B3/N8</t>
        </is>
      </c>
      <c r="J15" s="18" t="inlineStr">
        <is>
          <t>B4/N4</t>
        </is>
      </c>
      <c r="K15" s="18" t="inlineStr">
        <is>
          <t>B5/N4</t>
        </is>
      </c>
      <c r="L15" s="18" t="inlineStr">
        <is>
          <t>B6/N4</t>
        </is>
      </c>
      <c r="M15" s="18" t="inlineStr">
        <is>
          <t>B7/N4</t>
        </is>
      </c>
      <c r="N15" s="18" t="inlineStr">
        <is>
          <t>B8/N4</t>
        </is>
      </c>
      <c r="O15" s="18" t="inlineStr">
        <is>
          <t>B9/N4</t>
        </is>
      </c>
      <c r="P15" s="18" t="inlineStr">
        <is>
          <t>B10/N4</t>
        </is>
      </c>
      <c r="Q15" s="18" t="inlineStr">
        <is>
          <t>B11/N4</t>
        </is>
      </c>
      <c r="R15" s="18" t="inlineStr">
        <is>
          <t>B12/N4</t>
        </is>
      </c>
    </row>
    <row r="16">
      <c r="A16" s="18" t="inlineStr">
        <is>
          <t>Number of D = Number of B (Swap-High risk)</t>
        </is>
      </c>
      <c r="B16" s="18" t="n"/>
      <c r="C16" s="18" t="inlineStr">
        <is>
          <t>Swap</t>
        </is>
      </c>
      <c r="D16" s="3" t="inlineStr">
        <is>
          <t>High risk</t>
        </is>
      </c>
      <c r="E16" s="21" t="inlineStr">
        <is>
          <t>D</t>
        </is>
      </c>
      <c r="F16" s="22" t="inlineStr">
        <is>
          <t>SRAN Teams</t>
        </is>
      </c>
      <c r="G16" s="18" t="inlineStr">
        <is>
          <t>B1/O8</t>
        </is>
      </c>
      <c r="H16" s="18" t="inlineStr">
        <is>
          <t>B2/O8</t>
        </is>
      </c>
      <c r="I16" s="18" t="inlineStr">
        <is>
          <t>B3/O8</t>
        </is>
      </c>
      <c r="J16" s="18" t="inlineStr">
        <is>
          <t>B4/O4</t>
        </is>
      </c>
      <c r="K16" s="18" t="inlineStr">
        <is>
          <t>B5/O4</t>
        </is>
      </c>
      <c r="L16" s="18" t="inlineStr">
        <is>
          <t>B6/O4</t>
        </is>
      </c>
      <c r="M16" s="18" t="inlineStr">
        <is>
          <t>B7/O4</t>
        </is>
      </c>
      <c r="N16" s="18" t="inlineStr">
        <is>
          <t>B8/O4</t>
        </is>
      </c>
      <c r="O16" s="18" t="inlineStr">
        <is>
          <t>B9/O4</t>
        </is>
      </c>
      <c r="P16" s="18" t="inlineStr">
        <is>
          <t>B10/O4</t>
        </is>
      </c>
      <c r="Q16" s="18" t="inlineStr">
        <is>
          <t>B11/O4</t>
        </is>
      </c>
      <c r="R16" s="18" t="inlineStr">
        <is>
          <t>B12/O4</t>
        </is>
      </c>
    </row>
    <row r="17">
      <c r="A17" s="18" t="inlineStr">
        <is>
          <t>Number of D = Number of B (New-Very High risk)</t>
        </is>
      </c>
      <c r="B17" s="18" t="n"/>
      <c r="C17" s="18" t="inlineStr">
        <is>
          <t>New</t>
        </is>
      </c>
      <c r="D17" s="3" t="inlineStr">
        <is>
          <t>Very High risk</t>
        </is>
      </c>
      <c r="E17" s="21" t="inlineStr">
        <is>
          <t>D</t>
        </is>
      </c>
      <c r="F17" s="22" t="inlineStr">
        <is>
          <t>SRAN Teams</t>
        </is>
      </c>
      <c r="G17" s="18" t="inlineStr">
        <is>
          <t>B1/M9</t>
        </is>
      </c>
      <c r="H17" s="18" t="inlineStr">
        <is>
          <t>B2/M9</t>
        </is>
      </c>
      <c r="I17" s="18" t="inlineStr">
        <is>
          <t>B3/M9</t>
        </is>
      </c>
      <c r="J17" s="18" t="inlineStr">
        <is>
          <t>B4/M5</t>
        </is>
      </c>
      <c r="K17" s="18" t="inlineStr">
        <is>
          <t>B5/M5</t>
        </is>
      </c>
      <c r="L17" s="18" t="inlineStr">
        <is>
          <t>B6/M5</t>
        </is>
      </c>
      <c r="M17" s="18" t="inlineStr">
        <is>
          <t>B7/M5</t>
        </is>
      </c>
      <c r="N17" s="18" t="inlineStr">
        <is>
          <t>B8/M5</t>
        </is>
      </c>
      <c r="O17" s="18" t="inlineStr">
        <is>
          <t>B9/M5</t>
        </is>
      </c>
      <c r="P17" s="18" t="inlineStr">
        <is>
          <t>B10/M5</t>
        </is>
      </c>
      <c r="Q17" s="18" t="inlineStr">
        <is>
          <t>B11/M5</t>
        </is>
      </c>
      <c r="R17" s="18" t="inlineStr">
        <is>
          <t>B12/M5</t>
        </is>
      </c>
    </row>
    <row r="18">
      <c r="A18" s="18" t="inlineStr">
        <is>
          <t>Number of D = Number of B (Exp-Very High risk)</t>
        </is>
      </c>
      <c r="B18" s="18" t="n"/>
      <c r="C18" s="18" t="inlineStr">
        <is>
          <t>Exp</t>
        </is>
      </c>
      <c r="D18" s="3" t="inlineStr">
        <is>
          <t>Very High risk</t>
        </is>
      </c>
      <c r="E18" s="21" t="inlineStr">
        <is>
          <t>D</t>
        </is>
      </c>
      <c r="F18" s="22" t="inlineStr">
        <is>
          <t>SRAN Teams</t>
        </is>
      </c>
      <c r="G18" s="18" t="inlineStr">
        <is>
          <t>B1/N9</t>
        </is>
      </c>
      <c r="H18" s="18" t="inlineStr">
        <is>
          <t>B2/N9</t>
        </is>
      </c>
      <c r="I18" s="18" t="inlineStr">
        <is>
          <t>B3/N9</t>
        </is>
      </c>
      <c r="J18" s="18" t="inlineStr">
        <is>
          <t>B4/N5</t>
        </is>
      </c>
      <c r="K18" s="18" t="inlineStr">
        <is>
          <t>B5/N5</t>
        </is>
      </c>
      <c r="L18" s="18" t="inlineStr">
        <is>
          <t>B6/N5</t>
        </is>
      </c>
      <c r="M18" s="18" t="inlineStr">
        <is>
          <t>B7/N5</t>
        </is>
      </c>
      <c r="N18" s="18" t="inlineStr">
        <is>
          <t>B8/N5</t>
        </is>
      </c>
      <c r="O18" s="18" t="inlineStr">
        <is>
          <t>B9/N5</t>
        </is>
      </c>
      <c r="P18" s="18" t="inlineStr">
        <is>
          <t>B10/N5</t>
        </is>
      </c>
      <c r="Q18" s="18" t="inlineStr">
        <is>
          <t>B11/N5</t>
        </is>
      </c>
      <c r="R18" s="18" t="inlineStr">
        <is>
          <t>B12/N5</t>
        </is>
      </c>
    </row>
    <row r="19">
      <c r="A19" s="18" t="inlineStr">
        <is>
          <t>Number of D = Number of B (Swap-Very High risk)</t>
        </is>
      </c>
      <c r="B19" s="18" t="n"/>
      <c r="C19" s="18" t="inlineStr">
        <is>
          <t>Swap</t>
        </is>
      </c>
      <c r="D19" s="3" t="inlineStr">
        <is>
          <t>Very High risk</t>
        </is>
      </c>
      <c r="E19" s="21" t="inlineStr">
        <is>
          <t>D</t>
        </is>
      </c>
      <c r="F19" s="22" t="inlineStr">
        <is>
          <t>SRAN Teams</t>
        </is>
      </c>
      <c r="G19" s="18" t="inlineStr">
        <is>
          <t>B1/O9</t>
        </is>
      </c>
      <c r="H19" s="18" t="inlineStr">
        <is>
          <t>B2/O9</t>
        </is>
      </c>
      <c r="I19" s="18" t="inlineStr">
        <is>
          <t>B3/O9</t>
        </is>
      </c>
      <c r="J19" s="18" t="inlineStr">
        <is>
          <t>B4/O5</t>
        </is>
      </c>
      <c r="K19" s="18" t="inlineStr">
        <is>
          <t>B5/O5</t>
        </is>
      </c>
      <c r="L19" s="18" t="inlineStr">
        <is>
          <t>B6/O5</t>
        </is>
      </c>
      <c r="M19" s="18" t="inlineStr">
        <is>
          <t>B7/O5</t>
        </is>
      </c>
      <c r="N19" s="18" t="inlineStr">
        <is>
          <t>B8/O5</t>
        </is>
      </c>
      <c r="O19" s="18" t="inlineStr">
        <is>
          <t>B9/O5</t>
        </is>
      </c>
      <c r="P19" s="18" t="inlineStr">
        <is>
          <t>B10/O5</t>
        </is>
      </c>
      <c r="Q19" s="18" t="inlineStr">
        <is>
          <t>B11/O5</t>
        </is>
      </c>
      <c r="R19" s="18" t="inlineStr">
        <is>
          <t>B12/O5</t>
        </is>
      </c>
    </row>
    <row r="20">
      <c r="A20" s="18" t="inlineStr">
        <is>
          <t>Number of  E = Number B (New-Low risk)</t>
        </is>
      </c>
      <c r="B20" s="18" t="n"/>
      <c r="C20" s="18" t="inlineStr">
        <is>
          <t>New</t>
        </is>
      </c>
      <c r="D20" s="3" t="inlineStr">
        <is>
          <t>Low risk</t>
        </is>
      </c>
      <c r="E20" s="22" t="inlineStr">
        <is>
          <t>E</t>
        </is>
      </c>
      <c r="F20" s="22" t="inlineStr">
        <is>
          <t>5G Teams</t>
        </is>
      </c>
      <c r="G20" s="18" t="inlineStr">
        <is>
          <t>B1/P6</t>
        </is>
      </c>
      <c r="H20" s="18" t="inlineStr">
        <is>
          <t>B2/P6</t>
        </is>
      </c>
      <c r="I20" s="18" t="inlineStr">
        <is>
          <t>B3/P6</t>
        </is>
      </c>
      <c r="J20" s="18" t="inlineStr">
        <is>
          <t>B4/P2</t>
        </is>
      </c>
      <c r="K20" s="18" t="inlineStr">
        <is>
          <t>B5/P2</t>
        </is>
      </c>
      <c r="L20" s="18" t="inlineStr">
        <is>
          <t>B6/P2</t>
        </is>
      </c>
      <c r="M20" s="18" t="inlineStr">
        <is>
          <t>B7/P2</t>
        </is>
      </c>
      <c r="N20" s="18" t="inlineStr">
        <is>
          <t>B8/P2</t>
        </is>
      </c>
      <c r="O20" s="18" t="inlineStr">
        <is>
          <t>B9/P2</t>
        </is>
      </c>
      <c r="P20" s="18" t="inlineStr">
        <is>
          <t>B10/P2</t>
        </is>
      </c>
      <c r="Q20" s="18" t="inlineStr">
        <is>
          <t>B11/P2</t>
        </is>
      </c>
      <c r="R20" s="18" t="inlineStr">
        <is>
          <t>B12/P2</t>
        </is>
      </c>
    </row>
    <row r="21">
      <c r="A21" s="18" t="inlineStr">
        <is>
          <t>Number of  E = Number B (EXP-Low risk)</t>
        </is>
      </c>
      <c r="B21" s="18" t="n"/>
      <c r="C21" s="18" t="inlineStr">
        <is>
          <t>EXP</t>
        </is>
      </c>
      <c r="D21" s="3" t="inlineStr">
        <is>
          <t>Low risk</t>
        </is>
      </c>
      <c r="E21" s="22" t="inlineStr">
        <is>
          <t>E</t>
        </is>
      </c>
      <c r="F21" s="22" t="inlineStr">
        <is>
          <t>5G Teams</t>
        </is>
      </c>
      <c r="G21" s="18" t="inlineStr">
        <is>
          <t>B1/Q6</t>
        </is>
      </c>
      <c r="H21" s="18" t="inlineStr">
        <is>
          <t>B2/Q6</t>
        </is>
      </c>
      <c r="I21" s="18" t="inlineStr">
        <is>
          <t>B3/Q6</t>
        </is>
      </c>
      <c r="J21" s="18" t="inlineStr">
        <is>
          <t>B4/Q2</t>
        </is>
      </c>
      <c r="K21" s="18" t="inlineStr">
        <is>
          <t>B5/Q2</t>
        </is>
      </c>
      <c r="L21" s="18" t="inlineStr">
        <is>
          <t>B6/Q2</t>
        </is>
      </c>
      <c r="M21" s="18" t="inlineStr">
        <is>
          <t>B7/Q2</t>
        </is>
      </c>
      <c r="N21" s="18" t="inlineStr">
        <is>
          <t>B8/Q2</t>
        </is>
      </c>
      <c r="O21" s="18" t="inlineStr">
        <is>
          <t>B9/Q2</t>
        </is>
      </c>
      <c r="P21" s="18" t="inlineStr">
        <is>
          <t>B10/Q2</t>
        </is>
      </c>
      <c r="Q21" s="18" t="inlineStr">
        <is>
          <t>B11/Q2</t>
        </is>
      </c>
      <c r="R21" s="18" t="inlineStr">
        <is>
          <t>B12/Q2</t>
        </is>
      </c>
    </row>
    <row r="22">
      <c r="A22" s="18" t="inlineStr">
        <is>
          <t>Number of  E = Number B (Swap-Low risk)</t>
        </is>
      </c>
      <c r="B22" s="18" t="n"/>
      <c r="C22" s="18" t="inlineStr">
        <is>
          <t>Swap</t>
        </is>
      </c>
      <c r="D22" s="3" t="inlineStr">
        <is>
          <t>Low risk</t>
        </is>
      </c>
      <c r="E22" s="22" t="inlineStr">
        <is>
          <t>E</t>
        </is>
      </c>
      <c r="F22" s="22" t="inlineStr">
        <is>
          <t>5G Teams</t>
        </is>
      </c>
      <c r="G22" s="18" t="inlineStr">
        <is>
          <t>B1/R6</t>
        </is>
      </c>
      <c r="H22" s="18" t="inlineStr">
        <is>
          <t>B2/R6</t>
        </is>
      </c>
      <c r="I22" s="18" t="inlineStr">
        <is>
          <t>B3/R6</t>
        </is>
      </c>
      <c r="J22" s="18" t="inlineStr">
        <is>
          <t>B4/R2</t>
        </is>
      </c>
      <c r="K22" s="18" t="inlineStr">
        <is>
          <t>B5/R2</t>
        </is>
      </c>
      <c r="L22" s="18" t="inlineStr">
        <is>
          <t>B6/R2</t>
        </is>
      </c>
      <c r="M22" s="18" t="inlineStr">
        <is>
          <t>B7/R2</t>
        </is>
      </c>
      <c r="N22" s="18" t="inlineStr">
        <is>
          <t>B8/R2</t>
        </is>
      </c>
      <c r="O22" s="18" t="inlineStr">
        <is>
          <t>B9/R2</t>
        </is>
      </c>
      <c r="P22" s="18" t="inlineStr">
        <is>
          <t>B10/R2</t>
        </is>
      </c>
      <c r="Q22" s="18" t="inlineStr">
        <is>
          <t>B11/R2</t>
        </is>
      </c>
      <c r="R22" s="18" t="inlineStr">
        <is>
          <t>B12/R2</t>
        </is>
      </c>
    </row>
    <row r="23">
      <c r="A23" s="18" t="inlineStr">
        <is>
          <t>Number of  E = Number B (New-Medium risk)</t>
        </is>
      </c>
      <c r="B23" s="18" t="n"/>
      <c r="C23" s="18" t="inlineStr">
        <is>
          <t>New</t>
        </is>
      </c>
      <c r="D23" s="3" t="inlineStr">
        <is>
          <t>Medium risk</t>
        </is>
      </c>
      <c r="E23" s="22" t="inlineStr">
        <is>
          <t>E</t>
        </is>
      </c>
      <c r="F23" s="22" t="inlineStr">
        <is>
          <t>5G Teams</t>
        </is>
      </c>
      <c r="G23" s="18" t="inlineStr">
        <is>
          <t>B1/P7</t>
        </is>
      </c>
      <c r="H23" s="18" t="inlineStr">
        <is>
          <t>B2/P7</t>
        </is>
      </c>
      <c r="I23" s="18" t="inlineStr">
        <is>
          <t>B3/P7</t>
        </is>
      </c>
      <c r="J23" s="18" t="inlineStr">
        <is>
          <t>B4/P3</t>
        </is>
      </c>
      <c r="K23" s="18" t="inlineStr">
        <is>
          <t>B5/P3</t>
        </is>
      </c>
      <c r="L23" s="18" t="inlineStr">
        <is>
          <t>B6/P3</t>
        </is>
      </c>
      <c r="M23" s="18" t="inlineStr">
        <is>
          <t>B7/P3</t>
        </is>
      </c>
      <c r="N23" s="18" t="inlineStr">
        <is>
          <t>B8/P3</t>
        </is>
      </c>
      <c r="O23" s="18" t="inlineStr">
        <is>
          <t>B9/P3</t>
        </is>
      </c>
      <c r="P23" s="18" t="inlineStr">
        <is>
          <t>B10/P3</t>
        </is>
      </c>
      <c r="Q23" s="18" t="inlineStr">
        <is>
          <t>B11/P3</t>
        </is>
      </c>
      <c r="R23" s="18" t="inlineStr">
        <is>
          <t>B12/P3</t>
        </is>
      </c>
    </row>
    <row r="24">
      <c r="A24" s="18" t="inlineStr">
        <is>
          <t>Number of  E = Number B (EXP-Medium risk)</t>
        </is>
      </c>
      <c r="B24" s="18" t="n"/>
      <c r="C24" s="18" t="inlineStr">
        <is>
          <t>EXP</t>
        </is>
      </c>
      <c r="D24" s="3" t="inlineStr">
        <is>
          <t>Medium risk</t>
        </is>
      </c>
      <c r="E24" s="22" t="inlineStr">
        <is>
          <t>E</t>
        </is>
      </c>
      <c r="F24" s="22" t="inlineStr">
        <is>
          <t>5G Teams</t>
        </is>
      </c>
      <c r="G24" s="18" t="inlineStr">
        <is>
          <t>B1/Q7</t>
        </is>
      </c>
      <c r="H24" s="18" t="inlineStr">
        <is>
          <t>B2/Q7</t>
        </is>
      </c>
      <c r="I24" s="18" t="inlineStr">
        <is>
          <t>B3/Q7</t>
        </is>
      </c>
      <c r="J24" s="18" t="inlineStr">
        <is>
          <t>B4/Q3</t>
        </is>
      </c>
      <c r="K24" s="18" t="inlineStr">
        <is>
          <t>B5/Q3</t>
        </is>
      </c>
      <c r="L24" s="18" t="inlineStr">
        <is>
          <t>B6/Q3</t>
        </is>
      </c>
      <c r="M24" s="18" t="inlineStr">
        <is>
          <t>B7/Q3</t>
        </is>
      </c>
      <c r="N24" s="18" t="inlineStr">
        <is>
          <t>B8/Q3</t>
        </is>
      </c>
      <c r="O24" s="18" t="inlineStr">
        <is>
          <t>B9/Q3</t>
        </is>
      </c>
      <c r="P24" s="18" t="inlineStr">
        <is>
          <t>B10/Q3</t>
        </is>
      </c>
      <c r="Q24" s="18" t="inlineStr">
        <is>
          <t>B11/Q3</t>
        </is>
      </c>
      <c r="R24" s="18" t="inlineStr">
        <is>
          <t>B12/Q3</t>
        </is>
      </c>
    </row>
    <row r="25">
      <c r="A25" s="18" t="inlineStr">
        <is>
          <t>Number of  E = Number B (Swap-Medium risk)</t>
        </is>
      </c>
      <c r="B25" s="18" t="n"/>
      <c r="C25" s="18" t="inlineStr">
        <is>
          <t>Swap</t>
        </is>
      </c>
      <c r="D25" s="3" t="inlineStr">
        <is>
          <t>Medium risk</t>
        </is>
      </c>
      <c r="E25" s="22" t="inlineStr">
        <is>
          <t>E</t>
        </is>
      </c>
      <c r="F25" s="22" t="inlineStr">
        <is>
          <t>5G Teams</t>
        </is>
      </c>
      <c r="G25" s="18" t="inlineStr">
        <is>
          <t>B1/R7</t>
        </is>
      </c>
      <c r="H25" s="18" t="inlineStr">
        <is>
          <t>B2/R7</t>
        </is>
      </c>
      <c r="I25" s="18" t="inlineStr">
        <is>
          <t>B3/R7</t>
        </is>
      </c>
      <c r="J25" s="18" t="inlineStr">
        <is>
          <t>B4/R3</t>
        </is>
      </c>
      <c r="K25" s="18" t="inlineStr">
        <is>
          <t>B5/R3</t>
        </is>
      </c>
      <c r="L25" s="18" t="inlineStr">
        <is>
          <t>B6/R3</t>
        </is>
      </c>
      <c r="M25" s="18" t="inlineStr">
        <is>
          <t>B7/R3</t>
        </is>
      </c>
      <c r="N25" s="18" t="inlineStr">
        <is>
          <t>B8/R3</t>
        </is>
      </c>
      <c r="O25" s="18" t="inlineStr">
        <is>
          <t>B9/R3</t>
        </is>
      </c>
      <c r="P25" s="18" t="inlineStr">
        <is>
          <t>B10/R3</t>
        </is>
      </c>
      <c r="Q25" s="18" t="inlineStr">
        <is>
          <t>B11/R3</t>
        </is>
      </c>
      <c r="R25" s="18" t="inlineStr">
        <is>
          <t>B12/R3</t>
        </is>
      </c>
    </row>
    <row r="26">
      <c r="A26" s="18" t="inlineStr">
        <is>
          <t>Number of  E = Number B (New-High risk)</t>
        </is>
      </c>
      <c r="B26" s="18" t="n"/>
      <c r="C26" s="18" t="inlineStr">
        <is>
          <t>New</t>
        </is>
      </c>
      <c r="D26" s="3" t="inlineStr">
        <is>
          <t>High risk</t>
        </is>
      </c>
      <c r="E26" s="22" t="inlineStr">
        <is>
          <t>E</t>
        </is>
      </c>
      <c r="F26" s="22" t="inlineStr">
        <is>
          <t>5G Teams</t>
        </is>
      </c>
      <c r="G26" s="18" t="inlineStr">
        <is>
          <t>B1/P8</t>
        </is>
      </c>
      <c r="H26" s="18" t="inlineStr">
        <is>
          <t>B2/P8</t>
        </is>
      </c>
      <c r="I26" s="18" t="inlineStr">
        <is>
          <t>B3/P8</t>
        </is>
      </c>
      <c r="J26" s="18" t="inlineStr">
        <is>
          <t>B4/P4</t>
        </is>
      </c>
      <c r="K26" s="18" t="inlineStr">
        <is>
          <t>B5/P4</t>
        </is>
      </c>
      <c r="L26" s="18" t="inlineStr">
        <is>
          <t>B6/P4</t>
        </is>
      </c>
      <c r="M26" s="18" t="inlineStr">
        <is>
          <t>B7/P4</t>
        </is>
      </c>
      <c r="N26" s="18" t="inlineStr">
        <is>
          <t>B8/P4</t>
        </is>
      </c>
      <c r="O26" s="18" t="inlineStr">
        <is>
          <t>B9/P4</t>
        </is>
      </c>
      <c r="P26" s="18" t="inlineStr">
        <is>
          <t>B10/P4</t>
        </is>
      </c>
      <c r="Q26" s="18" t="inlineStr">
        <is>
          <t>B11/P4</t>
        </is>
      </c>
      <c r="R26" s="18" t="inlineStr">
        <is>
          <t>B12/P4</t>
        </is>
      </c>
    </row>
    <row r="27">
      <c r="A27" s="18" t="inlineStr">
        <is>
          <t>Number of  E = Number B (EXP-High risk)</t>
        </is>
      </c>
      <c r="B27" s="18" t="n"/>
      <c r="C27" s="18" t="inlineStr">
        <is>
          <t>EXP</t>
        </is>
      </c>
      <c r="D27" s="3" t="inlineStr">
        <is>
          <t>High risk</t>
        </is>
      </c>
      <c r="E27" s="22" t="inlineStr">
        <is>
          <t>E</t>
        </is>
      </c>
      <c r="F27" s="22" t="inlineStr">
        <is>
          <t>5G Teams</t>
        </is>
      </c>
      <c r="G27" s="18" t="inlineStr">
        <is>
          <t>B1/Q8</t>
        </is>
      </c>
      <c r="H27" s="18" t="inlineStr">
        <is>
          <t>B2/Q8</t>
        </is>
      </c>
      <c r="I27" s="18" t="inlineStr">
        <is>
          <t>B3/Q8</t>
        </is>
      </c>
      <c r="J27" s="18" t="inlineStr">
        <is>
          <t>B4/Q4</t>
        </is>
      </c>
      <c r="K27" s="18" t="inlineStr">
        <is>
          <t>B5/Q4</t>
        </is>
      </c>
      <c r="L27" s="18" t="inlineStr">
        <is>
          <t>B6/Q4</t>
        </is>
      </c>
      <c r="M27" s="18" t="inlineStr">
        <is>
          <t>B7/Q4</t>
        </is>
      </c>
      <c r="N27" s="18" t="inlineStr">
        <is>
          <t>B8/Q4</t>
        </is>
      </c>
      <c r="O27" s="18" t="inlineStr">
        <is>
          <t>B9/Q4</t>
        </is>
      </c>
      <c r="P27" s="18" t="inlineStr">
        <is>
          <t>B10/Q4</t>
        </is>
      </c>
      <c r="Q27" s="18" t="inlineStr">
        <is>
          <t>B11/Q4</t>
        </is>
      </c>
      <c r="R27" s="18" t="inlineStr">
        <is>
          <t>B12/Q4</t>
        </is>
      </c>
    </row>
    <row r="28">
      <c r="A28" s="18" t="inlineStr">
        <is>
          <t>Number of  E = Number B (SWAP-High risk)</t>
        </is>
      </c>
      <c r="B28" s="18" t="n"/>
      <c r="C28" s="18" t="inlineStr">
        <is>
          <t>SWAP</t>
        </is>
      </c>
      <c r="D28" s="3" t="inlineStr">
        <is>
          <t>High risk</t>
        </is>
      </c>
      <c r="E28" s="22" t="inlineStr">
        <is>
          <t>E</t>
        </is>
      </c>
      <c r="F28" s="22" t="inlineStr">
        <is>
          <t>5G Teams</t>
        </is>
      </c>
      <c r="G28" s="18" t="inlineStr">
        <is>
          <t>B1/R8</t>
        </is>
      </c>
      <c r="H28" s="18" t="inlineStr">
        <is>
          <t>B2/R8</t>
        </is>
      </c>
      <c r="I28" s="18" t="inlineStr">
        <is>
          <t>B3/R8</t>
        </is>
      </c>
      <c r="J28" s="18" t="inlineStr">
        <is>
          <t>B4/R4</t>
        </is>
      </c>
      <c r="K28" s="18" t="inlineStr">
        <is>
          <t>B5/R4</t>
        </is>
      </c>
      <c r="L28" s="18" t="inlineStr">
        <is>
          <t>B6/R4</t>
        </is>
      </c>
      <c r="M28" s="18" t="inlineStr">
        <is>
          <t>B7/R4</t>
        </is>
      </c>
      <c r="N28" s="18" t="inlineStr">
        <is>
          <t>B8/R4</t>
        </is>
      </c>
      <c r="O28" s="18" t="inlineStr">
        <is>
          <t>B9/R4</t>
        </is>
      </c>
      <c r="P28" s="18" t="inlineStr">
        <is>
          <t>B10/R4</t>
        </is>
      </c>
      <c r="Q28" s="18" t="inlineStr">
        <is>
          <t>B11/R4</t>
        </is>
      </c>
      <c r="R28" s="18" t="inlineStr">
        <is>
          <t>B12/R4</t>
        </is>
      </c>
    </row>
    <row r="29">
      <c r="A29" s="18" t="inlineStr">
        <is>
          <t>Number of  E = Number B (New-Very High risk)</t>
        </is>
      </c>
      <c r="B29" s="18" t="n"/>
      <c r="C29" s="18" t="inlineStr">
        <is>
          <t>New</t>
        </is>
      </c>
      <c r="D29" s="3" t="inlineStr">
        <is>
          <t>Very High risk</t>
        </is>
      </c>
      <c r="E29" s="22" t="inlineStr">
        <is>
          <t>E</t>
        </is>
      </c>
      <c r="F29" s="22" t="inlineStr">
        <is>
          <t>5G Teams</t>
        </is>
      </c>
      <c r="G29" s="18" t="inlineStr">
        <is>
          <t>B1/P9</t>
        </is>
      </c>
      <c r="H29" s="18" t="inlineStr">
        <is>
          <t>B2/P9</t>
        </is>
      </c>
      <c r="I29" s="18" t="inlineStr">
        <is>
          <t>B3/P9</t>
        </is>
      </c>
      <c r="J29" s="18" t="inlineStr">
        <is>
          <t>B4/P5</t>
        </is>
      </c>
      <c r="K29" s="18" t="inlineStr">
        <is>
          <t>B5/P5</t>
        </is>
      </c>
      <c r="L29" s="18" t="inlineStr">
        <is>
          <t>B6/P5</t>
        </is>
      </c>
      <c r="M29" s="18" t="inlineStr">
        <is>
          <t>B7/P5</t>
        </is>
      </c>
      <c r="N29" s="18" t="inlineStr">
        <is>
          <t>B8/P5</t>
        </is>
      </c>
      <c r="O29" s="18" t="inlineStr">
        <is>
          <t>B9/P5</t>
        </is>
      </c>
      <c r="P29" s="18" t="inlineStr">
        <is>
          <t>B10/P5</t>
        </is>
      </c>
      <c r="Q29" s="18" t="inlineStr">
        <is>
          <t>B11/P5</t>
        </is>
      </c>
      <c r="R29" s="18" t="inlineStr">
        <is>
          <t>B12/P5</t>
        </is>
      </c>
    </row>
    <row r="30">
      <c r="A30" s="18" t="inlineStr">
        <is>
          <t>Number of  E = Number B (EXP-Very High risk)</t>
        </is>
      </c>
      <c r="B30" s="18" t="n"/>
      <c r="C30" s="18" t="inlineStr">
        <is>
          <t>EXP</t>
        </is>
      </c>
      <c r="D30" s="3" t="inlineStr">
        <is>
          <t>Very High risk</t>
        </is>
      </c>
      <c r="E30" s="22" t="inlineStr">
        <is>
          <t>E</t>
        </is>
      </c>
      <c r="F30" s="22" t="inlineStr">
        <is>
          <t>5G Teams</t>
        </is>
      </c>
      <c r="G30" s="18" t="inlineStr">
        <is>
          <t>B1/Q9</t>
        </is>
      </c>
      <c r="H30" s="18" t="inlineStr">
        <is>
          <t>B2/Q9</t>
        </is>
      </c>
      <c r="I30" s="18" t="inlineStr">
        <is>
          <t>B3/Q9</t>
        </is>
      </c>
      <c r="J30" s="18" t="inlineStr">
        <is>
          <t>B4/Q5</t>
        </is>
      </c>
      <c r="K30" s="18" t="inlineStr">
        <is>
          <t>B5/Q5</t>
        </is>
      </c>
      <c r="L30" s="18" t="inlineStr">
        <is>
          <t>B6/Q5</t>
        </is>
      </c>
      <c r="M30" s="18" t="inlineStr">
        <is>
          <t>B7/Q5</t>
        </is>
      </c>
      <c r="N30" s="18" t="inlineStr">
        <is>
          <t>B8/Q5</t>
        </is>
      </c>
      <c r="O30" s="18" t="inlineStr">
        <is>
          <t>B9/Q5</t>
        </is>
      </c>
      <c r="P30" s="18" t="inlineStr">
        <is>
          <t>B10/Q5</t>
        </is>
      </c>
      <c r="Q30" s="18" t="inlineStr">
        <is>
          <t>B11/Q5</t>
        </is>
      </c>
      <c r="R30" s="18" t="inlineStr">
        <is>
          <t>B12/Q5</t>
        </is>
      </c>
    </row>
    <row r="31">
      <c r="A31" s="18" t="inlineStr">
        <is>
          <t>Number of  E = Number B (SWAP-Very High risk)</t>
        </is>
      </c>
      <c r="B31" s="18" t="n"/>
      <c r="C31" s="18" t="inlineStr">
        <is>
          <t>SWAP</t>
        </is>
      </c>
      <c r="D31" s="3" t="inlineStr">
        <is>
          <t>Very High risk</t>
        </is>
      </c>
      <c r="E31" s="22" t="inlineStr">
        <is>
          <t>E</t>
        </is>
      </c>
      <c r="F31" s="22" t="inlineStr">
        <is>
          <t>5G Teams</t>
        </is>
      </c>
      <c r="G31" s="18" t="inlineStr">
        <is>
          <t>B1/R9</t>
        </is>
      </c>
      <c r="H31" s="18" t="inlineStr">
        <is>
          <t>B2/R9</t>
        </is>
      </c>
      <c r="I31" s="18" t="inlineStr">
        <is>
          <t>B3/R9</t>
        </is>
      </c>
      <c r="J31" s="18" t="inlineStr">
        <is>
          <t>B4/R5</t>
        </is>
      </c>
      <c r="K31" s="18" t="inlineStr">
        <is>
          <t>B5/R5</t>
        </is>
      </c>
      <c r="L31" s="18" t="inlineStr">
        <is>
          <t>B6/R5</t>
        </is>
      </c>
      <c r="M31" s="18" t="inlineStr">
        <is>
          <t>B7/R5</t>
        </is>
      </c>
      <c r="N31" s="18" t="inlineStr">
        <is>
          <t>B8/R5</t>
        </is>
      </c>
      <c r="O31" s="18" t="inlineStr">
        <is>
          <t>B9/R5</t>
        </is>
      </c>
      <c r="P31" s="18" t="inlineStr">
        <is>
          <t>B10/R5</t>
        </is>
      </c>
      <c r="Q31" s="18" t="inlineStr">
        <is>
          <t>B11/R5</t>
        </is>
      </c>
      <c r="R31" s="18" t="inlineStr">
        <is>
          <t>B12/R5</t>
        </is>
      </c>
    </row>
    <row r="32">
      <c r="A32" s="18" t="inlineStr">
        <is>
          <t>Number of  F = Number B (New-Low Risk)</t>
        </is>
      </c>
      <c r="B32" s="18" t="n"/>
      <c r="C32" s="18" t="inlineStr">
        <is>
          <t>New</t>
        </is>
      </c>
      <c r="D32" s="3" t="inlineStr">
        <is>
          <t>Low Risk</t>
        </is>
      </c>
      <c r="E32" s="20" t="inlineStr">
        <is>
          <t>F</t>
        </is>
      </c>
      <c r="F32" s="20" t="inlineStr">
        <is>
          <t>MW Teams</t>
        </is>
      </c>
      <c r="G32" s="18" t="inlineStr">
        <is>
          <t>B1/S6</t>
        </is>
      </c>
      <c r="H32" s="18" t="inlineStr">
        <is>
          <t>B2/S6</t>
        </is>
      </c>
      <c r="I32" s="18" t="inlineStr">
        <is>
          <t>B3/S6</t>
        </is>
      </c>
      <c r="J32" s="18" t="inlineStr">
        <is>
          <t>B4/S2</t>
        </is>
      </c>
      <c r="K32" s="18" t="inlineStr">
        <is>
          <t>B5/S2</t>
        </is>
      </c>
      <c r="L32" s="18" t="inlineStr">
        <is>
          <t>B6/S2</t>
        </is>
      </c>
      <c r="M32" s="18" t="inlineStr">
        <is>
          <t>B7/S2</t>
        </is>
      </c>
      <c r="N32" s="18" t="inlineStr">
        <is>
          <t>B8/S2</t>
        </is>
      </c>
      <c r="O32" s="18" t="inlineStr">
        <is>
          <t>B9/S2</t>
        </is>
      </c>
      <c r="P32" s="18" t="inlineStr">
        <is>
          <t>B10/S2</t>
        </is>
      </c>
      <c r="Q32" s="18" t="inlineStr">
        <is>
          <t>B11/S2</t>
        </is>
      </c>
      <c r="R32" s="18" t="inlineStr">
        <is>
          <t>B12/S2</t>
        </is>
      </c>
    </row>
    <row r="33">
      <c r="A33" s="18" t="inlineStr">
        <is>
          <t>Number of  F = Number B (EXP-Low Risk)</t>
        </is>
      </c>
      <c r="B33" s="18" t="n"/>
      <c r="C33" s="18" t="inlineStr">
        <is>
          <t>EXP</t>
        </is>
      </c>
      <c r="D33" s="3" t="inlineStr">
        <is>
          <t>Low Risk</t>
        </is>
      </c>
      <c r="E33" s="20" t="inlineStr">
        <is>
          <t>F</t>
        </is>
      </c>
      <c r="F33" s="20" t="inlineStr">
        <is>
          <t>MW Teams</t>
        </is>
      </c>
      <c r="G33" s="18" t="inlineStr">
        <is>
          <t>B1/T6</t>
        </is>
      </c>
      <c r="H33" s="18" t="inlineStr">
        <is>
          <t>B2/T6</t>
        </is>
      </c>
      <c r="I33" s="18" t="inlineStr">
        <is>
          <t>B3/T6</t>
        </is>
      </c>
      <c r="J33" s="18" t="inlineStr">
        <is>
          <t>B4/T2</t>
        </is>
      </c>
      <c r="K33" s="18" t="inlineStr">
        <is>
          <t>B5/T2</t>
        </is>
      </c>
      <c r="L33" s="18" t="inlineStr">
        <is>
          <t>B6/T2</t>
        </is>
      </c>
      <c r="M33" s="18" t="inlineStr">
        <is>
          <t>B7/T2</t>
        </is>
      </c>
      <c r="N33" s="18" t="inlineStr">
        <is>
          <t>B8/T2</t>
        </is>
      </c>
      <c r="O33" s="18" t="inlineStr">
        <is>
          <t>B9/T2</t>
        </is>
      </c>
      <c r="P33" s="18" t="inlineStr">
        <is>
          <t>B10/T2</t>
        </is>
      </c>
      <c r="Q33" s="18" t="inlineStr">
        <is>
          <t>B11/T2</t>
        </is>
      </c>
      <c r="R33" s="18" t="inlineStr">
        <is>
          <t>B12/T2</t>
        </is>
      </c>
    </row>
    <row r="34">
      <c r="A34" s="18" t="inlineStr">
        <is>
          <t>Number of  F = Number B (Swap-Low Risk)</t>
        </is>
      </c>
      <c r="B34" s="18" t="n"/>
      <c r="C34" s="18" t="inlineStr">
        <is>
          <t>Swap</t>
        </is>
      </c>
      <c r="D34" s="3" t="inlineStr">
        <is>
          <t>Low Risk</t>
        </is>
      </c>
      <c r="E34" s="20" t="inlineStr">
        <is>
          <t>F</t>
        </is>
      </c>
      <c r="F34" s="20" t="inlineStr">
        <is>
          <t>MW Teams</t>
        </is>
      </c>
      <c r="G34" s="18" t="inlineStr">
        <is>
          <t>B1/U6</t>
        </is>
      </c>
      <c r="H34" s="18" t="inlineStr">
        <is>
          <t>B2/U6</t>
        </is>
      </c>
      <c r="I34" s="18" t="inlineStr">
        <is>
          <t>B3/U6</t>
        </is>
      </c>
      <c r="J34" s="18" t="inlineStr">
        <is>
          <t>B4/U2</t>
        </is>
      </c>
      <c r="K34" s="18" t="inlineStr">
        <is>
          <t>B5/U2</t>
        </is>
      </c>
      <c r="L34" s="18" t="inlineStr">
        <is>
          <t>B6/U2</t>
        </is>
      </c>
      <c r="M34" s="18" t="inlineStr">
        <is>
          <t>B7/U2</t>
        </is>
      </c>
      <c r="N34" s="18" t="inlineStr">
        <is>
          <t>B8/U2</t>
        </is>
      </c>
      <c r="O34" s="18" t="inlineStr">
        <is>
          <t>B9/U2</t>
        </is>
      </c>
      <c r="P34" s="18" t="inlineStr">
        <is>
          <t>B10/U2</t>
        </is>
      </c>
      <c r="Q34" s="18" t="inlineStr">
        <is>
          <t>B11/U2</t>
        </is>
      </c>
      <c r="R34" s="18" t="inlineStr">
        <is>
          <t>B12/U2</t>
        </is>
      </c>
    </row>
    <row r="35">
      <c r="A35" s="18" t="inlineStr">
        <is>
          <t>Number of  F = Number B (New-Medium Risk)</t>
        </is>
      </c>
      <c r="B35" s="18" t="n"/>
      <c r="C35" s="18" t="inlineStr">
        <is>
          <t>New</t>
        </is>
      </c>
      <c r="D35" s="3" t="inlineStr">
        <is>
          <t>Medium Risk</t>
        </is>
      </c>
      <c r="E35" s="20" t="inlineStr">
        <is>
          <t>F</t>
        </is>
      </c>
      <c r="F35" s="20" t="inlineStr">
        <is>
          <t>MW Teams</t>
        </is>
      </c>
      <c r="G35" s="18" t="inlineStr">
        <is>
          <t>B1/S7</t>
        </is>
      </c>
      <c r="H35" s="18" t="inlineStr">
        <is>
          <t>B2/S7</t>
        </is>
      </c>
      <c r="I35" s="18" t="inlineStr">
        <is>
          <t>B3/S7</t>
        </is>
      </c>
      <c r="J35" s="18" t="inlineStr">
        <is>
          <t>B4/S3</t>
        </is>
      </c>
      <c r="K35" s="18" t="inlineStr">
        <is>
          <t>B5/S3</t>
        </is>
      </c>
      <c r="L35" s="18" t="inlineStr">
        <is>
          <t>B6/S3</t>
        </is>
      </c>
      <c r="M35" s="18" t="inlineStr">
        <is>
          <t>B7/S3</t>
        </is>
      </c>
      <c r="N35" s="18" t="inlineStr">
        <is>
          <t>B8/S3</t>
        </is>
      </c>
      <c r="O35" s="18" t="inlineStr">
        <is>
          <t>B9/S3</t>
        </is>
      </c>
      <c r="P35" s="18" t="inlineStr">
        <is>
          <t>B10/S3</t>
        </is>
      </c>
      <c r="Q35" s="18" t="inlineStr">
        <is>
          <t>B11/S3</t>
        </is>
      </c>
      <c r="R35" s="18" t="inlineStr">
        <is>
          <t>B12/S3</t>
        </is>
      </c>
    </row>
    <row r="36">
      <c r="A36" s="18" t="inlineStr">
        <is>
          <t>Number of  F = Number B (EXP-Medium Risk)</t>
        </is>
      </c>
      <c r="B36" s="18" t="n"/>
      <c r="C36" s="18" t="inlineStr">
        <is>
          <t>EXP</t>
        </is>
      </c>
      <c r="D36" s="3" t="inlineStr">
        <is>
          <t>Medium Risk</t>
        </is>
      </c>
      <c r="E36" s="20" t="inlineStr">
        <is>
          <t>F</t>
        </is>
      </c>
      <c r="F36" s="20" t="inlineStr">
        <is>
          <t>MW Teams</t>
        </is>
      </c>
      <c r="G36" s="18" t="inlineStr">
        <is>
          <t>B1/T7</t>
        </is>
      </c>
      <c r="H36" s="18" t="inlineStr">
        <is>
          <t>B2/T7</t>
        </is>
      </c>
      <c r="I36" s="18" t="inlineStr">
        <is>
          <t>B3/T7</t>
        </is>
      </c>
      <c r="J36" s="18" t="inlineStr">
        <is>
          <t>B4/T3</t>
        </is>
      </c>
      <c r="K36" s="18" t="inlineStr">
        <is>
          <t>B5/T3</t>
        </is>
      </c>
      <c r="L36" s="18" t="inlineStr">
        <is>
          <t>B6/T3</t>
        </is>
      </c>
      <c r="M36" s="18" t="inlineStr">
        <is>
          <t>B7/T3</t>
        </is>
      </c>
      <c r="N36" s="18" t="inlineStr">
        <is>
          <t>B8/T3</t>
        </is>
      </c>
      <c r="O36" s="18" t="inlineStr">
        <is>
          <t>B9/T3</t>
        </is>
      </c>
      <c r="P36" s="18" t="inlineStr">
        <is>
          <t>B10/T3</t>
        </is>
      </c>
      <c r="Q36" s="18" t="inlineStr">
        <is>
          <t>B11/T3</t>
        </is>
      </c>
      <c r="R36" s="18" t="inlineStr">
        <is>
          <t>B12/T3</t>
        </is>
      </c>
    </row>
    <row r="37">
      <c r="A37" s="18" t="inlineStr">
        <is>
          <t>Number of  F = Number B (Swap-Medium Risk)</t>
        </is>
      </c>
      <c r="B37" s="18" t="n"/>
      <c r="C37" s="18" t="inlineStr">
        <is>
          <t>Swap</t>
        </is>
      </c>
      <c r="D37" s="3" t="inlineStr">
        <is>
          <t>Medium Risk</t>
        </is>
      </c>
      <c r="E37" s="20" t="inlineStr">
        <is>
          <t>F</t>
        </is>
      </c>
      <c r="F37" s="20" t="inlineStr">
        <is>
          <t>MW Teams</t>
        </is>
      </c>
      <c r="G37" s="18" t="inlineStr">
        <is>
          <t>B1/U7</t>
        </is>
      </c>
      <c r="H37" s="18" t="inlineStr">
        <is>
          <t>B2/U7</t>
        </is>
      </c>
      <c r="I37" s="18" t="inlineStr">
        <is>
          <t>B3/U7</t>
        </is>
      </c>
      <c r="J37" s="18" t="inlineStr">
        <is>
          <t>B4/U3</t>
        </is>
      </c>
      <c r="K37" s="18" t="inlineStr">
        <is>
          <t>B5/U3</t>
        </is>
      </c>
      <c r="L37" s="18" t="inlineStr">
        <is>
          <t>B6/U3</t>
        </is>
      </c>
      <c r="M37" s="18" t="inlineStr">
        <is>
          <t>B7/U3</t>
        </is>
      </c>
      <c r="N37" s="18" t="inlineStr">
        <is>
          <t>B8/U3</t>
        </is>
      </c>
      <c r="O37" s="18" t="inlineStr">
        <is>
          <t>B9/U3</t>
        </is>
      </c>
      <c r="P37" s="18" t="inlineStr">
        <is>
          <t>B10/U3</t>
        </is>
      </c>
      <c r="Q37" s="18" t="inlineStr">
        <is>
          <t>B11/U3</t>
        </is>
      </c>
      <c r="R37" s="18" t="inlineStr">
        <is>
          <t>B12/U3</t>
        </is>
      </c>
    </row>
    <row r="38">
      <c r="A38" s="18" t="inlineStr">
        <is>
          <t>Number of  F = Number B (New-High Risk)</t>
        </is>
      </c>
      <c r="B38" s="18" t="n"/>
      <c r="C38" s="18" t="inlineStr">
        <is>
          <t>New</t>
        </is>
      </c>
      <c r="D38" s="3" t="inlineStr">
        <is>
          <t>High Risk</t>
        </is>
      </c>
      <c r="E38" s="20" t="inlineStr">
        <is>
          <t>F</t>
        </is>
      </c>
      <c r="F38" s="20" t="inlineStr">
        <is>
          <t>MW Teams</t>
        </is>
      </c>
      <c r="G38" s="18" t="inlineStr">
        <is>
          <t>B1/S8</t>
        </is>
      </c>
      <c r="H38" s="18" t="inlineStr">
        <is>
          <t>B2/S8</t>
        </is>
      </c>
      <c r="I38" s="18" t="inlineStr">
        <is>
          <t>B3/S8</t>
        </is>
      </c>
      <c r="J38" s="18" t="inlineStr">
        <is>
          <t>B4/S4</t>
        </is>
      </c>
      <c r="K38" s="18" t="inlineStr">
        <is>
          <t>B5/S4</t>
        </is>
      </c>
      <c r="L38" s="18" t="inlineStr">
        <is>
          <t>B6/S4</t>
        </is>
      </c>
      <c r="M38" s="18" t="inlineStr">
        <is>
          <t>B7/S4</t>
        </is>
      </c>
      <c r="N38" s="18" t="inlineStr">
        <is>
          <t>B8/S4</t>
        </is>
      </c>
      <c r="O38" s="18" t="inlineStr">
        <is>
          <t>B9/S4</t>
        </is>
      </c>
      <c r="P38" s="18" t="inlineStr">
        <is>
          <t>B10/S4</t>
        </is>
      </c>
      <c r="Q38" s="18" t="inlineStr">
        <is>
          <t>B11/S4</t>
        </is>
      </c>
      <c r="R38" s="18" t="inlineStr">
        <is>
          <t>B12/S4</t>
        </is>
      </c>
    </row>
    <row r="39">
      <c r="A39" s="18" t="inlineStr">
        <is>
          <t>Number of  F = Number B (EXP-High Risk)</t>
        </is>
      </c>
      <c r="B39" s="18" t="n"/>
      <c r="C39" s="18" t="inlineStr">
        <is>
          <t>EXP</t>
        </is>
      </c>
      <c r="D39" s="3" t="inlineStr">
        <is>
          <t>High Risk</t>
        </is>
      </c>
      <c r="E39" s="20" t="inlineStr">
        <is>
          <t>F</t>
        </is>
      </c>
      <c r="F39" s="20" t="inlineStr">
        <is>
          <t>MW Teams</t>
        </is>
      </c>
      <c r="G39" s="18" t="inlineStr">
        <is>
          <t>B1/T8</t>
        </is>
      </c>
      <c r="H39" s="18" t="inlineStr">
        <is>
          <t>B2/T8</t>
        </is>
      </c>
      <c r="I39" s="18" t="inlineStr">
        <is>
          <t>B3/T8</t>
        </is>
      </c>
      <c r="J39" s="18" t="inlineStr">
        <is>
          <t>B4/T4</t>
        </is>
      </c>
      <c r="K39" s="18" t="inlineStr">
        <is>
          <t>B5/T4</t>
        </is>
      </c>
      <c r="L39" s="18" t="inlineStr">
        <is>
          <t>B6/T4</t>
        </is>
      </c>
      <c r="M39" s="18" t="inlineStr">
        <is>
          <t>B7/T4</t>
        </is>
      </c>
      <c r="N39" s="18" t="inlineStr">
        <is>
          <t>B8/T4</t>
        </is>
      </c>
      <c r="O39" s="18" t="inlineStr">
        <is>
          <t>B9/T4</t>
        </is>
      </c>
      <c r="P39" s="18" t="inlineStr">
        <is>
          <t>B10/T4</t>
        </is>
      </c>
      <c r="Q39" s="18" t="inlineStr">
        <is>
          <t>B11/T4</t>
        </is>
      </c>
      <c r="R39" s="18" t="inlineStr">
        <is>
          <t>B12/T4</t>
        </is>
      </c>
    </row>
    <row r="40">
      <c r="A40" s="18" t="inlineStr">
        <is>
          <t>Number of  F = Number B (SWAP-High Risk)</t>
        </is>
      </c>
      <c r="B40" s="18" t="n"/>
      <c r="C40" s="18" t="inlineStr">
        <is>
          <t>SWAP</t>
        </is>
      </c>
      <c r="D40" s="3" t="inlineStr">
        <is>
          <t>High Risk</t>
        </is>
      </c>
      <c r="E40" s="20" t="inlineStr">
        <is>
          <t>F</t>
        </is>
      </c>
      <c r="F40" s="20" t="inlineStr">
        <is>
          <t>MW Teams</t>
        </is>
      </c>
      <c r="G40" s="18" t="inlineStr">
        <is>
          <t>B1/U8</t>
        </is>
      </c>
      <c r="H40" s="18" t="inlineStr">
        <is>
          <t>B2/U8</t>
        </is>
      </c>
      <c r="I40" s="18" t="inlineStr">
        <is>
          <t>B3/U8</t>
        </is>
      </c>
      <c r="J40" s="18" t="inlineStr">
        <is>
          <t>B4/U4</t>
        </is>
      </c>
      <c r="K40" s="18" t="inlineStr">
        <is>
          <t>B5/U4</t>
        </is>
      </c>
      <c r="L40" s="18" t="inlineStr">
        <is>
          <t>B6/U4</t>
        </is>
      </c>
      <c r="M40" s="18" t="inlineStr">
        <is>
          <t>B7/U4</t>
        </is>
      </c>
      <c r="N40" s="18" t="inlineStr">
        <is>
          <t>B8/U4</t>
        </is>
      </c>
      <c r="O40" s="18" t="inlineStr">
        <is>
          <t>B9/U4</t>
        </is>
      </c>
      <c r="P40" s="18" t="inlineStr">
        <is>
          <t>B10/U4</t>
        </is>
      </c>
      <c r="Q40" s="18" t="inlineStr">
        <is>
          <t>B11/U4</t>
        </is>
      </c>
      <c r="R40" s="18" t="inlineStr">
        <is>
          <t>B12/U4</t>
        </is>
      </c>
    </row>
    <row r="41">
      <c r="A41" s="18" t="inlineStr">
        <is>
          <t>Number of  F = Number B (New-Very High Risk)</t>
        </is>
      </c>
      <c r="B41" s="18" t="n"/>
      <c r="C41" s="18" t="inlineStr">
        <is>
          <t>New</t>
        </is>
      </c>
      <c r="D41" s="3" t="inlineStr">
        <is>
          <t>Very High Risk</t>
        </is>
      </c>
      <c r="E41" s="20" t="inlineStr">
        <is>
          <t>F</t>
        </is>
      </c>
      <c r="F41" s="20" t="inlineStr">
        <is>
          <t>MW Teams</t>
        </is>
      </c>
      <c r="G41" s="18" t="inlineStr">
        <is>
          <t>B1/S9</t>
        </is>
      </c>
      <c r="H41" s="18" t="inlineStr">
        <is>
          <t>B2/S9</t>
        </is>
      </c>
      <c r="I41" s="18" t="inlineStr">
        <is>
          <t>B3/S9</t>
        </is>
      </c>
      <c r="J41" s="18" t="inlineStr">
        <is>
          <t>B4/S5</t>
        </is>
      </c>
      <c r="K41" s="18" t="inlineStr">
        <is>
          <t>B5/S5</t>
        </is>
      </c>
      <c r="L41" s="18" t="inlineStr">
        <is>
          <t>B6/S5</t>
        </is>
      </c>
      <c r="M41" s="18" t="inlineStr">
        <is>
          <t>B7/S5</t>
        </is>
      </c>
      <c r="N41" s="18" t="inlineStr">
        <is>
          <t>B8/S5</t>
        </is>
      </c>
      <c r="O41" s="18" t="inlineStr">
        <is>
          <t>B9/S5</t>
        </is>
      </c>
      <c r="P41" s="18" t="inlineStr">
        <is>
          <t>B10/S5</t>
        </is>
      </c>
      <c r="Q41" s="18" t="inlineStr">
        <is>
          <t>B11/S5</t>
        </is>
      </c>
      <c r="R41" s="18" t="inlineStr">
        <is>
          <t>B12/S5</t>
        </is>
      </c>
    </row>
    <row r="42">
      <c r="A42" s="18" t="inlineStr">
        <is>
          <t>Number of  F = Number B (Exp-Very High Risk)</t>
        </is>
      </c>
      <c r="B42" s="18" t="n"/>
      <c r="C42" s="18" t="inlineStr">
        <is>
          <t>Exp</t>
        </is>
      </c>
      <c r="D42" s="3" t="inlineStr">
        <is>
          <t>Very High Risk</t>
        </is>
      </c>
      <c r="E42" s="20" t="inlineStr">
        <is>
          <t>F</t>
        </is>
      </c>
      <c r="F42" s="20" t="inlineStr">
        <is>
          <t>MW Teams</t>
        </is>
      </c>
      <c r="G42" s="18" t="inlineStr">
        <is>
          <t>B1/T9</t>
        </is>
      </c>
      <c r="H42" s="18" t="inlineStr">
        <is>
          <t>B2/T9</t>
        </is>
      </c>
      <c r="I42" s="18" t="inlineStr">
        <is>
          <t>B3/T9</t>
        </is>
      </c>
      <c r="J42" s="18" t="inlineStr">
        <is>
          <t>B4/T5</t>
        </is>
      </c>
      <c r="K42" s="18" t="inlineStr">
        <is>
          <t>B5/T5</t>
        </is>
      </c>
      <c r="L42" s="18" t="inlineStr">
        <is>
          <t>B6/T5</t>
        </is>
      </c>
      <c r="M42" s="18" t="inlineStr">
        <is>
          <t>B7/T5</t>
        </is>
      </c>
      <c r="N42" s="18" t="inlineStr">
        <is>
          <t>B8/T5</t>
        </is>
      </c>
      <c r="O42" s="18" t="inlineStr">
        <is>
          <t>B9/T5</t>
        </is>
      </c>
      <c r="P42" s="18" t="inlineStr">
        <is>
          <t>B10/T5</t>
        </is>
      </c>
      <c r="Q42" s="18" t="inlineStr">
        <is>
          <t>B11/T5</t>
        </is>
      </c>
      <c r="R42" s="18" t="inlineStr">
        <is>
          <t>B12/T5</t>
        </is>
      </c>
    </row>
    <row r="43">
      <c r="A43" s="18" t="inlineStr">
        <is>
          <t>Number of  F = Number B (Swap-Very High Risk)</t>
        </is>
      </c>
      <c r="B43" s="18" t="n"/>
      <c r="C43" s="18" t="inlineStr">
        <is>
          <t>Swap</t>
        </is>
      </c>
      <c r="D43" s="3" t="inlineStr">
        <is>
          <t>Very High Risk</t>
        </is>
      </c>
      <c r="E43" s="20" t="inlineStr">
        <is>
          <t>F</t>
        </is>
      </c>
      <c r="F43" s="20" t="inlineStr">
        <is>
          <t>MW Teams</t>
        </is>
      </c>
      <c r="G43" s="18" t="inlineStr">
        <is>
          <t>B1/U9</t>
        </is>
      </c>
      <c r="H43" s="18" t="inlineStr">
        <is>
          <t>B2/U9</t>
        </is>
      </c>
      <c r="I43" s="18" t="inlineStr">
        <is>
          <t>B3/U9</t>
        </is>
      </c>
      <c r="J43" s="18" t="inlineStr">
        <is>
          <t>B4/U5</t>
        </is>
      </c>
      <c r="K43" s="18" t="inlineStr">
        <is>
          <t>B5/U5</t>
        </is>
      </c>
      <c r="L43" s="18" t="inlineStr">
        <is>
          <t>B6/U5</t>
        </is>
      </c>
      <c r="M43" s="18" t="inlineStr">
        <is>
          <t>B7/U5</t>
        </is>
      </c>
      <c r="N43" s="18" t="inlineStr">
        <is>
          <t>B8/U5</t>
        </is>
      </c>
      <c r="O43" s="18" t="inlineStr">
        <is>
          <t>B9/U5</t>
        </is>
      </c>
      <c r="P43" s="18" t="inlineStr">
        <is>
          <t>B10/U5</t>
        </is>
      </c>
      <c r="Q43" s="18" t="inlineStr">
        <is>
          <t>B11/U5</t>
        </is>
      </c>
      <c r="R43" s="18" t="inlineStr">
        <is>
          <t>B12/U5</t>
        </is>
      </c>
    </row>
    <row r="44">
      <c r="A44" s="18" t="inlineStr">
        <is>
          <t>Number of G = Number of B (New-Low Risk)</t>
        </is>
      </c>
      <c r="B44" s="18" t="n"/>
      <c r="C44" s="18" t="inlineStr">
        <is>
          <t>New</t>
        </is>
      </c>
      <c r="D44" s="3" t="inlineStr">
        <is>
          <t>Low Risk</t>
        </is>
      </c>
      <c r="E44" s="22" t="inlineStr">
        <is>
          <t>G</t>
        </is>
      </c>
      <c r="F44" s="22" t="inlineStr">
        <is>
          <t>CW Teams</t>
        </is>
      </c>
      <c r="G44" s="18" t="inlineStr">
        <is>
          <t>B1/V6</t>
        </is>
      </c>
      <c r="H44" s="18" t="inlineStr">
        <is>
          <t>B2/V6</t>
        </is>
      </c>
      <c r="I44" s="18" t="inlineStr">
        <is>
          <t>B3/V6</t>
        </is>
      </c>
      <c r="J44" s="18" t="inlineStr">
        <is>
          <t>B4/V2</t>
        </is>
      </c>
      <c r="K44" s="18" t="inlineStr">
        <is>
          <t>B5/V2</t>
        </is>
      </c>
      <c r="L44" s="18" t="inlineStr">
        <is>
          <t>B6/V2</t>
        </is>
      </c>
      <c r="M44" s="18" t="inlineStr">
        <is>
          <t>B7/V2</t>
        </is>
      </c>
      <c r="N44" s="18" t="inlineStr">
        <is>
          <t>B8/V2</t>
        </is>
      </c>
      <c r="O44" s="18" t="inlineStr">
        <is>
          <t>B9/V2</t>
        </is>
      </c>
      <c r="P44" s="18" t="inlineStr">
        <is>
          <t>B10/V2</t>
        </is>
      </c>
      <c r="Q44" s="18" t="inlineStr">
        <is>
          <t>B11/V2</t>
        </is>
      </c>
      <c r="R44" s="18" t="inlineStr">
        <is>
          <t>B12/V2</t>
        </is>
      </c>
    </row>
    <row r="45">
      <c r="A45" s="18" t="inlineStr">
        <is>
          <t>Number of G = Number of B (Exp-Low Risk)</t>
        </is>
      </c>
      <c r="B45" s="18" t="n"/>
      <c r="C45" s="18" t="inlineStr">
        <is>
          <t>Exp</t>
        </is>
      </c>
      <c r="D45" s="3" t="inlineStr">
        <is>
          <t>Low Risk</t>
        </is>
      </c>
      <c r="E45" s="22" t="inlineStr">
        <is>
          <t>G</t>
        </is>
      </c>
      <c r="F45" s="22" t="inlineStr">
        <is>
          <t>CW Teams</t>
        </is>
      </c>
      <c r="G45" s="18" t="inlineStr">
        <is>
          <t>B1/W6</t>
        </is>
      </c>
      <c r="H45" s="18" t="inlineStr">
        <is>
          <t>B2/W6</t>
        </is>
      </c>
      <c r="I45" s="18" t="inlineStr">
        <is>
          <t>B3/W6</t>
        </is>
      </c>
      <c r="J45" s="18" t="inlineStr">
        <is>
          <t>B4/W2</t>
        </is>
      </c>
      <c r="K45" s="18" t="inlineStr">
        <is>
          <t>B5/W2</t>
        </is>
      </c>
      <c r="L45" s="18" t="inlineStr">
        <is>
          <t>B6/W2</t>
        </is>
      </c>
      <c r="M45" s="18" t="inlineStr">
        <is>
          <t>B7/W2</t>
        </is>
      </c>
      <c r="N45" s="18" t="inlineStr">
        <is>
          <t>B8/W2</t>
        </is>
      </c>
      <c r="O45" s="18" t="inlineStr">
        <is>
          <t>B9/W2</t>
        </is>
      </c>
      <c r="P45" s="18" t="inlineStr">
        <is>
          <t>B10/W2</t>
        </is>
      </c>
      <c r="Q45" s="18" t="inlineStr">
        <is>
          <t>B11/W2</t>
        </is>
      </c>
      <c r="R45" s="18" t="inlineStr">
        <is>
          <t>B12/W2</t>
        </is>
      </c>
    </row>
    <row r="46">
      <c r="A46" s="18" t="inlineStr">
        <is>
          <t>Number of G = Number of B (New-Medium Risk)</t>
        </is>
      </c>
      <c r="B46" s="18" t="n"/>
      <c r="C46" s="18" t="inlineStr">
        <is>
          <t>New</t>
        </is>
      </c>
      <c r="D46" s="3" t="inlineStr">
        <is>
          <t>Medium Risk</t>
        </is>
      </c>
      <c r="E46" s="22" t="inlineStr">
        <is>
          <t>G</t>
        </is>
      </c>
      <c r="F46" s="22" t="inlineStr">
        <is>
          <t>CW Teams</t>
        </is>
      </c>
      <c r="G46" s="18" t="inlineStr">
        <is>
          <t>B1/V7</t>
        </is>
      </c>
      <c r="H46" s="18" t="inlineStr">
        <is>
          <t>B2/V7</t>
        </is>
      </c>
      <c r="I46" s="18" t="inlineStr">
        <is>
          <t>B3/V7</t>
        </is>
      </c>
      <c r="J46" s="18" t="inlineStr">
        <is>
          <t>B4/V3</t>
        </is>
      </c>
      <c r="K46" s="18" t="inlineStr">
        <is>
          <t>B5/V3</t>
        </is>
      </c>
      <c r="L46" s="18" t="inlineStr">
        <is>
          <t>B6/V3</t>
        </is>
      </c>
      <c r="M46" s="18" t="inlineStr">
        <is>
          <t>B7/V3</t>
        </is>
      </c>
      <c r="N46" s="18" t="inlineStr">
        <is>
          <t>B8/V3</t>
        </is>
      </c>
      <c r="O46" s="18" t="inlineStr">
        <is>
          <t>B9/V3</t>
        </is>
      </c>
      <c r="P46" s="18" t="inlineStr">
        <is>
          <t>B10/V3</t>
        </is>
      </c>
      <c r="Q46" s="18" t="inlineStr">
        <is>
          <t>B11/V3</t>
        </is>
      </c>
      <c r="R46" s="18" t="inlineStr">
        <is>
          <t>B12/V3</t>
        </is>
      </c>
    </row>
    <row r="47">
      <c r="A47" s="18" t="inlineStr">
        <is>
          <t>Number of G = Number of B (Exp-Medium Risk)</t>
        </is>
      </c>
      <c r="B47" s="18" t="n"/>
      <c r="C47" s="18" t="inlineStr">
        <is>
          <t>Exp</t>
        </is>
      </c>
      <c r="D47" s="3" t="inlineStr">
        <is>
          <t>Medium Risk</t>
        </is>
      </c>
      <c r="E47" s="22" t="inlineStr">
        <is>
          <t>G</t>
        </is>
      </c>
      <c r="F47" s="22" t="inlineStr">
        <is>
          <t>CW Teams</t>
        </is>
      </c>
      <c r="G47" s="18" t="inlineStr">
        <is>
          <t>B1/W7</t>
        </is>
      </c>
      <c r="H47" s="18" t="inlineStr">
        <is>
          <t>B2/W7</t>
        </is>
      </c>
      <c r="I47" s="18" t="inlineStr">
        <is>
          <t>B3/W7</t>
        </is>
      </c>
      <c r="J47" s="18" t="inlineStr">
        <is>
          <t>B4/W3</t>
        </is>
      </c>
      <c r="K47" s="18" t="inlineStr">
        <is>
          <t>B5/W3</t>
        </is>
      </c>
      <c r="L47" s="18" t="inlineStr">
        <is>
          <t>B6/W3</t>
        </is>
      </c>
      <c r="M47" s="18" t="inlineStr">
        <is>
          <t>B7/W3</t>
        </is>
      </c>
      <c r="N47" s="18" t="inlineStr">
        <is>
          <t>B8/W3</t>
        </is>
      </c>
      <c r="O47" s="18" t="inlineStr">
        <is>
          <t>B9/W3</t>
        </is>
      </c>
      <c r="P47" s="18" t="inlineStr">
        <is>
          <t>B10/W3</t>
        </is>
      </c>
      <c r="Q47" s="18" t="inlineStr">
        <is>
          <t>B11/W3</t>
        </is>
      </c>
      <c r="R47" s="18" t="inlineStr">
        <is>
          <t>B12/W3</t>
        </is>
      </c>
    </row>
    <row r="48">
      <c r="A48" s="18" t="inlineStr">
        <is>
          <t>Number of G = Number of B (New-High Risk)</t>
        </is>
      </c>
      <c r="B48" s="18" t="n"/>
      <c r="C48" s="18" t="inlineStr">
        <is>
          <t>New</t>
        </is>
      </c>
      <c r="D48" s="3" t="inlineStr">
        <is>
          <t>High Risk</t>
        </is>
      </c>
      <c r="E48" s="22" t="inlineStr">
        <is>
          <t>G</t>
        </is>
      </c>
      <c r="F48" s="22" t="inlineStr">
        <is>
          <t>CW Teams</t>
        </is>
      </c>
      <c r="G48" s="18" t="inlineStr">
        <is>
          <t>B1/V8</t>
        </is>
      </c>
      <c r="H48" s="18" t="inlineStr">
        <is>
          <t>B2/V8</t>
        </is>
      </c>
      <c r="I48" s="18" t="inlineStr">
        <is>
          <t>B3/V8</t>
        </is>
      </c>
      <c r="J48" s="18" t="inlineStr">
        <is>
          <t>B4/V4</t>
        </is>
      </c>
      <c r="K48" s="18" t="inlineStr">
        <is>
          <t>B5/V4</t>
        </is>
      </c>
      <c r="L48" s="18" t="inlineStr">
        <is>
          <t>B6/V4</t>
        </is>
      </c>
      <c r="M48" s="18" t="inlineStr">
        <is>
          <t>B7/V4</t>
        </is>
      </c>
      <c r="N48" s="18" t="inlineStr">
        <is>
          <t>B8/V4</t>
        </is>
      </c>
      <c r="O48" s="18" t="inlineStr">
        <is>
          <t>B9/V4</t>
        </is>
      </c>
      <c r="P48" s="18" t="inlineStr">
        <is>
          <t>B10/V4</t>
        </is>
      </c>
      <c r="Q48" s="18" t="inlineStr">
        <is>
          <t>B11/V4</t>
        </is>
      </c>
      <c r="R48" s="18" t="inlineStr">
        <is>
          <t>B12/V4</t>
        </is>
      </c>
    </row>
    <row r="49">
      <c r="A49" s="18" t="inlineStr">
        <is>
          <t>Number of G = Number of B (Exp-High Risk)</t>
        </is>
      </c>
      <c r="B49" s="18" t="n"/>
      <c r="C49" s="18" t="inlineStr">
        <is>
          <t>Exp</t>
        </is>
      </c>
      <c r="D49" s="3" t="inlineStr">
        <is>
          <t>High Risk</t>
        </is>
      </c>
      <c r="E49" s="22" t="inlineStr">
        <is>
          <t>G</t>
        </is>
      </c>
      <c r="F49" s="22" t="inlineStr">
        <is>
          <t>CW Teams</t>
        </is>
      </c>
      <c r="G49" s="18" t="inlineStr">
        <is>
          <t>B1/W8</t>
        </is>
      </c>
      <c r="H49" s="18" t="inlineStr">
        <is>
          <t>B2/W8</t>
        </is>
      </c>
      <c r="I49" s="18" t="inlineStr">
        <is>
          <t>B3/W8</t>
        </is>
      </c>
      <c r="J49" s="18" t="inlineStr">
        <is>
          <t>B4/W4</t>
        </is>
      </c>
      <c r="K49" s="18" t="inlineStr">
        <is>
          <t>B5/W4</t>
        </is>
      </c>
      <c r="L49" s="18" t="inlineStr">
        <is>
          <t>B6/W4</t>
        </is>
      </c>
      <c r="M49" s="18" t="inlineStr">
        <is>
          <t>B7/W4</t>
        </is>
      </c>
      <c r="N49" s="18" t="inlineStr">
        <is>
          <t>B8/W4</t>
        </is>
      </c>
      <c r="O49" s="18" t="inlineStr">
        <is>
          <t>B9/W4</t>
        </is>
      </c>
      <c r="P49" s="18" t="inlineStr">
        <is>
          <t>B10/W4</t>
        </is>
      </c>
      <c r="Q49" s="18" t="inlineStr">
        <is>
          <t>B11/W4</t>
        </is>
      </c>
      <c r="R49" s="18" t="inlineStr">
        <is>
          <t>B12/W4</t>
        </is>
      </c>
    </row>
    <row r="50">
      <c r="A50" s="18" t="inlineStr">
        <is>
          <t>Number of G = Number of B (New-Very High Risk)</t>
        </is>
      </c>
      <c r="B50" s="18" t="n"/>
      <c r="C50" s="18" t="inlineStr">
        <is>
          <t>New</t>
        </is>
      </c>
      <c r="D50" s="3" t="inlineStr">
        <is>
          <t>Very High Risk</t>
        </is>
      </c>
      <c r="E50" s="22" t="inlineStr">
        <is>
          <t>G</t>
        </is>
      </c>
      <c r="F50" s="22" t="inlineStr">
        <is>
          <t>CW Teams</t>
        </is>
      </c>
      <c r="G50" s="18" t="inlineStr">
        <is>
          <t>B1/V9</t>
        </is>
      </c>
      <c r="H50" s="18" t="inlineStr">
        <is>
          <t>B2/V9</t>
        </is>
      </c>
      <c r="I50" s="18" t="inlineStr">
        <is>
          <t>B3/V9</t>
        </is>
      </c>
      <c r="J50" s="18" t="inlineStr">
        <is>
          <t>B4/V5</t>
        </is>
      </c>
      <c r="K50" s="18" t="inlineStr">
        <is>
          <t>B5/V5</t>
        </is>
      </c>
      <c r="L50" s="18" t="inlineStr">
        <is>
          <t>B6/V5</t>
        </is>
      </c>
      <c r="M50" s="18" t="inlineStr">
        <is>
          <t>B7/V5</t>
        </is>
      </c>
      <c r="N50" s="18" t="inlineStr">
        <is>
          <t>B8/V5</t>
        </is>
      </c>
      <c r="O50" s="18" t="inlineStr">
        <is>
          <t>B9/V5</t>
        </is>
      </c>
      <c r="P50" s="18" t="inlineStr">
        <is>
          <t>B10/V5</t>
        </is>
      </c>
      <c r="Q50" s="18" t="inlineStr">
        <is>
          <t>B11/V5</t>
        </is>
      </c>
      <c r="R50" s="18" t="inlineStr">
        <is>
          <t>B12/V5</t>
        </is>
      </c>
    </row>
    <row r="51">
      <c r="A51" s="18" t="inlineStr">
        <is>
          <t>Number of G = Number of B (Exp-Very High Risk)</t>
        </is>
      </c>
      <c r="B51" s="18" t="n"/>
      <c r="C51" s="18" t="inlineStr">
        <is>
          <t>Exp</t>
        </is>
      </c>
      <c r="D51" s="3" t="inlineStr">
        <is>
          <t>Very High Risk</t>
        </is>
      </c>
      <c r="E51" s="22" t="inlineStr">
        <is>
          <t>G</t>
        </is>
      </c>
      <c r="F51" s="22" t="inlineStr">
        <is>
          <t>CW Teams</t>
        </is>
      </c>
      <c r="G51" s="18" t="inlineStr">
        <is>
          <t>B1/W9</t>
        </is>
      </c>
      <c r="H51" s="18" t="inlineStr">
        <is>
          <t>B2/W9</t>
        </is>
      </c>
      <c r="I51" s="18" t="inlineStr">
        <is>
          <t>B3/W9</t>
        </is>
      </c>
      <c r="J51" s="18" t="inlineStr">
        <is>
          <t>B4/W5</t>
        </is>
      </c>
      <c r="K51" s="18" t="inlineStr">
        <is>
          <t>B5/W5</t>
        </is>
      </c>
      <c r="L51" s="18" t="inlineStr">
        <is>
          <t>B6/W5</t>
        </is>
      </c>
      <c r="M51" s="18" t="inlineStr">
        <is>
          <t>B7/W5</t>
        </is>
      </c>
      <c r="N51" s="18" t="inlineStr">
        <is>
          <t>B8/W5</t>
        </is>
      </c>
      <c r="O51" s="18" t="inlineStr">
        <is>
          <t>B9/W5</t>
        </is>
      </c>
      <c r="P51" s="18" t="inlineStr">
        <is>
          <t>B10/W5</t>
        </is>
      </c>
      <c r="Q51" s="18" t="inlineStr">
        <is>
          <t>B11/W5</t>
        </is>
      </c>
      <c r="R51" s="18" t="inlineStr">
        <is>
          <t>B12/W5</t>
        </is>
      </c>
    </row>
    <row r="52" ht="29" customHeight="1" s="94">
      <c r="A52" s="15" t="inlineStr">
        <is>
          <t>Number of H = Number of B</t>
        </is>
      </c>
      <c r="B52" s="18" t="inlineStr">
        <is>
          <t>In case of result Less than 1 consider 1</t>
        </is>
      </c>
      <c r="C52" s="15" t="n"/>
      <c r="D52" s="15" t="n"/>
      <c r="E52" s="17" t="inlineStr">
        <is>
          <t>H</t>
        </is>
      </c>
      <c r="F52" s="18" t="inlineStr">
        <is>
          <t>Supervisors</t>
        </is>
      </c>
      <c r="G52" s="18" t="inlineStr">
        <is>
          <t>(D1+E1+F1+G1)/4</t>
        </is>
      </c>
      <c r="H52" s="18" t="inlineStr">
        <is>
          <t>(D2+E2+F2+G2)/4</t>
        </is>
      </c>
      <c r="I52" s="18" t="inlineStr">
        <is>
          <t>(D3+E3+F3+G3)/4</t>
        </is>
      </c>
      <c r="J52" s="18" t="inlineStr">
        <is>
          <t>(D4+E4+F4+G4)/4</t>
        </is>
      </c>
      <c r="K52" s="18" t="inlineStr">
        <is>
          <t>(D5+E5+F5+G5)/4</t>
        </is>
      </c>
      <c r="L52" s="18" t="inlineStr">
        <is>
          <t>(D6+E6+F6+G6)/4</t>
        </is>
      </c>
      <c r="M52" s="18" t="inlineStr">
        <is>
          <t>(D7+E7+F7+G7)/4</t>
        </is>
      </c>
      <c r="N52" s="18" t="inlineStr">
        <is>
          <t>(D8+E8+F8+G8)/4</t>
        </is>
      </c>
      <c r="O52" s="18" t="inlineStr">
        <is>
          <t>(D9+E9+F9+G9)/4</t>
        </is>
      </c>
      <c r="P52" s="18" t="inlineStr">
        <is>
          <t>(D10+E10+F10+G10)/4</t>
        </is>
      </c>
      <c r="Q52" s="18" t="inlineStr">
        <is>
          <t>(D11+E11+F11+G11)/4</t>
        </is>
      </c>
      <c r="R52" s="18" t="inlineStr">
        <is>
          <t>(D12+E12+F12+G12)/4</t>
        </is>
      </c>
    </row>
    <row r="53" ht="29" customHeight="1" s="94">
      <c r="A53" s="15" t="inlineStr">
        <is>
          <t>Number of I = Number of B</t>
        </is>
      </c>
      <c r="B53" s="18" t="inlineStr">
        <is>
          <t>In case of result Less than 1 consider 1</t>
        </is>
      </c>
      <c r="C53" s="15" t="n"/>
      <c r="D53" s="15" t="n"/>
      <c r="E53" s="18" t="inlineStr">
        <is>
          <t>I</t>
        </is>
      </c>
      <c r="F53" s="18" t="inlineStr">
        <is>
          <t>FDM</t>
        </is>
      </c>
      <c r="G53" s="18" t="inlineStr">
        <is>
          <t>H1/4</t>
        </is>
      </c>
      <c r="H53" s="18" t="inlineStr">
        <is>
          <t>H2/4</t>
        </is>
      </c>
      <c r="I53" s="18" t="inlineStr">
        <is>
          <t>H3/4</t>
        </is>
      </c>
      <c r="J53" s="18" t="inlineStr">
        <is>
          <t>H4/4</t>
        </is>
      </c>
      <c r="K53" s="18" t="inlineStr">
        <is>
          <t>H5/4</t>
        </is>
      </c>
      <c r="L53" s="18" t="inlineStr">
        <is>
          <t>H6/4</t>
        </is>
      </c>
      <c r="M53" s="18" t="inlineStr">
        <is>
          <t>H7/4</t>
        </is>
      </c>
      <c r="N53" s="18" t="inlineStr">
        <is>
          <t>H8/4</t>
        </is>
      </c>
      <c r="O53" s="18" t="inlineStr">
        <is>
          <t>H9/4</t>
        </is>
      </c>
      <c r="P53" s="18" t="inlineStr">
        <is>
          <t>H10/4</t>
        </is>
      </c>
      <c r="Q53" s="18" t="inlineStr">
        <is>
          <t>H11/4</t>
        </is>
      </c>
      <c r="R53" s="18" t="inlineStr">
        <is>
          <t>H12/4</t>
        </is>
      </c>
    </row>
    <row r="54" ht="14.5" customHeight="1" s="94">
      <c r="A54" s="15" t="inlineStr">
        <is>
          <t>Number of AE = Number of B</t>
        </is>
      </c>
      <c r="B54" s="26" t="inlineStr">
        <is>
          <t>In case of result Less than 1 consider 1, for SRAN,5G,MW</t>
        </is>
      </c>
      <c r="C54" s="15" t="n"/>
      <c r="D54" s="15" t="n"/>
      <c r="E54" s="18" t="inlineStr">
        <is>
          <t>AE</t>
        </is>
      </c>
      <c r="F54" s="16" t="inlineStr">
        <is>
          <t xml:space="preserve">RIC Engineer </t>
        </is>
      </c>
      <c r="G54" s="18" t="inlineStr">
        <is>
          <t xml:space="preserve">B1/100 </t>
        </is>
      </c>
      <c r="H54" s="18" t="inlineStr">
        <is>
          <t xml:space="preserve">B2/100 </t>
        </is>
      </c>
      <c r="I54" s="18" t="inlineStr">
        <is>
          <t xml:space="preserve">B3/100 </t>
        </is>
      </c>
      <c r="J54" s="18" t="inlineStr">
        <is>
          <t xml:space="preserve">B4/100 </t>
        </is>
      </c>
      <c r="K54" s="18" t="inlineStr">
        <is>
          <t xml:space="preserve">B5/100 </t>
        </is>
      </c>
      <c r="L54" s="18" t="inlineStr">
        <is>
          <t xml:space="preserve">B6/100 </t>
        </is>
      </c>
      <c r="M54" s="18" t="inlineStr">
        <is>
          <t xml:space="preserve">B7/100 </t>
        </is>
      </c>
      <c r="N54" s="18" t="inlineStr">
        <is>
          <t xml:space="preserve">B8/100 </t>
        </is>
      </c>
      <c r="O54" s="18" t="inlineStr">
        <is>
          <t xml:space="preserve">B9/100 </t>
        </is>
      </c>
      <c r="P54" s="18" t="inlineStr">
        <is>
          <t xml:space="preserve">B10/100 </t>
        </is>
      </c>
      <c r="Q54" s="18" t="inlineStr">
        <is>
          <t xml:space="preserve">B11/100 </t>
        </is>
      </c>
      <c r="R54" s="18" t="inlineStr">
        <is>
          <t>B12/100</t>
        </is>
      </c>
    </row>
    <row r="55" ht="14.5" customHeight="1" s="94">
      <c r="A55" s="15" t="inlineStr">
        <is>
          <t>Number of AE = Number of B</t>
        </is>
      </c>
      <c r="B55" s="26" t="inlineStr">
        <is>
          <t>In case of result Less than 1 consider 0, for CW</t>
        </is>
      </c>
      <c r="C55" s="15" t="n"/>
      <c r="D55" s="15" t="n"/>
      <c r="E55" s="18" t="inlineStr">
        <is>
          <t>AE</t>
        </is>
      </c>
      <c r="F55" s="16" t="inlineStr">
        <is>
          <t xml:space="preserve">RIC Engineer </t>
        </is>
      </c>
      <c r="G55" s="18" t="inlineStr">
        <is>
          <t xml:space="preserve">B1/100 </t>
        </is>
      </c>
      <c r="H55" s="18" t="inlineStr">
        <is>
          <t xml:space="preserve">B2/100 </t>
        </is>
      </c>
      <c r="I55" s="18" t="inlineStr">
        <is>
          <t xml:space="preserve">B3/100 </t>
        </is>
      </c>
      <c r="J55" s="18" t="inlineStr">
        <is>
          <t xml:space="preserve">B4/100 </t>
        </is>
      </c>
      <c r="K55" s="18" t="inlineStr">
        <is>
          <t xml:space="preserve">B5/100 </t>
        </is>
      </c>
      <c r="L55" s="18" t="inlineStr">
        <is>
          <t xml:space="preserve">B6/100 </t>
        </is>
      </c>
      <c r="M55" s="18" t="inlineStr">
        <is>
          <t xml:space="preserve">B7/100 </t>
        </is>
      </c>
      <c r="N55" s="18" t="inlineStr">
        <is>
          <t xml:space="preserve">B8/100 </t>
        </is>
      </c>
      <c r="O55" s="18" t="inlineStr">
        <is>
          <t xml:space="preserve">B9/100 </t>
        </is>
      </c>
      <c r="P55" s="18" t="inlineStr">
        <is>
          <t xml:space="preserve">B10/100 </t>
        </is>
      </c>
      <c r="Q55" s="18" t="inlineStr">
        <is>
          <t xml:space="preserve">B11/100 </t>
        </is>
      </c>
      <c r="R55" s="18" t="inlineStr">
        <is>
          <t>B12/100</t>
        </is>
      </c>
    </row>
    <row r="56" ht="29" customHeight="1" s="94">
      <c r="A56" s="15" t="inlineStr">
        <is>
          <t>Number of J = Number of B</t>
        </is>
      </c>
      <c r="B56" s="18" t="inlineStr">
        <is>
          <t>In case of result Less than 1 consider 1</t>
        </is>
      </c>
      <c r="C56" s="15" t="n"/>
      <c r="D56" s="15" t="n"/>
      <c r="E56" s="24" t="inlineStr">
        <is>
          <t>J</t>
        </is>
      </c>
      <c r="F56" s="24" t="inlineStr">
        <is>
          <t>ROM</t>
        </is>
      </c>
      <c r="G56" s="18" t="inlineStr">
        <is>
          <t>I1/3</t>
        </is>
      </c>
      <c r="H56" s="18" t="inlineStr">
        <is>
          <t>I2/3</t>
        </is>
      </c>
      <c r="I56" s="18" t="inlineStr">
        <is>
          <t>I3/3</t>
        </is>
      </c>
      <c r="J56" s="18" t="inlineStr">
        <is>
          <t>I4/3</t>
        </is>
      </c>
      <c r="K56" s="18" t="inlineStr">
        <is>
          <t>I5/3</t>
        </is>
      </c>
      <c r="L56" s="18" t="inlineStr">
        <is>
          <t>I6/3</t>
        </is>
      </c>
      <c r="M56" s="18" t="inlineStr">
        <is>
          <t>I7/3</t>
        </is>
      </c>
      <c r="N56" s="18" t="inlineStr">
        <is>
          <t>I8/3</t>
        </is>
      </c>
      <c r="O56" s="18" t="inlineStr">
        <is>
          <t>I9/3</t>
        </is>
      </c>
      <c r="P56" s="18" t="inlineStr">
        <is>
          <t>I10/3</t>
        </is>
      </c>
      <c r="Q56" s="18" t="inlineStr">
        <is>
          <t>I11/3</t>
        </is>
      </c>
      <c r="R56" s="18" t="inlineStr">
        <is>
          <t>I12/3</t>
        </is>
      </c>
    </row>
    <row r="57">
      <c r="A57" s="18" t="inlineStr">
        <is>
          <t>Number of K =  Number of B</t>
        </is>
      </c>
      <c r="B57" s="18" t="inlineStr">
        <is>
          <t>In case of result Less than 1 consider 1</t>
        </is>
      </c>
      <c r="C57" s="18" t="n"/>
      <c r="D57" s="18" t="n"/>
      <c r="E57" s="24" t="inlineStr">
        <is>
          <t>K</t>
        </is>
      </c>
      <c r="F57" s="24" t="inlineStr">
        <is>
          <t>PM</t>
        </is>
      </c>
      <c r="G57" s="18" t="inlineStr">
        <is>
          <t>J1/3</t>
        </is>
      </c>
      <c r="H57" s="18" t="inlineStr">
        <is>
          <t>J2/3</t>
        </is>
      </c>
      <c r="I57" s="18" t="inlineStr">
        <is>
          <t>J3/3</t>
        </is>
      </c>
      <c r="J57" s="18" t="inlineStr">
        <is>
          <t>J4/3</t>
        </is>
      </c>
      <c r="K57" s="18" t="inlineStr">
        <is>
          <t>J5/3</t>
        </is>
      </c>
      <c r="L57" s="18" t="inlineStr">
        <is>
          <t>J6/3</t>
        </is>
      </c>
      <c r="M57" s="18" t="inlineStr">
        <is>
          <t>J7/3</t>
        </is>
      </c>
      <c r="N57" s="18" t="inlineStr">
        <is>
          <t>J8/3</t>
        </is>
      </c>
      <c r="O57" s="18" t="inlineStr">
        <is>
          <t>J9/3</t>
        </is>
      </c>
      <c r="P57" s="18" t="inlineStr">
        <is>
          <t>J10/3</t>
        </is>
      </c>
      <c r="Q57" s="18" t="inlineStr">
        <is>
          <t>J11/3</t>
        </is>
      </c>
      <c r="R57" s="18" t="inlineStr">
        <is>
          <t>J12/3</t>
        </is>
      </c>
    </row>
    <row r="58" ht="18" customHeight="1" s="94">
      <c r="A58" s="18" t="inlineStr">
        <is>
          <t>Number of X = Number of B</t>
        </is>
      </c>
      <c r="B58" s="18" t="inlineStr">
        <is>
          <t>In case of result Less than 1 consider 1</t>
        </is>
      </c>
      <c r="C58" s="18" t="n"/>
      <c r="D58" s="18" t="n"/>
      <c r="E58" s="24" t="inlineStr">
        <is>
          <t>X</t>
        </is>
      </c>
      <c r="F58" s="25" t="inlineStr">
        <is>
          <t>QHSE Auditor</t>
        </is>
      </c>
      <c r="G58" s="18" t="inlineStr">
        <is>
          <t>B1/200</t>
        </is>
      </c>
      <c r="H58" s="18" t="inlineStr">
        <is>
          <t>B2/200</t>
        </is>
      </c>
      <c r="I58" s="18" t="inlineStr">
        <is>
          <t>B3/200</t>
        </is>
      </c>
      <c r="J58" s="18" t="inlineStr">
        <is>
          <t>B4/200</t>
        </is>
      </c>
      <c r="K58" s="18" t="inlineStr">
        <is>
          <t>B5/200</t>
        </is>
      </c>
      <c r="L58" s="18" t="inlineStr">
        <is>
          <t>B6/200</t>
        </is>
      </c>
      <c r="M58" s="18" t="inlineStr">
        <is>
          <t>B7/200</t>
        </is>
      </c>
      <c r="N58" s="18" t="inlineStr">
        <is>
          <t>B8/200</t>
        </is>
      </c>
      <c r="O58" s="18" t="inlineStr">
        <is>
          <t>B9/200</t>
        </is>
      </c>
      <c r="P58" s="18" t="inlineStr">
        <is>
          <t>B10/200</t>
        </is>
      </c>
      <c r="Q58" s="18" t="inlineStr">
        <is>
          <t>B11/200</t>
        </is>
      </c>
      <c r="R58" s="18" t="inlineStr">
        <is>
          <t>B12/200</t>
        </is>
      </c>
    </row>
    <row r="59" ht="18" customHeight="1" s="94">
      <c r="A59" s="18" t="inlineStr">
        <is>
          <t>Number of Y = Number of B</t>
        </is>
      </c>
      <c r="B59" s="18" t="inlineStr">
        <is>
          <t>In case of result Less than 1 consider 1</t>
        </is>
      </c>
      <c r="C59" s="18" t="n"/>
      <c r="D59" s="18" t="n"/>
      <c r="E59" s="24" t="inlineStr">
        <is>
          <t>Y</t>
        </is>
      </c>
      <c r="F59" s="25" t="inlineStr">
        <is>
          <t xml:space="preserve">Project Coordinator </t>
        </is>
      </c>
      <c r="G59" s="18" t="inlineStr">
        <is>
          <t>B1/150</t>
        </is>
      </c>
      <c r="H59" s="18" t="inlineStr">
        <is>
          <t>B2/150</t>
        </is>
      </c>
      <c r="I59" s="18" t="inlineStr">
        <is>
          <t>B3/150</t>
        </is>
      </c>
      <c r="J59" s="18" t="inlineStr">
        <is>
          <t>B4/150</t>
        </is>
      </c>
      <c r="K59" s="18" t="inlineStr">
        <is>
          <t>B5/150</t>
        </is>
      </c>
      <c r="L59" s="18" t="inlineStr">
        <is>
          <t>B6/150</t>
        </is>
      </c>
      <c r="M59" s="18" t="inlineStr">
        <is>
          <t>B7/150</t>
        </is>
      </c>
      <c r="N59" s="18" t="inlineStr">
        <is>
          <t>B8/150</t>
        </is>
      </c>
      <c r="O59" s="18" t="inlineStr">
        <is>
          <t>B9/150</t>
        </is>
      </c>
      <c r="P59" s="18" t="inlineStr">
        <is>
          <t>B10/150</t>
        </is>
      </c>
      <c r="Q59" s="18" t="inlineStr">
        <is>
          <t>B11/150</t>
        </is>
      </c>
      <c r="R59" s="18" t="inlineStr">
        <is>
          <t>B12/150</t>
        </is>
      </c>
    </row>
    <row r="60" ht="18" customHeight="1" s="94">
      <c r="A60" s="18" t="inlineStr">
        <is>
          <t>Number of Z = Number of B</t>
        </is>
      </c>
      <c r="B60" s="18" t="inlineStr">
        <is>
          <t>In case of result Less than 1 consider 1</t>
        </is>
      </c>
      <c r="C60" s="18" t="n"/>
      <c r="D60" s="18" t="n"/>
      <c r="E60" s="24" t="inlineStr">
        <is>
          <t>Z</t>
        </is>
      </c>
      <c r="F60" s="25" t="inlineStr">
        <is>
          <t>Site Engineering</t>
        </is>
      </c>
      <c r="G60" s="18" t="inlineStr">
        <is>
          <t>B1/150</t>
        </is>
      </c>
      <c r="H60" s="18" t="inlineStr">
        <is>
          <t>B2/150</t>
        </is>
      </c>
      <c r="I60" s="18" t="inlineStr">
        <is>
          <t>B3/150</t>
        </is>
      </c>
      <c r="J60" s="18" t="inlineStr">
        <is>
          <t>B4/150</t>
        </is>
      </c>
      <c r="K60" s="18" t="inlineStr">
        <is>
          <t>B5/150</t>
        </is>
      </c>
      <c r="L60" s="18" t="inlineStr">
        <is>
          <t>B6/150</t>
        </is>
      </c>
      <c r="M60" s="18" t="inlineStr">
        <is>
          <t>B7/150</t>
        </is>
      </c>
      <c r="N60" s="18" t="inlineStr">
        <is>
          <t>B8/150</t>
        </is>
      </c>
      <c r="O60" s="18" t="inlineStr">
        <is>
          <t>B9/150</t>
        </is>
      </c>
      <c r="P60" s="18" t="inlineStr">
        <is>
          <t>B10/150</t>
        </is>
      </c>
      <c r="Q60" s="18" t="inlineStr">
        <is>
          <t>B11/150</t>
        </is>
      </c>
      <c r="R60" s="18" t="inlineStr">
        <is>
          <t>B12/150</t>
        </is>
      </c>
    </row>
    <row r="61" ht="18" customHeight="1" s="94">
      <c r="A61" s="18" t="inlineStr">
        <is>
          <t>Number of AA = Number of B</t>
        </is>
      </c>
      <c r="B61" s="18" t="inlineStr">
        <is>
          <t>In case of result Less than 1 consider 1</t>
        </is>
      </c>
      <c r="C61" s="18" t="n"/>
      <c r="D61" s="18" t="n"/>
      <c r="E61" s="24" t="inlineStr">
        <is>
          <t>AA</t>
        </is>
      </c>
      <c r="F61" s="25" t="inlineStr">
        <is>
          <t>Materials Manager</t>
        </is>
      </c>
      <c r="G61" s="18" t="inlineStr">
        <is>
          <t>B1/150</t>
        </is>
      </c>
      <c r="H61" s="18" t="inlineStr">
        <is>
          <t>B2/150</t>
        </is>
      </c>
      <c r="I61" s="18" t="inlineStr">
        <is>
          <t>B3/150</t>
        </is>
      </c>
      <c r="J61" s="18" t="inlineStr">
        <is>
          <t>B4/150</t>
        </is>
      </c>
      <c r="K61" s="18" t="inlineStr">
        <is>
          <t>B5/150</t>
        </is>
      </c>
      <c r="L61" s="18" t="inlineStr">
        <is>
          <t>B6/150</t>
        </is>
      </c>
      <c r="M61" s="18" t="inlineStr">
        <is>
          <t>B7/150</t>
        </is>
      </c>
      <c r="N61" s="18" t="inlineStr">
        <is>
          <t>B8/150</t>
        </is>
      </c>
      <c r="O61" s="18" t="inlineStr">
        <is>
          <t>B9/150</t>
        </is>
      </c>
      <c r="P61" s="18" t="inlineStr">
        <is>
          <t>B10/150</t>
        </is>
      </c>
      <c r="Q61" s="18" t="inlineStr">
        <is>
          <t>B11/150</t>
        </is>
      </c>
      <c r="R61" s="18" t="inlineStr">
        <is>
          <t>B12/150</t>
        </is>
      </c>
    </row>
    <row r="62" ht="18" customHeight="1" s="94">
      <c r="A62" s="18" t="inlineStr">
        <is>
          <t>Number of AB=  Number of B</t>
        </is>
      </c>
      <c r="B62" s="18" t="inlineStr">
        <is>
          <t>In case of result Less than 1 consider 1</t>
        </is>
      </c>
      <c r="C62" s="18" t="n"/>
      <c r="D62" s="18" t="n"/>
      <c r="E62" s="24" t="inlineStr">
        <is>
          <t>AB</t>
        </is>
      </c>
      <c r="F62" s="25" t="inlineStr">
        <is>
          <t>Acceptance Manager</t>
        </is>
      </c>
      <c r="G62" s="18" t="inlineStr">
        <is>
          <t>J1/3</t>
        </is>
      </c>
      <c r="H62" s="18" t="inlineStr">
        <is>
          <t>J2/3</t>
        </is>
      </c>
      <c r="I62" s="18" t="inlineStr">
        <is>
          <t>J3/3</t>
        </is>
      </c>
      <c r="J62" s="18" t="inlineStr">
        <is>
          <t>J4/3</t>
        </is>
      </c>
      <c r="K62" s="18" t="inlineStr">
        <is>
          <t>J5/3</t>
        </is>
      </c>
      <c r="L62" s="18" t="inlineStr">
        <is>
          <t>J6/3</t>
        </is>
      </c>
      <c r="M62" s="18" t="inlineStr">
        <is>
          <t>J7/3</t>
        </is>
      </c>
      <c r="N62" s="18" t="inlineStr">
        <is>
          <t>J8/3</t>
        </is>
      </c>
      <c r="O62" s="18" t="inlineStr">
        <is>
          <t>J9/3</t>
        </is>
      </c>
      <c r="P62" s="18" t="inlineStr">
        <is>
          <t>J10/3</t>
        </is>
      </c>
      <c r="Q62" s="18" t="inlineStr">
        <is>
          <t>J11/3</t>
        </is>
      </c>
      <c r="R62" s="18" t="inlineStr">
        <is>
          <t>J12/3</t>
        </is>
      </c>
    </row>
    <row r="63" ht="18" customHeight="1" s="94">
      <c r="A63" s="18" t="inlineStr">
        <is>
          <t>Number of AC = Number of B</t>
        </is>
      </c>
      <c r="B63" s="18" t="inlineStr">
        <is>
          <t>In case of result Less than 1 consider 1</t>
        </is>
      </c>
      <c r="C63" s="18" t="n"/>
      <c r="D63" s="18" t="n"/>
      <c r="E63" s="24" t="inlineStr">
        <is>
          <t>AC</t>
        </is>
      </c>
      <c r="F63" s="25" t="inlineStr">
        <is>
          <t>Acceptance supervisor</t>
        </is>
      </c>
      <c r="G63" s="18" t="inlineStr">
        <is>
          <t>B1/75</t>
        </is>
      </c>
      <c r="H63" s="18" t="inlineStr">
        <is>
          <t>B2/75</t>
        </is>
      </c>
      <c r="I63" s="18" t="inlineStr">
        <is>
          <t>B3/75</t>
        </is>
      </c>
      <c r="J63" s="18" t="inlineStr">
        <is>
          <t>B4/75</t>
        </is>
      </c>
      <c r="K63" s="18" t="inlineStr">
        <is>
          <t>B5/75</t>
        </is>
      </c>
      <c r="L63" s="18" t="inlineStr">
        <is>
          <t>B6/75</t>
        </is>
      </c>
      <c r="M63" s="18" t="inlineStr">
        <is>
          <t>B7/75</t>
        </is>
      </c>
      <c r="N63" s="18" t="inlineStr">
        <is>
          <t>B8/75</t>
        </is>
      </c>
      <c r="O63" s="18" t="inlineStr">
        <is>
          <t>B9/75</t>
        </is>
      </c>
      <c r="P63" s="18" t="inlineStr">
        <is>
          <t>B10/75</t>
        </is>
      </c>
      <c r="Q63" s="18" t="inlineStr">
        <is>
          <t>B11/75</t>
        </is>
      </c>
      <c r="R63" s="18" t="inlineStr">
        <is>
          <t>B12/75</t>
        </is>
      </c>
    </row>
    <row r="64" ht="18" customHeight="1" s="94">
      <c r="A64" s="15" t="inlineStr">
        <is>
          <t>Number of AD = Number of B</t>
        </is>
      </c>
      <c r="B64" s="18" t="inlineStr">
        <is>
          <t>In case of result Less than 1 consider 1</t>
        </is>
      </c>
      <c r="C64" s="15" t="n"/>
      <c r="D64" s="15" t="n"/>
      <c r="E64" s="24" t="inlineStr">
        <is>
          <t>AD</t>
        </is>
      </c>
      <c r="F64" s="25" t="inlineStr">
        <is>
          <t xml:space="preserve">SAQ coordinator </t>
        </is>
      </c>
      <c r="G64" s="18" t="inlineStr">
        <is>
          <t>B1/150</t>
        </is>
      </c>
      <c r="H64" s="18" t="inlineStr">
        <is>
          <t>B2/150</t>
        </is>
      </c>
      <c r="I64" s="18" t="inlineStr">
        <is>
          <t>B3/150</t>
        </is>
      </c>
      <c r="J64" s="18" t="inlineStr">
        <is>
          <t>B4/150</t>
        </is>
      </c>
      <c r="K64" s="18" t="inlineStr">
        <is>
          <t>B5/150</t>
        </is>
      </c>
      <c r="L64" s="18" t="inlineStr">
        <is>
          <t>B6/150</t>
        </is>
      </c>
      <c r="M64" s="18" t="inlineStr">
        <is>
          <t>B7/150</t>
        </is>
      </c>
      <c r="N64" s="18" t="inlineStr">
        <is>
          <t>B8/150</t>
        </is>
      </c>
      <c r="O64" s="18" t="inlineStr">
        <is>
          <t>B9/150</t>
        </is>
      </c>
      <c r="P64" s="18" t="inlineStr">
        <is>
          <t>B10/150</t>
        </is>
      </c>
      <c r="Q64" s="18" t="inlineStr">
        <is>
          <t>B11/150</t>
        </is>
      </c>
      <c r="R64" s="18" t="inlineStr">
        <is>
          <t>B12/150</t>
        </is>
      </c>
    </row>
  </sheetData>
  <autoFilter ref="A1:S64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79"/>
  <sheetViews>
    <sheetView zoomScale="70" zoomScaleNormal="70" workbookViewId="0">
      <selection activeCell="E11" sqref="A11:E11"/>
    </sheetView>
  </sheetViews>
  <sheetFormatPr baseColWidth="8" defaultRowHeight="14.5"/>
  <cols>
    <col width="19.54296875" bestFit="1" customWidth="1" style="94" min="1" max="1"/>
    <col width="4.36328125" bestFit="1" customWidth="1" style="94" min="2" max="10"/>
    <col width="5.36328125" bestFit="1" customWidth="1" style="94" min="11" max="13"/>
    <col width="29.36328125" customWidth="1" style="94" min="16" max="16"/>
    <col width="4.08984375" bestFit="1" customWidth="1" style="94" min="18" max="18"/>
    <col width="18.54296875" customWidth="1" style="94" min="19" max="19"/>
    <col width="17.54296875" customWidth="1" style="94" min="22" max="22"/>
    <col width="17.54296875" customWidth="1" style="94" min="25" max="25"/>
    <col width="18.1796875" customWidth="1" style="94" min="28" max="28"/>
    <col width="26.54296875" customWidth="1" style="94" min="31" max="31"/>
    <col width="3.7265625" bestFit="1" customWidth="1" style="94" min="33" max="33"/>
    <col width="7.36328125" bestFit="1" customWidth="1" style="94" min="34" max="34"/>
    <col width="12.81640625" bestFit="1" customWidth="1" style="94" min="35" max="35"/>
    <col width="10.6328125" bestFit="1" customWidth="1" style="94" min="36" max="36"/>
    <col width="22.6328125" bestFit="1" customWidth="1" style="94" min="37" max="44"/>
  </cols>
  <sheetData>
    <row r="1" ht="34" customHeight="1" s="94">
      <c r="A1" s="45" t="inlineStr">
        <is>
          <t>Milestone/teams</t>
        </is>
      </c>
      <c r="B1" s="46" t="inlineStr">
        <is>
          <t>P1</t>
        </is>
      </c>
      <c r="C1" s="46" t="inlineStr">
        <is>
          <t>P2</t>
        </is>
      </c>
      <c r="D1" s="46" t="inlineStr">
        <is>
          <t>P3</t>
        </is>
      </c>
      <c r="E1" s="46" t="inlineStr">
        <is>
          <t>P4</t>
        </is>
      </c>
      <c r="F1" s="46" t="inlineStr">
        <is>
          <t>P5</t>
        </is>
      </c>
      <c r="G1" s="46" t="inlineStr">
        <is>
          <t>P6</t>
        </is>
      </c>
      <c r="H1" s="46" t="inlineStr">
        <is>
          <t>P7</t>
        </is>
      </c>
      <c r="I1" s="46" t="inlineStr">
        <is>
          <t>P8</t>
        </is>
      </c>
      <c r="J1" s="46" t="inlineStr">
        <is>
          <t>P9</t>
        </is>
      </c>
      <c r="K1" s="46" t="inlineStr">
        <is>
          <t>P10</t>
        </is>
      </c>
      <c r="L1" s="46" t="inlineStr">
        <is>
          <t>P11</t>
        </is>
      </c>
      <c r="M1" s="46" t="inlineStr">
        <is>
          <t>P12</t>
        </is>
      </c>
      <c r="O1" s="111" t="inlineStr">
        <is>
          <t>Number of B = Duarion</t>
        </is>
      </c>
      <c r="P1" s="112" t="n"/>
      <c r="R1" s="118" t="inlineStr">
        <is>
          <t>Number of D = Number of B (New-Low risk)</t>
        </is>
      </c>
      <c r="S1" s="112" t="n"/>
      <c r="U1" s="115" t="inlineStr">
        <is>
          <t>Number of  E = Number B (New-Low risk)</t>
        </is>
      </c>
      <c r="V1" s="92" t="n"/>
      <c r="X1" s="115" t="inlineStr">
        <is>
          <t>Number of  F = Number B (New-Low Risk)</t>
        </is>
      </c>
      <c r="Y1" s="92" t="n"/>
      <c r="AA1" s="115" t="inlineStr">
        <is>
          <t>Number of G = Number of B (New-Low Risk)</t>
        </is>
      </c>
      <c r="AB1" s="92" t="n"/>
      <c r="AD1" s="115" t="inlineStr">
        <is>
          <t>Number of H = Number of B</t>
        </is>
      </c>
      <c r="AE1" s="92" t="n"/>
      <c r="AG1" s="116" t="inlineStr">
        <is>
          <t>column</t>
        </is>
      </c>
      <c r="AH1" s="116" t="inlineStr">
        <is>
          <t>SCOPE</t>
        </is>
      </c>
      <c r="AI1" s="117" t="inlineStr">
        <is>
          <t>SCOPE
TYPE</t>
        </is>
      </c>
      <c r="AJ1" s="114" t="n">
        <v>1</v>
      </c>
      <c r="AK1" s="114" t="n">
        <v>2</v>
      </c>
      <c r="AL1" s="114" t="n">
        <v>3</v>
      </c>
      <c r="AM1" s="114" t="n">
        <v>4</v>
      </c>
      <c r="AN1" s="114" t="n">
        <v>5</v>
      </c>
      <c r="AO1" s="114" t="n">
        <v>6</v>
      </c>
      <c r="AP1" s="114" t="n">
        <v>7</v>
      </c>
      <c r="AQ1" s="114" t="n">
        <v>8</v>
      </c>
      <c r="AR1" s="114" t="n">
        <v>9</v>
      </c>
    </row>
    <row r="2" ht="17" customHeight="1" s="94">
      <c r="A2" s="6" t="inlineStr">
        <is>
          <t>TSSR PIP</t>
        </is>
      </c>
      <c r="B2" s="4" t="inlineStr">
        <is>
          <t>A1</t>
        </is>
      </c>
      <c r="C2" s="4" t="inlineStr">
        <is>
          <t>A2</t>
        </is>
      </c>
      <c r="D2" s="4" t="inlineStr">
        <is>
          <t>A3</t>
        </is>
      </c>
      <c r="E2" s="4" t="inlineStr">
        <is>
          <t>A4</t>
        </is>
      </c>
      <c r="F2" s="4" t="inlineStr">
        <is>
          <t>A5</t>
        </is>
      </c>
      <c r="G2" s="4" t="inlineStr">
        <is>
          <t>A6</t>
        </is>
      </c>
      <c r="H2" s="4" t="inlineStr">
        <is>
          <t>A7</t>
        </is>
      </c>
      <c r="I2" s="4" t="inlineStr">
        <is>
          <t>A8</t>
        </is>
      </c>
      <c r="J2" s="4" t="inlineStr">
        <is>
          <t>A9</t>
        </is>
      </c>
      <c r="K2" s="4" t="inlineStr">
        <is>
          <t>A10</t>
        </is>
      </c>
      <c r="L2" s="4" t="inlineStr">
        <is>
          <t>A11</t>
        </is>
      </c>
      <c r="M2" s="4" t="inlineStr">
        <is>
          <t>A12</t>
        </is>
      </c>
      <c r="O2" s="9" t="inlineStr">
        <is>
          <t>B1</t>
        </is>
      </c>
      <c r="P2" s="11" t="inlineStr">
        <is>
          <t>(Volume/Duration)*0.25</t>
        </is>
      </c>
      <c r="R2" s="9" t="inlineStr">
        <is>
          <t>D1</t>
        </is>
      </c>
      <c r="S2" s="11" t="inlineStr">
        <is>
          <t>B1/M6</t>
        </is>
      </c>
      <c r="U2" s="9" t="inlineStr">
        <is>
          <t>E1</t>
        </is>
      </c>
      <c r="V2" s="11" t="inlineStr">
        <is>
          <t>B1/P6</t>
        </is>
      </c>
      <c r="X2" s="9" t="inlineStr">
        <is>
          <t>F1</t>
        </is>
      </c>
      <c r="Y2" s="11" t="inlineStr">
        <is>
          <t>B1/S6</t>
        </is>
      </c>
      <c r="AA2" s="9" t="inlineStr">
        <is>
          <t>G1</t>
        </is>
      </c>
      <c r="AB2" s="11" t="inlineStr">
        <is>
          <t>B1/V6</t>
        </is>
      </c>
      <c r="AD2" s="3" t="inlineStr">
        <is>
          <t>H1</t>
        </is>
      </c>
      <c r="AE2" s="3" t="inlineStr">
        <is>
          <t>(D1+E1+F1+G1)/4</t>
        </is>
      </c>
      <c r="AG2" s="106" t="n"/>
      <c r="AH2" s="106" t="n"/>
      <c r="AI2" s="106" t="n"/>
      <c r="AJ2" s="107" t="n"/>
      <c r="AK2" s="107" t="n"/>
      <c r="AL2" s="107" t="n"/>
      <c r="AM2" s="107" t="n"/>
      <c r="AN2" s="107" t="n"/>
      <c r="AO2" s="107" t="n"/>
      <c r="AP2" s="107" t="n"/>
      <c r="AQ2" s="107" t="n"/>
      <c r="AR2" s="107" t="n"/>
    </row>
    <row r="3">
      <c r="A3" s="6" t="inlineStr">
        <is>
          <t>RO PIP</t>
        </is>
      </c>
      <c r="B3" s="4" t="inlineStr">
        <is>
          <t>B1</t>
        </is>
      </c>
      <c r="C3" s="4" t="inlineStr">
        <is>
          <t>B2</t>
        </is>
      </c>
      <c r="D3" s="4" t="inlineStr">
        <is>
          <t>B3</t>
        </is>
      </c>
      <c r="E3" s="4" t="inlineStr">
        <is>
          <t>B4</t>
        </is>
      </c>
      <c r="F3" s="4" t="inlineStr">
        <is>
          <t>B5</t>
        </is>
      </c>
      <c r="G3" s="4" t="inlineStr">
        <is>
          <t>B6</t>
        </is>
      </c>
      <c r="H3" s="4" t="inlineStr">
        <is>
          <t>B7</t>
        </is>
      </c>
      <c r="I3" s="4" t="inlineStr">
        <is>
          <t>B8</t>
        </is>
      </c>
      <c r="J3" s="4" t="inlineStr">
        <is>
          <t>B9</t>
        </is>
      </c>
      <c r="K3" s="4" t="inlineStr">
        <is>
          <t>B10</t>
        </is>
      </c>
      <c r="L3" s="4" t="inlineStr">
        <is>
          <t>B11</t>
        </is>
      </c>
      <c r="M3" s="4" t="inlineStr">
        <is>
          <t>B12</t>
        </is>
      </c>
      <c r="O3" s="9" t="inlineStr">
        <is>
          <t>B2</t>
        </is>
      </c>
      <c r="P3" s="11" t="inlineStr">
        <is>
          <t>(Volume/Duration)*0.5</t>
        </is>
      </c>
      <c r="R3" s="9" t="inlineStr">
        <is>
          <t>D2</t>
        </is>
      </c>
      <c r="S3" s="11" t="inlineStr">
        <is>
          <t>B2/M6</t>
        </is>
      </c>
      <c r="U3" s="9" t="inlineStr">
        <is>
          <t>E2</t>
        </is>
      </c>
      <c r="V3" s="11" t="inlineStr">
        <is>
          <t>B2/P6</t>
        </is>
      </c>
      <c r="X3" s="9" t="inlineStr">
        <is>
          <t>F2</t>
        </is>
      </c>
      <c r="Y3" s="11" t="inlineStr">
        <is>
          <t>B2/S6</t>
        </is>
      </c>
      <c r="AA3" s="9" t="inlineStr">
        <is>
          <t>G2</t>
        </is>
      </c>
      <c r="AB3" s="11" t="inlineStr">
        <is>
          <t>B2/V6</t>
        </is>
      </c>
      <c r="AD3" s="3" t="inlineStr">
        <is>
          <t>H2</t>
        </is>
      </c>
      <c r="AE3" s="3" t="inlineStr">
        <is>
          <t>(D2+E2+F2+G2)/4</t>
        </is>
      </c>
      <c r="AG3" s="106" t="n"/>
      <c r="AH3" s="106" t="n"/>
      <c r="AI3" s="106" t="n"/>
      <c r="AJ3" s="5" t="n"/>
      <c r="AK3" s="120" t="inlineStr">
        <is>
          <t>Bussiness as usual</t>
        </is>
      </c>
      <c r="AL3" s="91" t="n"/>
      <c r="AM3" s="91" t="n"/>
      <c r="AN3" s="92" t="n"/>
      <c r="AO3" s="119" t="inlineStr">
        <is>
          <t>Start Up</t>
        </is>
      </c>
      <c r="AP3" s="91" t="n"/>
      <c r="AQ3" s="91" t="n"/>
      <c r="AR3" s="92" t="n"/>
    </row>
    <row r="4">
      <c r="A4" s="38" t="inlineStr">
        <is>
          <t>TSSR Teams</t>
        </is>
      </c>
      <c r="B4" s="4" t="inlineStr">
        <is>
          <t>C1</t>
        </is>
      </c>
      <c r="C4" s="4" t="inlineStr">
        <is>
          <t>C2</t>
        </is>
      </c>
      <c r="D4" s="4" t="inlineStr">
        <is>
          <t>C3</t>
        </is>
      </c>
      <c r="E4" s="4" t="inlineStr">
        <is>
          <t>C4</t>
        </is>
      </c>
      <c r="F4" s="4" t="inlineStr">
        <is>
          <t>C5</t>
        </is>
      </c>
      <c r="G4" s="4" t="inlineStr">
        <is>
          <t>C6</t>
        </is>
      </c>
      <c r="H4" s="4" t="inlineStr">
        <is>
          <t>C7</t>
        </is>
      </c>
      <c r="I4" s="4" t="inlineStr">
        <is>
          <t>C8</t>
        </is>
      </c>
      <c r="J4" s="4" t="inlineStr">
        <is>
          <t>C9</t>
        </is>
      </c>
      <c r="K4" s="4" t="inlineStr">
        <is>
          <t>C10</t>
        </is>
      </c>
      <c r="L4" s="4" t="inlineStr">
        <is>
          <t>C11</t>
        </is>
      </c>
      <c r="M4" s="4" t="inlineStr">
        <is>
          <t>C12</t>
        </is>
      </c>
      <c r="O4" s="9" t="inlineStr">
        <is>
          <t>B3</t>
        </is>
      </c>
      <c r="P4" s="11" t="inlineStr">
        <is>
          <t>(Volume/Duration)*0.75</t>
        </is>
      </c>
      <c r="R4" s="9" t="inlineStr">
        <is>
          <t>D3</t>
        </is>
      </c>
      <c r="S4" s="11" t="inlineStr">
        <is>
          <t>B3/M6</t>
        </is>
      </c>
      <c r="U4" s="9" t="inlineStr">
        <is>
          <t>E3</t>
        </is>
      </c>
      <c r="V4" s="11" t="inlineStr">
        <is>
          <t>B3/P6</t>
        </is>
      </c>
      <c r="X4" s="9" t="inlineStr">
        <is>
          <t>F3</t>
        </is>
      </c>
      <c r="Y4" s="11" t="inlineStr">
        <is>
          <t>B3/S6</t>
        </is>
      </c>
      <c r="AA4" s="9" t="inlineStr">
        <is>
          <t>G3</t>
        </is>
      </c>
      <c r="AB4" s="11" t="inlineStr">
        <is>
          <t>B3/V6</t>
        </is>
      </c>
      <c r="AD4" s="3" t="inlineStr">
        <is>
          <t>H3</t>
        </is>
      </c>
      <c r="AE4" s="3" t="inlineStr">
        <is>
          <t>(D3+E3+F3+G3)/4</t>
        </is>
      </c>
      <c r="AG4" s="106" t="n"/>
      <c r="AH4" s="106" t="n"/>
      <c r="AI4" s="106" t="n"/>
      <c r="AJ4" s="44" t="n"/>
      <c r="AK4" s="44" t="inlineStr">
        <is>
          <t>Low Risk</t>
        </is>
      </c>
      <c r="AL4" s="44" t="inlineStr">
        <is>
          <t>Medium Risk</t>
        </is>
      </c>
      <c r="AM4" s="44" t="inlineStr">
        <is>
          <t>High Risk</t>
        </is>
      </c>
      <c r="AN4" s="44" t="inlineStr">
        <is>
          <t>Very High risk</t>
        </is>
      </c>
      <c r="AO4" s="44" t="inlineStr">
        <is>
          <t>Low Risk</t>
        </is>
      </c>
      <c r="AP4" s="44" t="inlineStr">
        <is>
          <t>Medium Risk</t>
        </is>
      </c>
      <c r="AQ4" s="44" t="inlineStr">
        <is>
          <t>High Risk</t>
        </is>
      </c>
      <c r="AR4" s="44" t="inlineStr">
        <is>
          <t>Very High risk</t>
        </is>
      </c>
    </row>
    <row r="5">
      <c r="A5" s="38" t="inlineStr">
        <is>
          <t>SRAN Teams</t>
        </is>
      </c>
      <c r="B5" s="4" t="inlineStr">
        <is>
          <t>D1</t>
        </is>
      </c>
      <c r="C5" s="4" t="inlineStr">
        <is>
          <t>D2</t>
        </is>
      </c>
      <c r="D5" s="4" t="inlineStr">
        <is>
          <t>D3</t>
        </is>
      </c>
      <c r="E5" s="4" t="inlineStr">
        <is>
          <t>D4</t>
        </is>
      </c>
      <c r="F5" s="4" t="inlineStr">
        <is>
          <t>D5</t>
        </is>
      </c>
      <c r="G5" s="4" t="inlineStr">
        <is>
          <t>D6</t>
        </is>
      </c>
      <c r="H5" s="4" t="inlineStr">
        <is>
          <t>D7</t>
        </is>
      </c>
      <c r="I5" s="4" t="inlineStr">
        <is>
          <t>D8</t>
        </is>
      </c>
      <c r="J5" s="4" t="inlineStr">
        <is>
          <t>D9</t>
        </is>
      </c>
      <c r="K5" s="4" t="inlineStr">
        <is>
          <t>D10</t>
        </is>
      </c>
      <c r="L5" s="4" t="inlineStr">
        <is>
          <t>D11</t>
        </is>
      </c>
      <c r="M5" s="4" t="inlineStr">
        <is>
          <t>D12</t>
        </is>
      </c>
      <c r="O5" s="9" t="inlineStr">
        <is>
          <t>B4</t>
        </is>
      </c>
      <c r="P5" s="11" t="inlineStr">
        <is>
          <t>(Volume-B1-B2-B3-BN)(Duration-4)</t>
        </is>
      </c>
      <c r="R5" s="9" t="inlineStr">
        <is>
          <t>D4</t>
        </is>
      </c>
      <c r="S5" s="11" t="inlineStr">
        <is>
          <t>B4/M2</t>
        </is>
      </c>
      <c r="U5" s="9" t="inlineStr">
        <is>
          <t>E4</t>
        </is>
      </c>
      <c r="V5" s="11" t="inlineStr">
        <is>
          <t>B4/P2</t>
        </is>
      </c>
      <c r="X5" s="9" t="inlineStr">
        <is>
          <t>F4</t>
        </is>
      </c>
      <c r="Y5" s="11" t="inlineStr">
        <is>
          <t>B4/S2</t>
        </is>
      </c>
      <c r="AA5" s="9" t="inlineStr">
        <is>
          <t>G4</t>
        </is>
      </c>
      <c r="AB5" s="11" t="inlineStr">
        <is>
          <t>B4/V2</t>
        </is>
      </c>
      <c r="AD5" s="3" t="inlineStr">
        <is>
          <t>H4</t>
        </is>
      </c>
      <c r="AE5" s="3" t="inlineStr">
        <is>
          <t>(D4+E4+F4+G4)/4</t>
        </is>
      </c>
      <c r="AG5" s="107" t="n"/>
      <c r="AH5" s="107" t="n"/>
      <c r="AI5" s="107" t="n"/>
      <c r="AJ5" s="44" t="inlineStr">
        <is>
          <t>Duration</t>
        </is>
      </c>
      <c r="AK5" s="44" t="inlineStr">
        <is>
          <t>Productivity/Month</t>
        </is>
      </c>
      <c r="AL5" s="44" t="inlineStr">
        <is>
          <t>Productivity/Month</t>
        </is>
      </c>
      <c r="AM5" s="44" t="inlineStr">
        <is>
          <t>Productivity/Month</t>
        </is>
      </c>
      <c r="AN5" s="44" t="inlineStr">
        <is>
          <t>Productivity/Month</t>
        </is>
      </c>
      <c r="AO5" s="44" t="inlineStr">
        <is>
          <t>Productivity/Month</t>
        </is>
      </c>
      <c r="AP5" s="44" t="inlineStr">
        <is>
          <t>Productivity/Month</t>
        </is>
      </c>
      <c r="AQ5" s="44" t="inlineStr">
        <is>
          <t>Productivity/Month</t>
        </is>
      </c>
      <c r="AR5" s="44" t="inlineStr">
        <is>
          <t>Productivity/Month</t>
        </is>
      </c>
    </row>
    <row r="6">
      <c r="A6" s="38" t="inlineStr">
        <is>
          <t>5G Teams</t>
        </is>
      </c>
      <c r="B6" s="2" t="inlineStr">
        <is>
          <t>E1</t>
        </is>
      </c>
      <c r="C6" s="2" t="inlineStr">
        <is>
          <t>E2</t>
        </is>
      </c>
      <c r="D6" s="2" t="inlineStr">
        <is>
          <t>E3</t>
        </is>
      </c>
      <c r="E6" s="2" t="inlineStr">
        <is>
          <t>E4</t>
        </is>
      </c>
      <c r="F6" s="2" t="inlineStr">
        <is>
          <t>E5</t>
        </is>
      </c>
      <c r="G6" s="2" t="inlineStr">
        <is>
          <t>E6</t>
        </is>
      </c>
      <c r="H6" s="2" t="inlineStr">
        <is>
          <t>E7</t>
        </is>
      </c>
      <c r="I6" s="2" t="inlineStr">
        <is>
          <t>E8</t>
        </is>
      </c>
      <c r="J6" s="2" t="inlineStr">
        <is>
          <t>E9</t>
        </is>
      </c>
      <c r="K6" s="2" t="inlineStr">
        <is>
          <t>E10</t>
        </is>
      </c>
      <c r="L6" s="2" t="inlineStr">
        <is>
          <t>E11</t>
        </is>
      </c>
      <c r="M6" s="2" t="inlineStr">
        <is>
          <t>E12</t>
        </is>
      </c>
      <c r="O6" s="9" t="inlineStr">
        <is>
          <t>B5</t>
        </is>
      </c>
      <c r="P6" s="11" t="inlineStr">
        <is>
          <t>(Volume-B1-B2-B3-BN)(Duration-4)</t>
        </is>
      </c>
      <c r="R6" s="9" t="inlineStr">
        <is>
          <t>D5</t>
        </is>
      </c>
      <c r="S6" s="11" t="inlineStr">
        <is>
          <t>B5/M2</t>
        </is>
      </c>
      <c r="U6" s="9" t="inlineStr">
        <is>
          <t>E5</t>
        </is>
      </c>
      <c r="V6" s="11" t="inlineStr">
        <is>
          <t>B5/P2</t>
        </is>
      </c>
      <c r="X6" s="9" t="inlineStr">
        <is>
          <t>F5</t>
        </is>
      </c>
      <c r="Y6" s="11" t="inlineStr">
        <is>
          <t>B5/S2</t>
        </is>
      </c>
      <c r="AA6" s="9" t="inlineStr">
        <is>
          <t>G5</t>
        </is>
      </c>
      <c r="AB6" s="11" t="inlineStr">
        <is>
          <t>B5/V2</t>
        </is>
      </c>
      <c r="AD6" s="3" t="inlineStr">
        <is>
          <t>H5</t>
        </is>
      </c>
      <c r="AE6" s="3" t="inlineStr">
        <is>
          <t>(D5+E5+F5+G5)/4</t>
        </is>
      </c>
      <c r="AG6" s="33" t="inlineStr">
        <is>
          <t>L</t>
        </is>
      </c>
      <c r="AH6" s="33" t="inlineStr">
        <is>
          <t>TSSR</t>
        </is>
      </c>
      <c r="AI6" s="33" t="inlineStr">
        <is>
          <t>All</t>
        </is>
      </c>
      <c r="AJ6" s="2" t="n">
        <v>0.5</v>
      </c>
      <c r="AK6" s="4">
        <f>24/AJ6</f>
        <v/>
      </c>
      <c r="AL6" s="4">
        <f>AK6/1.25</f>
        <v/>
      </c>
      <c r="AM6" s="4">
        <f>AK6/1.5</f>
        <v/>
      </c>
      <c r="AN6" s="4">
        <f>AK6/2</f>
        <v/>
      </c>
      <c r="AO6" s="4">
        <f>AK6/1.5</f>
        <v/>
      </c>
      <c r="AP6" s="4">
        <f>AO6/1.25</f>
        <v/>
      </c>
      <c r="AQ6" s="4">
        <f>AO6/1.5</f>
        <v/>
      </c>
      <c r="AR6" s="4">
        <f>AO6/2</f>
        <v/>
      </c>
    </row>
    <row r="7">
      <c r="A7" s="38" t="inlineStr">
        <is>
          <t>MW Teams</t>
        </is>
      </c>
      <c r="B7" s="2" t="inlineStr">
        <is>
          <t>F1</t>
        </is>
      </c>
      <c r="C7" s="2" t="inlineStr">
        <is>
          <t>F2</t>
        </is>
      </c>
      <c r="D7" s="2" t="inlineStr">
        <is>
          <t>F3</t>
        </is>
      </c>
      <c r="E7" s="2" t="inlineStr">
        <is>
          <t>F4</t>
        </is>
      </c>
      <c r="F7" s="2" t="inlineStr">
        <is>
          <t>F5</t>
        </is>
      </c>
      <c r="G7" s="2" t="inlineStr">
        <is>
          <t>F6</t>
        </is>
      </c>
      <c r="H7" s="2" t="inlineStr">
        <is>
          <t>F7</t>
        </is>
      </c>
      <c r="I7" s="2" t="inlineStr">
        <is>
          <t>F8</t>
        </is>
      </c>
      <c r="J7" s="2" t="inlineStr">
        <is>
          <t>F9</t>
        </is>
      </c>
      <c r="K7" s="2" t="inlineStr">
        <is>
          <t>F10</t>
        </is>
      </c>
      <c r="L7" s="2" t="inlineStr">
        <is>
          <t>F11</t>
        </is>
      </c>
      <c r="M7" s="2" t="inlineStr">
        <is>
          <t>F12</t>
        </is>
      </c>
      <c r="O7" s="9" t="inlineStr">
        <is>
          <t>B6</t>
        </is>
      </c>
      <c r="P7" s="11" t="inlineStr">
        <is>
          <t>(Volume-B1-B2-B3-BN)(Duration-4)</t>
        </is>
      </c>
      <c r="R7" s="9" t="inlineStr">
        <is>
          <t>D6</t>
        </is>
      </c>
      <c r="S7" s="11" t="inlineStr">
        <is>
          <t>B6/M2</t>
        </is>
      </c>
      <c r="U7" s="9" t="inlineStr">
        <is>
          <t>E6</t>
        </is>
      </c>
      <c r="V7" s="11" t="inlineStr">
        <is>
          <t>B6/P2</t>
        </is>
      </c>
      <c r="X7" s="9" t="inlineStr">
        <is>
          <t>F6</t>
        </is>
      </c>
      <c r="Y7" s="11" t="inlineStr">
        <is>
          <t>B6/S2</t>
        </is>
      </c>
      <c r="AA7" s="9" t="inlineStr">
        <is>
          <t>G6</t>
        </is>
      </c>
      <c r="AB7" s="11" t="inlineStr">
        <is>
          <t>B6/V2</t>
        </is>
      </c>
      <c r="AD7" s="3" t="inlineStr">
        <is>
          <t>H6</t>
        </is>
      </c>
      <c r="AE7" s="3" t="inlineStr">
        <is>
          <t>(D6+E6+F6+G6)/4</t>
        </is>
      </c>
      <c r="AG7" s="33" t="inlineStr">
        <is>
          <t>M</t>
        </is>
      </c>
      <c r="AH7" s="33" t="inlineStr">
        <is>
          <t>SRAN</t>
        </is>
      </c>
      <c r="AI7" s="33" t="inlineStr">
        <is>
          <t>NEW</t>
        </is>
      </c>
      <c r="AJ7" s="4" t="n">
        <v>4</v>
      </c>
      <c r="AK7" s="4">
        <f>24/AJ7</f>
        <v/>
      </c>
      <c r="AL7" s="4">
        <f>AK7/1.25</f>
        <v/>
      </c>
      <c r="AM7" s="4">
        <f>AK7/1.5</f>
        <v/>
      </c>
      <c r="AN7" s="4">
        <f>AK7/2</f>
        <v/>
      </c>
      <c r="AO7" s="4">
        <f>AK7/1.5</f>
        <v/>
      </c>
      <c r="AP7" s="4">
        <f>AO7/1.25</f>
        <v/>
      </c>
      <c r="AQ7" s="4">
        <f>AO7/1.5</f>
        <v/>
      </c>
      <c r="AR7" s="4">
        <f>AO7/2</f>
        <v/>
      </c>
    </row>
    <row r="8">
      <c r="A8" s="38" t="inlineStr">
        <is>
          <t>CW Teams</t>
        </is>
      </c>
      <c r="B8" s="2" t="inlineStr">
        <is>
          <t>G1</t>
        </is>
      </c>
      <c r="C8" s="2" t="inlineStr">
        <is>
          <t>G2</t>
        </is>
      </c>
      <c r="D8" s="2" t="inlineStr">
        <is>
          <t>G3</t>
        </is>
      </c>
      <c r="E8" s="2" t="inlineStr">
        <is>
          <t>G4</t>
        </is>
      </c>
      <c r="F8" s="2" t="inlineStr">
        <is>
          <t>G5</t>
        </is>
      </c>
      <c r="G8" s="2" t="inlineStr">
        <is>
          <t>G6</t>
        </is>
      </c>
      <c r="H8" s="2" t="inlineStr">
        <is>
          <t>G7</t>
        </is>
      </c>
      <c r="I8" s="2" t="inlineStr">
        <is>
          <t>G8</t>
        </is>
      </c>
      <c r="J8" s="2" t="inlineStr">
        <is>
          <t>G9</t>
        </is>
      </c>
      <c r="K8" s="2" t="inlineStr">
        <is>
          <t>G10</t>
        </is>
      </c>
      <c r="L8" s="2" t="inlineStr">
        <is>
          <t>G11</t>
        </is>
      </c>
      <c r="M8" s="2" t="inlineStr">
        <is>
          <t>G12</t>
        </is>
      </c>
      <c r="O8" s="9" t="inlineStr">
        <is>
          <t>B7</t>
        </is>
      </c>
      <c r="P8" s="11" t="inlineStr">
        <is>
          <t>(Volume-B1-B2-B3-BN)(Duration-4)</t>
        </is>
      </c>
      <c r="R8" s="9" t="inlineStr">
        <is>
          <t>D7</t>
        </is>
      </c>
      <c r="S8" s="11" t="inlineStr">
        <is>
          <t>B7/M2</t>
        </is>
      </c>
      <c r="U8" s="9" t="inlineStr">
        <is>
          <t>E7</t>
        </is>
      </c>
      <c r="V8" s="11" t="inlineStr">
        <is>
          <t>B7/P2</t>
        </is>
      </c>
      <c r="X8" s="9" t="inlineStr">
        <is>
          <t>F7</t>
        </is>
      </c>
      <c r="Y8" s="11" t="inlineStr">
        <is>
          <t>B7/S2</t>
        </is>
      </c>
      <c r="AA8" s="9" t="inlineStr">
        <is>
          <t>G7</t>
        </is>
      </c>
      <c r="AB8" s="11" t="inlineStr">
        <is>
          <t>B7/V2</t>
        </is>
      </c>
      <c r="AD8" s="3" t="inlineStr">
        <is>
          <t>H7</t>
        </is>
      </c>
      <c r="AE8" s="3" t="inlineStr">
        <is>
          <t>(D7+E7+F7+G7)/4</t>
        </is>
      </c>
      <c r="AG8" s="33" t="inlineStr">
        <is>
          <t>N</t>
        </is>
      </c>
      <c r="AH8" s="33" t="inlineStr">
        <is>
          <t>SRAN</t>
        </is>
      </c>
      <c r="AI8" s="33" t="inlineStr">
        <is>
          <t>Expansion</t>
        </is>
      </c>
      <c r="AJ8" s="4" t="n">
        <v>3</v>
      </c>
      <c r="AK8" s="4">
        <f>24/AJ8</f>
        <v/>
      </c>
      <c r="AL8" s="4">
        <f>AK8/1.25</f>
        <v/>
      </c>
      <c r="AM8" s="4">
        <f>AK8/1.5</f>
        <v/>
      </c>
      <c r="AN8" s="4">
        <f>AK8/2</f>
        <v/>
      </c>
      <c r="AO8" s="4">
        <f>AK8/1.5</f>
        <v/>
      </c>
      <c r="AP8" s="4">
        <f>AO8/1.25</f>
        <v/>
      </c>
      <c r="AQ8" s="4">
        <f>AO8/1.5</f>
        <v/>
      </c>
      <c r="AR8" s="4">
        <f>AO8/2</f>
        <v/>
      </c>
    </row>
    <row r="9">
      <c r="A9" s="38" t="inlineStr">
        <is>
          <t>Supervisors</t>
        </is>
      </c>
      <c r="B9" s="4" t="inlineStr">
        <is>
          <t>H1</t>
        </is>
      </c>
      <c r="C9" s="4" t="inlineStr">
        <is>
          <t>H2</t>
        </is>
      </c>
      <c r="D9" s="4" t="inlineStr">
        <is>
          <t>H3</t>
        </is>
      </c>
      <c r="E9" s="4" t="inlineStr">
        <is>
          <t>H4</t>
        </is>
      </c>
      <c r="F9" s="4" t="inlineStr">
        <is>
          <t>H5</t>
        </is>
      </c>
      <c r="G9" s="4" t="inlineStr">
        <is>
          <t>H6</t>
        </is>
      </c>
      <c r="H9" s="4" t="inlineStr">
        <is>
          <t>H7</t>
        </is>
      </c>
      <c r="I9" s="4" t="inlineStr">
        <is>
          <t>H8</t>
        </is>
      </c>
      <c r="J9" s="4" t="inlineStr">
        <is>
          <t>H9</t>
        </is>
      </c>
      <c r="K9" s="4" t="inlineStr">
        <is>
          <t>H10</t>
        </is>
      </c>
      <c r="L9" s="4" t="inlineStr">
        <is>
          <t>H11</t>
        </is>
      </c>
      <c r="M9" s="4" t="inlineStr">
        <is>
          <t>H12</t>
        </is>
      </c>
      <c r="O9" s="9" t="inlineStr">
        <is>
          <t>B8</t>
        </is>
      </c>
      <c r="P9" s="11" t="inlineStr">
        <is>
          <t>(Volume-B1-B2-B3-BN)(Duration-4)</t>
        </is>
      </c>
      <c r="R9" s="9" t="inlineStr">
        <is>
          <t>D8</t>
        </is>
      </c>
      <c r="S9" s="11" t="inlineStr">
        <is>
          <t>B8/M2</t>
        </is>
      </c>
      <c r="U9" s="9" t="inlineStr">
        <is>
          <t>E8</t>
        </is>
      </c>
      <c r="V9" s="11" t="inlineStr">
        <is>
          <t>B8/P2</t>
        </is>
      </c>
      <c r="X9" s="9" t="inlineStr">
        <is>
          <t>F8</t>
        </is>
      </c>
      <c r="Y9" s="11" t="inlineStr">
        <is>
          <t>B8/S2</t>
        </is>
      </c>
      <c r="AA9" s="9" t="inlineStr">
        <is>
          <t>G8</t>
        </is>
      </c>
      <c r="AB9" s="11" t="inlineStr">
        <is>
          <t>B8/V2</t>
        </is>
      </c>
      <c r="AD9" s="3" t="inlineStr">
        <is>
          <t>H8</t>
        </is>
      </c>
      <c r="AE9" s="3" t="inlineStr">
        <is>
          <t>(D8+E8+F8+G8)/4</t>
        </is>
      </c>
      <c r="AG9" s="33" t="inlineStr">
        <is>
          <t>O</t>
        </is>
      </c>
      <c r="AH9" s="33" t="inlineStr">
        <is>
          <t>SRAN</t>
        </is>
      </c>
      <c r="AI9" s="33" t="inlineStr">
        <is>
          <t>Swap</t>
        </is>
      </c>
      <c r="AJ9" s="4" t="n">
        <v>5</v>
      </c>
      <c r="AK9" s="4">
        <f>24/AJ9</f>
        <v/>
      </c>
      <c r="AL9" s="4">
        <f>AK9/1.25</f>
        <v/>
      </c>
      <c r="AM9" s="4">
        <f>AK9/1.5</f>
        <v/>
      </c>
      <c r="AN9" s="4">
        <f>AK9/2</f>
        <v/>
      </c>
      <c r="AO9" s="4">
        <f>AK9/1.5</f>
        <v/>
      </c>
      <c r="AP9" s="4">
        <f>AO9/1.25</f>
        <v/>
      </c>
      <c r="AQ9" s="4">
        <f>AO9/1.5</f>
        <v/>
      </c>
      <c r="AR9" s="4">
        <f>AO9/2</f>
        <v/>
      </c>
    </row>
    <row r="10">
      <c r="A10" s="38" t="inlineStr">
        <is>
          <t>FDM</t>
        </is>
      </c>
      <c r="B10" s="2" t="inlineStr">
        <is>
          <t>I1</t>
        </is>
      </c>
      <c r="C10" s="2" t="inlineStr">
        <is>
          <t>I2</t>
        </is>
      </c>
      <c r="D10" s="2" t="inlineStr">
        <is>
          <t>I3</t>
        </is>
      </c>
      <c r="E10" s="2" t="inlineStr">
        <is>
          <t>I4</t>
        </is>
      </c>
      <c r="F10" s="2" t="inlineStr">
        <is>
          <t>I5</t>
        </is>
      </c>
      <c r="G10" s="2" t="inlineStr">
        <is>
          <t>I6</t>
        </is>
      </c>
      <c r="H10" s="2" t="inlineStr">
        <is>
          <t>I7</t>
        </is>
      </c>
      <c r="I10" s="2" t="inlineStr">
        <is>
          <t>I8</t>
        </is>
      </c>
      <c r="J10" s="2" t="inlineStr">
        <is>
          <t>I9</t>
        </is>
      </c>
      <c r="K10" s="2" t="inlineStr">
        <is>
          <t>I10</t>
        </is>
      </c>
      <c r="L10" s="2" t="inlineStr">
        <is>
          <t>I11</t>
        </is>
      </c>
      <c r="M10" s="2" t="inlineStr">
        <is>
          <t>I12</t>
        </is>
      </c>
      <c r="O10" s="9" t="inlineStr">
        <is>
          <t>B9</t>
        </is>
      </c>
      <c r="P10" s="11" t="inlineStr">
        <is>
          <t>(Volume-B1-B2-B3-BN)(Duration-4)</t>
        </is>
      </c>
      <c r="R10" s="9" t="inlineStr">
        <is>
          <t>D9</t>
        </is>
      </c>
      <c r="S10" s="11" t="inlineStr">
        <is>
          <t>B9/M2</t>
        </is>
      </c>
      <c r="U10" s="9" t="inlineStr">
        <is>
          <t>E9</t>
        </is>
      </c>
      <c r="V10" s="11" t="inlineStr">
        <is>
          <t>B9/P2</t>
        </is>
      </c>
      <c r="X10" s="9" t="inlineStr">
        <is>
          <t>F9</t>
        </is>
      </c>
      <c r="Y10" s="11" t="inlineStr">
        <is>
          <t>B9/S2</t>
        </is>
      </c>
      <c r="AA10" s="9" t="inlineStr">
        <is>
          <t>G9</t>
        </is>
      </c>
      <c r="AB10" s="11" t="inlineStr">
        <is>
          <t>B9/V2</t>
        </is>
      </c>
      <c r="AD10" s="3" t="inlineStr">
        <is>
          <t>H9</t>
        </is>
      </c>
      <c r="AE10" s="3" t="inlineStr">
        <is>
          <t>(D9+E9+F9+G9)/4</t>
        </is>
      </c>
      <c r="AG10" s="33" t="inlineStr">
        <is>
          <t>P</t>
        </is>
      </c>
      <c r="AH10" s="33" t="inlineStr">
        <is>
          <t>5G</t>
        </is>
      </c>
      <c r="AI10" s="33" t="inlineStr">
        <is>
          <t>NEW</t>
        </is>
      </c>
      <c r="AJ10" s="4" t="n">
        <v>3</v>
      </c>
      <c r="AK10" s="4">
        <f>24/AJ10</f>
        <v/>
      </c>
      <c r="AL10" s="4">
        <f>AK10/1.25</f>
        <v/>
      </c>
      <c r="AM10" s="4">
        <f>AK10/1.5</f>
        <v/>
      </c>
      <c r="AN10" s="4">
        <f>AK10/2</f>
        <v/>
      </c>
      <c r="AO10" s="4">
        <f>AK10/1.5</f>
        <v/>
      </c>
      <c r="AP10" s="4">
        <f>AO10/1.25</f>
        <v/>
      </c>
      <c r="AQ10" s="4">
        <f>AO10/1.5</f>
        <v/>
      </c>
      <c r="AR10" s="4">
        <f>AO10/2</f>
        <v/>
      </c>
    </row>
    <row r="11">
      <c r="A11" s="39" t="inlineStr">
        <is>
          <t xml:space="preserve">RIC Engineer </t>
        </is>
      </c>
      <c r="B11" s="113" t="inlineStr">
        <is>
          <t>AE1</t>
        </is>
      </c>
      <c r="C11" s="113" t="inlineStr">
        <is>
          <t>AE2</t>
        </is>
      </c>
      <c r="D11" s="113" t="inlineStr">
        <is>
          <t>AE3</t>
        </is>
      </c>
      <c r="E11" s="113" t="inlineStr">
        <is>
          <t>AE4</t>
        </is>
      </c>
      <c r="F11" s="113" t="inlineStr">
        <is>
          <t>AE5</t>
        </is>
      </c>
      <c r="G11" s="113" t="inlineStr">
        <is>
          <t>AE6</t>
        </is>
      </c>
      <c r="H11" s="113" t="inlineStr">
        <is>
          <t>AE7</t>
        </is>
      </c>
      <c r="I11" s="113" t="inlineStr">
        <is>
          <t>AE8</t>
        </is>
      </c>
      <c r="J11" s="113" t="inlineStr">
        <is>
          <t>AE9</t>
        </is>
      </c>
      <c r="K11" s="113" t="inlineStr">
        <is>
          <t>AE10</t>
        </is>
      </c>
      <c r="L11" s="113" t="inlineStr">
        <is>
          <t>AE11</t>
        </is>
      </c>
      <c r="M11" s="113" t="inlineStr">
        <is>
          <t>AE12</t>
        </is>
      </c>
      <c r="O11" s="9" t="inlineStr">
        <is>
          <t>B10</t>
        </is>
      </c>
      <c r="P11" s="11" t="inlineStr">
        <is>
          <t>(Volume-B1-B2-B3-BN)(Duration-4)</t>
        </is>
      </c>
      <c r="R11" s="9" t="inlineStr">
        <is>
          <t>D10</t>
        </is>
      </c>
      <c r="S11" s="11" t="inlineStr">
        <is>
          <t>B10/M2</t>
        </is>
      </c>
      <c r="U11" s="9" t="inlineStr">
        <is>
          <t>E10</t>
        </is>
      </c>
      <c r="V11" s="11" t="inlineStr">
        <is>
          <t>B10/P2</t>
        </is>
      </c>
      <c r="X11" s="9" t="inlineStr">
        <is>
          <t>F10</t>
        </is>
      </c>
      <c r="Y11" s="11" t="inlineStr">
        <is>
          <t>B10/S2</t>
        </is>
      </c>
      <c r="AA11" s="9" t="inlineStr">
        <is>
          <t>G10</t>
        </is>
      </c>
      <c r="AB11" s="11" t="inlineStr">
        <is>
          <t>B10/V2</t>
        </is>
      </c>
      <c r="AD11" s="3" t="inlineStr">
        <is>
          <t>H10</t>
        </is>
      </c>
      <c r="AE11" s="3" t="inlineStr">
        <is>
          <t>(D10+E10+F10+G10)/4</t>
        </is>
      </c>
      <c r="AG11" s="33" t="inlineStr">
        <is>
          <t>Q</t>
        </is>
      </c>
      <c r="AH11" s="33" t="inlineStr">
        <is>
          <t>5G</t>
        </is>
      </c>
      <c r="AI11" s="33" t="inlineStr">
        <is>
          <t>Expansion</t>
        </is>
      </c>
      <c r="AJ11" s="4" t="n">
        <v>3</v>
      </c>
      <c r="AK11" s="4">
        <f>24/AJ11</f>
        <v/>
      </c>
      <c r="AL11" s="4">
        <f>AK11/1.25</f>
        <v/>
      </c>
      <c r="AM11" s="4">
        <f>AK11/1.5</f>
        <v/>
      </c>
      <c r="AN11" s="4">
        <f>AK11/2</f>
        <v/>
      </c>
      <c r="AO11" s="4">
        <f>AK11/1.5</f>
        <v/>
      </c>
      <c r="AP11" s="4">
        <f>AO11/1.25</f>
        <v/>
      </c>
      <c r="AQ11" s="4">
        <f>AO11/1.5</f>
        <v/>
      </c>
      <c r="AR11" s="4">
        <f>AO11/2</f>
        <v/>
      </c>
    </row>
    <row r="12">
      <c r="A12" s="38" t="inlineStr">
        <is>
          <t>ROM</t>
        </is>
      </c>
      <c r="B12" s="2" t="inlineStr">
        <is>
          <t>J1</t>
        </is>
      </c>
      <c r="C12" s="2" t="inlineStr">
        <is>
          <t>J2</t>
        </is>
      </c>
      <c r="D12" s="2" t="inlineStr">
        <is>
          <t>J3</t>
        </is>
      </c>
      <c r="E12" s="2" t="inlineStr">
        <is>
          <t>J4</t>
        </is>
      </c>
      <c r="F12" s="2" t="inlineStr">
        <is>
          <t>J5</t>
        </is>
      </c>
      <c r="G12" s="2" t="inlineStr">
        <is>
          <t>J6</t>
        </is>
      </c>
      <c r="H12" s="2" t="inlineStr">
        <is>
          <t>J7</t>
        </is>
      </c>
      <c r="I12" s="2" t="inlineStr">
        <is>
          <t>J8</t>
        </is>
      </c>
      <c r="J12" s="2" t="inlineStr">
        <is>
          <t>J9</t>
        </is>
      </c>
      <c r="K12" s="2" t="inlineStr">
        <is>
          <t>J10</t>
        </is>
      </c>
      <c r="L12" s="2" t="inlineStr">
        <is>
          <t>J11</t>
        </is>
      </c>
      <c r="M12" s="2" t="inlineStr">
        <is>
          <t>J12</t>
        </is>
      </c>
      <c r="O12" s="9" t="inlineStr">
        <is>
          <t>B11</t>
        </is>
      </c>
      <c r="P12" s="11" t="inlineStr">
        <is>
          <t>(Volume-B1-B2-B3-BN)(Duration-4)</t>
        </is>
      </c>
      <c r="R12" s="9" t="inlineStr">
        <is>
          <t>D11</t>
        </is>
      </c>
      <c r="S12" s="11" t="inlineStr">
        <is>
          <t>B11/M2</t>
        </is>
      </c>
      <c r="U12" s="9" t="inlineStr">
        <is>
          <t>E11</t>
        </is>
      </c>
      <c r="V12" s="11" t="inlineStr">
        <is>
          <t>B11/P2</t>
        </is>
      </c>
      <c r="X12" s="9" t="inlineStr">
        <is>
          <t>F11</t>
        </is>
      </c>
      <c r="Y12" s="11" t="inlineStr">
        <is>
          <t>B11/S2</t>
        </is>
      </c>
      <c r="AA12" s="9" t="inlineStr">
        <is>
          <t>G11</t>
        </is>
      </c>
      <c r="AB12" s="11" t="inlineStr">
        <is>
          <t>B11/V2</t>
        </is>
      </c>
      <c r="AD12" s="3" t="inlineStr">
        <is>
          <t>H11</t>
        </is>
      </c>
      <c r="AE12" s="3" t="inlineStr">
        <is>
          <t>(D11+E11+F11+G11)/4</t>
        </is>
      </c>
      <c r="AG12" s="33" t="inlineStr">
        <is>
          <t>R</t>
        </is>
      </c>
      <c r="AH12" s="33" t="inlineStr">
        <is>
          <t>5G</t>
        </is>
      </c>
      <c r="AI12" s="33" t="inlineStr">
        <is>
          <t>Swap</t>
        </is>
      </c>
      <c r="AJ12" s="4" t="n">
        <v>4</v>
      </c>
      <c r="AK12" s="4">
        <f>24/AJ12</f>
        <v/>
      </c>
      <c r="AL12" s="4">
        <f>AK12/1.25</f>
        <v/>
      </c>
      <c r="AM12" s="4">
        <f>AK12/1.5</f>
        <v/>
      </c>
      <c r="AN12" s="4">
        <f>AK12/2</f>
        <v/>
      </c>
      <c r="AO12" s="4">
        <f>AK12/1.5</f>
        <v/>
      </c>
      <c r="AP12" s="4">
        <f>AO12/1.25</f>
        <v/>
      </c>
      <c r="AQ12" s="4">
        <f>AO12/1.5</f>
        <v/>
      </c>
      <c r="AR12" s="4">
        <f>AO12/2</f>
        <v/>
      </c>
    </row>
    <row r="13" ht="15" customHeight="1" s="94" thickBot="1">
      <c r="A13" s="38" t="inlineStr">
        <is>
          <t>PM</t>
        </is>
      </c>
      <c r="B13" s="2" t="inlineStr">
        <is>
          <t>K1</t>
        </is>
      </c>
      <c r="C13" s="2" t="inlineStr">
        <is>
          <t>K2</t>
        </is>
      </c>
      <c r="D13" s="2" t="inlineStr">
        <is>
          <t>K3</t>
        </is>
      </c>
      <c r="E13" s="2" t="inlineStr">
        <is>
          <t>K4</t>
        </is>
      </c>
      <c r="F13" s="2" t="inlineStr">
        <is>
          <t>K5</t>
        </is>
      </c>
      <c r="G13" s="2" t="inlineStr">
        <is>
          <t>K6</t>
        </is>
      </c>
      <c r="H13" s="2" t="inlineStr">
        <is>
          <t>K7</t>
        </is>
      </c>
      <c r="I13" s="2" t="inlineStr">
        <is>
          <t>K8</t>
        </is>
      </c>
      <c r="J13" s="2" t="inlineStr">
        <is>
          <t>K9</t>
        </is>
      </c>
      <c r="K13" s="2" t="inlineStr">
        <is>
          <t>K10</t>
        </is>
      </c>
      <c r="L13" s="2" t="inlineStr">
        <is>
          <t>K11</t>
        </is>
      </c>
      <c r="M13" s="2" t="inlineStr">
        <is>
          <t>K12</t>
        </is>
      </c>
      <c r="O13" s="10" t="inlineStr">
        <is>
          <t>B12</t>
        </is>
      </c>
      <c r="P13" s="11" t="inlineStr">
        <is>
          <t>(Volume/Duration)*0.75</t>
        </is>
      </c>
      <c r="R13" s="9" t="inlineStr">
        <is>
          <t>D12</t>
        </is>
      </c>
      <c r="S13" s="12" t="inlineStr">
        <is>
          <t>B12/M2</t>
        </is>
      </c>
      <c r="U13" s="9" t="inlineStr">
        <is>
          <t>E12</t>
        </is>
      </c>
      <c r="V13" s="12" t="inlineStr">
        <is>
          <t>B12/P2</t>
        </is>
      </c>
      <c r="X13" s="9" t="inlineStr">
        <is>
          <t>F12</t>
        </is>
      </c>
      <c r="Y13" s="12" t="inlineStr">
        <is>
          <t>B12/S2</t>
        </is>
      </c>
      <c r="AA13" s="9" t="inlineStr">
        <is>
          <t>G12</t>
        </is>
      </c>
      <c r="AB13" s="12" t="inlineStr">
        <is>
          <t>B12/V2</t>
        </is>
      </c>
      <c r="AD13" s="3" t="inlineStr">
        <is>
          <t>H12</t>
        </is>
      </c>
      <c r="AE13" s="3" t="inlineStr">
        <is>
          <t>(D12+E12+F12+G12)/4</t>
        </is>
      </c>
      <c r="AG13" s="33" t="inlineStr">
        <is>
          <t>S</t>
        </is>
      </c>
      <c r="AH13" s="33" t="inlineStr">
        <is>
          <t>MW</t>
        </is>
      </c>
      <c r="AI13" s="33" t="inlineStr">
        <is>
          <t>NEW</t>
        </is>
      </c>
      <c r="AJ13" s="4" t="n">
        <v>3</v>
      </c>
      <c r="AK13" s="4">
        <f>24/AJ13</f>
        <v/>
      </c>
      <c r="AL13" s="4">
        <f>AK13/1.25</f>
        <v/>
      </c>
      <c r="AM13" s="4">
        <f>AK13/1.5</f>
        <v/>
      </c>
      <c r="AN13" s="4">
        <f>AK13/2</f>
        <v/>
      </c>
      <c r="AO13" s="4">
        <f>AK13/1.5</f>
        <v/>
      </c>
      <c r="AP13" s="4">
        <f>AO13/1.25</f>
        <v/>
      </c>
      <c r="AQ13" s="4">
        <f>AO13/1.5</f>
        <v/>
      </c>
      <c r="AR13" s="4">
        <f>AO13/2</f>
        <v/>
      </c>
    </row>
    <row r="14" ht="18" customHeight="1" s="94" thickBot="1">
      <c r="A14" s="39" t="inlineStr">
        <is>
          <t>QHSE Auditor</t>
        </is>
      </c>
      <c r="B14" s="113" t="inlineStr">
        <is>
          <t>X1</t>
        </is>
      </c>
      <c r="C14" s="113" t="inlineStr">
        <is>
          <t>X2</t>
        </is>
      </c>
      <c r="D14" s="113" t="inlineStr">
        <is>
          <t>X3</t>
        </is>
      </c>
      <c r="E14" s="113" t="inlineStr">
        <is>
          <t>X4</t>
        </is>
      </c>
      <c r="F14" s="113" t="inlineStr">
        <is>
          <t>X5</t>
        </is>
      </c>
      <c r="G14" s="113" t="inlineStr">
        <is>
          <t>X6</t>
        </is>
      </c>
      <c r="H14" s="113" t="inlineStr">
        <is>
          <t>X7</t>
        </is>
      </c>
      <c r="I14" s="113" t="inlineStr">
        <is>
          <t>X8</t>
        </is>
      </c>
      <c r="J14" s="113" t="inlineStr">
        <is>
          <t>X9</t>
        </is>
      </c>
      <c r="K14" s="113" t="inlineStr">
        <is>
          <t>X10</t>
        </is>
      </c>
      <c r="L14" s="113" t="inlineStr">
        <is>
          <t>X11</t>
        </is>
      </c>
      <c r="M14" s="113" t="inlineStr">
        <is>
          <t>X12</t>
        </is>
      </c>
      <c r="AD14" s="113" t="inlineStr">
        <is>
          <t>In case of result Less than 1 consider 1</t>
        </is>
      </c>
      <c r="AE14" s="92" t="n"/>
      <c r="AG14" s="33" t="inlineStr">
        <is>
          <t>T</t>
        </is>
      </c>
      <c r="AH14" s="33" t="inlineStr">
        <is>
          <t>MW</t>
        </is>
      </c>
      <c r="AI14" s="33" t="inlineStr">
        <is>
          <t>Expansion</t>
        </is>
      </c>
      <c r="AJ14" s="4" t="n">
        <v>3</v>
      </c>
      <c r="AK14" s="4">
        <f>24/AJ14</f>
        <v/>
      </c>
      <c r="AL14" s="4">
        <f>AK14/1.25</f>
        <v/>
      </c>
      <c r="AM14" s="4">
        <f>AK14/1.5</f>
        <v/>
      </c>
      <c r="AN14" s="4">
        <f>AK14/2</f>
        <v/>
      </c>
      <c r="AO14" s="4">
        <f>AK14/1.5</f>
        <v/>
      </c>
      <c r="AP14" s="4">
        <f>AO14/1.25</f>
        <v/>
      </c>
      <c r="AQ14" s="4">
        <f>AO14/1.5</f>
        <v/>
      </c>
      <c r="AR14" s="4">
        <f>AO14/2</f>
        <v/>
      </c>
    </row>
    <row r="15" ht="18" customHeight="1" s="94">
      <c r="A15" s="39" t="inlineStr">
        <is>
          <t xml:space="preserve">Project Coordinator </t>
        </is>
      </c>
      <c r="B15" s="113" t="inlineStr">
        <is>
          <t>Y1</t>
        </is>
      </c>
      <c r="C15" s="113" t="inlineStr">
        <is>
          <t>Y2</t>
        </is>
      </c>
      <c r="D15" s="113" t="inlineStr">
        <is>
          <t>Y3</t>
        </is>
      </c>
      <c r="E15" s="113" t="inlineStr">
        <is>
          <t>Y4</t>
        </is>
      </c>
      <c r="F15" s="113" t="inlineStr">
        <is>
          <t>Y5</t>
        </is>
      </c>
      <c r="G15" s="113" t="inlineStr">
        <is>
          <t>Y6</t>
        </is>
      </c>
      <c r="H15" s="113" t="inlineStr">
        <is>
          <t>Y7</t>
        </is>
      </c>
      <c r="I15" s="113" t="inlineStr">
        <is>
          <t>Y8</t>
        </is>
      </c>
      <c r="J15" s="113" t="inlineStr">
        <is>
          <t>Y9</t>
        </is>
      </c>
      <c r="K15" s="113" t="inlineStr">
        <is>
          <t>Y10</t>
        </is>
      </c>
      <c r="L15" s="113" t="inlineStr">
        <is>
          <t>Y11</t>
        </is>
      </c>
      <c r="M15" s="113" t="inlineStr">
        <is>
          <t>Y12</t>
        </is>
      </c>
      <c r="O15" s="108" t="inlineStr">
        <is>
          <t>Number of A =Duration/2</t>
        </is>
      </c>
      <c r="P15" s="109" t="n"/>
      <c r="R15" s="108" t="inlineStr">
        <is>
          <t>Number of D = Number of B (Exp-Low risk)</t>
        </is>
      </c>
      <c r="S15" s="109" t="n"/>
      <c r="U15" s="108" t="inlineStr">
        <is>
          <t>Number of  E = Number B (EXP-Low risk)</t>
        </is>
      </c>
      <c r="V15" s="109" t="n"/>
      <c r="X15" s="108" t="inlineStr">
        <is>
          <t>Number of  F = Number B (EXP-Low Risk)</t>
        </is>
      </c>
      <c r="Y15" s="109" t="n"/>
      <c r="AA15" s="108" t="inlineStr">
        <is>
          <t>Number of G = Number of B (Exp-Low Risk)</t>
        </is>
      </c>
      <c r="AB15" s="109" t="n"/>
      <c r="AG15" s="33" t="inlineStr">
        <is>
          <t>U</t>
        </is>
      </c>
      <c r="AH15" s="33" t="inlineStr">
        <is>
          <t>MW</t>
        </is>
      </c>
      <c r="AI15" s="33" t="inlineStr">
        <is>
          <t>Swap</t>
        </is>
      </c>
      <c r="AJ15" s="4" t="n">
        <v>4</v>
      </c>
      <c r="AK15" s="4">
        <f>24/AJ15</f>
        <v/>
      </c>
      <c r="AL15" s="4">
        <f>AK15/1.25</f>
        <v/>
      </c>
      <c r="AM15" s="4">
        <f>AK15/1.5</f>
        <v/>
      </c>
      <c r="AN15" s="4">
        <f>AK15/2</f>
        <v/>
      </c>
      <c r="AO15" s="4">
        <f>AK15/1.5</f>
        <v/>
      </c>
      <c r="AP15" s="4">
        <f>AO15/1.25</f>
        <v/>
      </c>
      <c r="AQ15" s="4">
        <f>AO15/1.5</f>
        <v/>
      </c>
      <c r="AR15" s="4">
        <f>AO15/2</f>
        <v/>
      </c>
    </row>
    <row r="16" ht="18" customHeight="1" s="94">
      <c r="A16" s="39" t="inlineStr">
        <is>
          <t>Site Engineering</t>
        </is>
      </c>
      <c r="B16" s="113" t="inlineStr">
        <is>
          <t>Z1</t>
        </is>
      </c>
      <c r="C16" s="113" t="inlineStr">
        <is>
          <t>Z2</t>
        </is>
      </c>
      <c r="D16" s="113" t="inlineStr">
        <is>
          <t>Z3</t>
        </is>
      </c>
      <c r="E16" s="113" t="inlineStr">
        <is>
          <t>Z4</t>
        </is>
      </c>
      <c r="F16" s="113" t="inlineStr">
        <is>
          <t>Z5</t>
        </is>
      </c>
      <c r="G16" s="113" t="inlineStr">
        <is>
          <t>Z6</t>
        </is>
      </c>
      <c r="H16" s="113" t="inlineStr">
        <is>
          <t>Z7</t>
        </is>
      </c>
      <c r="I16" s="113" t="inlineStr">
        <is>
          <t>Z8</t>
        </is>
      </c>
      <c r="J16" s="113" t="inlineStr">
        <is>
          <t>Z9</t>
        </is>
      </c>
      <c r="K16" s="113" t="inlineStr">
        <is>
          <t>Z10</t>
        </is>
      </c>
      <c r="L16" s="113" t="inlineStr">
        <is>
          <t>Z11</t>
        </is>
      </c>
      <c r="M16" s="113" t="inlineStr">
        <is>
          <t>Z12</t>
        </is>
      </c>
      <c r="O16" s="9" t="inlineStr">
        <is>
          <t>A1</t>
        </is>
      </c>
      <c r="P16" s="11" t="inlineStr">
        <is>
          <t>B1+B2</t>
        </is>
      </c>
      <c r="R16" s="9" t="inlineStr">
        <is>
          <t>D1</t>
        </is>
      </c>
      <c r="S16" s="11" t="inlineStr">
        <is>
          <t>B1/N6</t>
        </is>
      </c>
      <c r="U16" s="9" t="inlineStr">
        <is>
          <t>E1</t>
        </is>
      </c>
      <c r="V16" s="11" t="inlineStr">
        <is>
          <t>B1/Q6</t>
        </is>
      </c>
      <c r="X16" s="9" t="inlineStr">
        <is>
          <t>F1</t>
        </is>
      </c>
      <c r="Y16" s="11" t="inlineStr">
        <is>
          <t>B1/T6</t>
        </is>
      </c>
      <c r="AA16" s="9" t="inlineStr">
        <is>
          <t>G1</t>
        </is>
      </c>
      <c r="AB16" s="11" t="inlineStr">
        <is>
          <t>B1/W6</t>
        </is>
      </c>
      <c r="AD16" s="113" t="inlineStr">
        <is>
          <t>Number of I = Number of B</t>
        </is>
      </c>
      <c r="AE16" s="92" t="n"/>
      <c r="AG16" s="33" t="inlineStr">
        <is>
          <t>V</t>
        </is>
      </c>
      <c r="AH16" s="33" t="inlineStr">
        <is>
          <t>CW</t>
        </is>
      </c>
      <c r="AI16" s="33" t="inlineStr">
        <is>
          <t>New</t>
        </is>
      </c>
      <c r="AJ16" s="4" t="n">
        <v>10</v>
      </c>
      <c r="AK16" s="4">
        <f>24/AJ16</f>
        <v/>
      </c>
      <c r="AL16" s="4">
        <f>AK16/1.25</f>
        <v/>
      </c>
      <c r="AM16" s="4">
        <f>AK16/1.5</f>
        <v/>
      </c>
      <c r="AN16" s="4">
        <f>AK16/2</f>
        <v/>
      </c>
      <c r="AO16" s="4">
        <f>AK16/1.5</f>
        <v/>
      </c>
      <c r="AP16" s="4">
        <f>AO16/1.25</f>
        <v/>
      </c>
      <c r="AQ16" s="4">
        <f>AO16/1.5</f>
        <v/>
      </c>
      <c r="AR16" s="4">
        <f>AO16/2</f>
        <v/>
      </c>
    </row>
    <row r="17" ht="18" customHeight="1" s="94">
      <c r="A17" s="39" t="inlineStr">
        <is>
          <t>Materials Manager</t>
        </is>
      </c>
      <c r="B17" s="113" t="inlineStr">
        <is>
          <t>AA1</t>
        </is>
      </c>
      <c r="C17" s="113" t="inlineStr">
        <is>
          <t>AA2</t>
        </is>
      </c>
      <c r="D17" s="113" t="inlineStr">
        <is>
          <t>AA3</t>
        </is>
      </c>
      <c r="E17" s="113" t="inlineStr">
        <is>
          <t>AA4</t>
        </is>
      </c>
      <c r="F17" s="113" t="inlineStr">
        <is>
          <t>AA5</t>
        </is>
      </c>
      <c r="G17" s="113" t="inlineStr">
        <is>
          <t>AA6</t>
        </is>
      </c>
      <c r="H17" s="113" t="inlineStr">
        <is>
          <t>AA7</t>
        </is>
      </c>
      <c r="I17" s="113" t="inlineStr">
        <is>
          <t>AA8</t>
        </is>
      </c>
      <c r="J17" s="113" t="inlineStr">
        <is>
          <t>AA9</t>
        </is>
      </c>
      <c r="K17" s="113" t="inlineStr">
        <is>
          <t>AA10</t>
        </is>
      </c>
      <c r="L17" s="113" t="inlineStr">
        <is>
          <t>AA11</t>
        </is>
      </c>
      <c r="M17" s="113" t="inlineStr">
        <is>
          <t>AA12</t>
        </is>
      </c>
      <c r="O17" s="9" t="inlineStr">
        <is>
          <t>A2</t>
        </is>
      </c>
      <c r="P17" s="11" t="inlineStr">
        <is>
          <t>B3+B4</t>
        </is>
      </c>
      <c r="R17" s="9" t="inlineStr">
        <is>
          <t>D2</t>
        </is>
      </c>
      <c r="S17" s="11" t="inlineStr">
        <is>
          <t>B2/N6</t>
        </is>
      </c>
      <c r="U17" s="9" t="inlineStr">
        <is>
          <t>E2</t>
        </is>
      </c>
      <c r="V17" s="11" t="inlineStr">
        <is>
          <t>B2/Q6</t>
        </is>
      </c>
      <c r="X17" s="9" t="inlineStr">
        <is>
          <t>F2</t>
        </is>
      </c>
      <c r="Y17" s="11" t="inlineStr">
        <is>
          <t>B2/T6</t>
        </is>
      </c>
      <c r="AA17" s="9" t="inlineStr">
        <is>
          <t>G2</t>
        </is>
      </c>
      <c r="AB17" s="11" t="inlineStr">
        <is>
          <t>B2/W6</t>
        </is>
      </c>
      <c r="AD17" s="3" t="inlineStr">
        <is>
          <t>I1</t>
        </is>
      </c>
      <c r="AE17" s="3" t="inlineStr">
        <is>
          <t>H1/4</t>
        </is>
      </c>
      <c r="AG17" s="33" t="inlineStr">
        <is>
          <t>W</t>
        </is>
      </c>
      <c r="AH17" s="33" t="inlineStr">
        <is>
          <t>CW</t>
        </is>
      </c>
      <c r="AI17" s="33" t="inlineStr">
        <is>
          <t>Expansion</t>
        </is>
      </c>
      <c r="AJ17" s="4" t="n">
        <v>3</v>
      </c>
      <c r="AK17" s="4">
        <f>24/AJ17</f>
        <v/>
      </c>
      <c r="AL17" s="4">
        <f>AK17/1.25</f>
        <v/>
      </c>
      <c r="AM17" s="4">
        <f>AK17/1.5</f>
        <v/>
      </c>
      <c r="AN17" s="4">
        <f>AK17/2</f>
        <v/>
      </c>
      <c r="AO17" s="4">
        <f>AK17/1.5</f>
        <v/>
      </c>
      <c r="AP17" s="4">
        <f>AO17/1.25</f>
        <v/>
      </c>
      <c r="AQ17" s="4">
        <f>AO17/1.5</f>
        <v/>
      </c>
      <c r="AR17" s="4">
        <f>AO17/2</f>
        <v/>
      </c>
    </row>
    <row r="18" ht="18" customHeight="1" s="94">
      <c r="A18" s="39" t="inlineStr">
        <is>
          <t>Acceptance Manager</t>
        </is>
      </c>
      <c r="B18" s="113" t="inlineStr">
        <is>
          <t>AB1</t>
        </is>
      </c>
      <c r="C18" s="113" t="inlineStr">
        <is>
          <t>AB2</t>
        </is>
      </c>
      <c r="D18" s="113" t="inlineStr">
        <is>
          <t>AB3</t>
        </is>
      </c>
      <c r="E18" s="113" t="inlineStr">
        <is>
          <t>AB4</t>
        </is>
      </c>
      <c r="F18" s="113" t="inlineStr">
        <is>
          <t>AB5</t>
        </is>
      </c>
      <c r="G18" s="113" t="inlineStr">
        <is>
          <t>AB6</t>
        </is>
      </c>
      <c r="H18" s="113" t="inlineStr">
        <is>
          <t>AB7</t>
        </is>
      </c>
      <c r="I18" s="113" t="inlineStr">
        <is>
          <t>AB8</t>
        </is>
      </c>
      <c r="J18" s="113" t="inlineStr">
        <is>
          <t>AB9</t>
        </is>
      </c>
      <c r="K18" s="113" t="inlineStr">
        <is>
          <t>AB10</t>
        </is>
      </c>
      <c r="L18" s="113" t="inlineStr">
        <is>
          <t>AB11</t>
        </is>
      </c>
      <c r="M18" s="113" t="inlineStr">
        <is>
          <t>AB12</t>
        </is>
      </c>
      <c r="O18" s="9" t="inlineStr">
        <is>
          <t>A3</t>
        </is>
      </c>
      <c r="P18" s="11" t="inlineStr">
        <is>
          <t>B5+B6</t>
        </is>
      </c>
      <c r="R18" s="9" t="inlineStr">
        <is>
          <t>D3</t>
        </is>
      </c>
      <c r="S18" s="11" t="inlineStr">
        <is>
          <t>B3/N6</t>
        </is>
      </c>
      <c r="U18" s="9" t="inlineStr">
        <is>
          <t>E3</t>
        </is>
      </c>
      <c r="V18" s="11" t="inlineStr">
        <is>
          <t>B3/Q6</t>
        </is>
      </c>
      <c r="X18" s="9" t="inlineStr">
        <is>
          <t>F3</t>
        </is>
      </c>
      <c r="Y18" s="11" t="inlineStr">
        <is>
          <t>B3/T6</t>
        </is>
      </c>
      <c r="AA18" s="9" t="inlineStr">
        <is>
          <t>G3</t>
        </is>
      </c>
      <c r="AB18" s="11" t="inlineStr">
        <is>
          <t>B3/W6</t>
        </is>
      </c>
      <c r="AD18" s="3" t="inlineStr">
        <is>
          <t>I2</t>
        </is>
      </c>
      <c r="AE18" s="3" t="inlineStr">
        <is>
          <t>H2/4</t>
        </is>
      </c>
    </row>
    <row r="19" ht="18" customHeight="1" s="94">
      <c r="A19" s="39" t="inlineStr">
        <is>
          <t>Acceptance supervisor</t>
        </is>
      </c>
      <c r="B19" s="113" t="inlineStr">
        <is>
          <t>AC1</t>
        </is>
      </c>
      <c r="C19" s="113" t="inlineStr">
        <is>
          <t>AC2</t>
        </is>
      </c>
      <c r="D19" s="113" t="inlineStr">
        <is>
          <t>AC3</t>
        </is>
      </c>
      <c r="E19" s="113" t="inlineStr">
        <is>
          <t>AC4</t>
        </is>
      </c>
      <c r="F19" s="113" t="inlineStr">
        <is>
          <t>AC5</t>
        </is>
      </c>
      <c r="G19" s="113" t="inlineStr">
        <is>
          <t>AC6</t>
        </is>
      </c>
      <c r="H19" s="113" t="inlineStr">
        <is>
          <t>AC7</t>
        </is>
      </c>
      <c r="I19" s="113" t="inlineStr">
        <is>
          <t>AC8</t>
        </is>
      </c>
      <c r="J19" s="113" t="inlineStr">
        <is>
          <t>AC9</t>
        </is>
      </c>
      <c r="K19" s="113" t="inlineStr">
        <is>
          <t>AC10</t>
        </is>
      </c>
      <c r="L19" s="113" t="inlineStr">
        <is>
          <t>AC11</t>
        </is>
      </c>
      <c r="M19" s="113" t="inlineStr">
        <is>
          <t>AC12</t>
        </is>
      </c>
      <c r="O19" s="9" t="inlineStr">
        <is>
          <t>A4</t>
        </is>
      </c>
      <c r="P19" s="11" t="inlineStr">
        <is>
          <t>B7+B8</t>
        </is>
      </c>
      <c r="R19" s="9" t="inlineStr">
        <is>
          <t>D4</t>
        </is>
      </c>
      <c r="S19" s="11" t="inlineStr">
        <is>
          <t>B4/N2</t>
        </is>
      </c>
      <c r="U19" s="9" t="inlineStr">
        <is>
          <t>E4</t>
        </is>
      </c>
      <c r="V19" s="11" t="inlineStr">
        <is>
          <t>B4/Q2</t>
        </is>
      </c>
      <c r="X19" s="9" t="inlineStr">
        <is>
          <t>F4</t>
        </is>
      </c>
      <c r="Y19" s="11" t="inlineStr">
        <is>
          <t>B4/T2</t>
        </is>
      </c>
      <c r="AA19" s="9" t="inlineStr">
        <is>
          <t>G4</t>
        </is>
      </c>
      <c r="AB19" s="11" t="inlineStr">
        <is>
          <t>B4/W2</t>
        </is>
      </c>
      <c r="AD19" s="3" t="inlineStr">
        <is>
          <t>I3</t>
        </is>
      </c>
      <c r="AE19" s="3" t="inlineStr">
        <is>
          <t>H3/4</t>
        </is>
      </c>
    </row>
    <row r="20" ht="18" customHeight="1" s="94">
      <c r="A20" s="39" t="inlineStr">
        <is>
          <t xml:space="preserve">SAQ coordinator </t>
        </is>
      </c>
      <c r="B20" s="113" t="inlineStr">
        <is>
          <t>AD1</t>
        </is>
      </c>
      <c r="C20" s="113" t="inlineStr">
        <is>
          <t>AD2</t>
        </is>
      </c>
      <c r="D20" s="113" t="inlineStr">
        <is>
          <t>AD3</t>
        </is>
      </c>
      <c r="E20" s="113" t="inlineStr">
        <is>
          <t>AD4</t>
        </is>
      </c>
      <c r="F20" s="113" t="inlineStr">
        <is>
          <t>AD5</t>
        </is>
      </c>
      <c r="G20" s="113" t="inlineStr">
        <is>
          <t>AD6</t>
        </is>
      </c>
      <c r="H20" s="113" t="inlineStr">
        <is>
          <t>AD7</t>
        </is>
      </c>
      <c r="I20" s="113" t="inlineStr">
        <is>
          <t>AD8</t>
        </is>
      </c>
      <c r="J20" s="113" t="inlineStr">
        <is>
          <t>AD9</t>
        </is>
      </c>
      <c r="K20" s="113" t="inlineStr">
        <is>
          <t>AD10</t>
        </is>
      </c>
      <c r="L20" s="113" t="inlineStr">
        <is>
          <t>AD11</t>
        </is>
      </c>
      <c r="M20" s="113" t="inlineStr">
        <is>
          <t>AD12</t>
        </is>
      </c>
      <c r="O20" s="9" t="inlineStr">
        <is>
          <t>A5</t>
        </is>
      </c>
      <c r="P20" s="11" t="inlineStr">
        <is>
          <t>B9+B10</t>
        </is>
      </c>
      <c r="R20" s="9" t="inlineStr">
        <is>
          <t>D5</t>
        </is>
      </c>
      <c r="S20" s="11" t="inlineStr">
        <is>
          <t>B5/N2</t>
        </is>
      </c>
      <c r="U20" s="9" t="inlineStr">
        <is>
          <t>E5</t>
        </is>
      </c>
      <c r="V20" s="11" t="inlineStr">
        <is>
          <t>B5/Q2</t>
        </is>
      </c>
      <c r="X20" s="9" t="inlineStr">
        <is>
          <t>F5</t>
        </is>
      </c>
      <c r="Y20" s="11" t="inlineStr">
        <is>
          <t>B5/T2</t>
        </is>
      </c>
      <c r="AA20" s="9" t="inlineStr">
        <is>
          <t>G5</t>
        </is>
      </c>
      <c r="AB20" s="11" t="inlineStr">
        <is>
          <t>B5/W2</t>
        </is>
      </c>
      <c r="AD20" s="3" t="inlineStr">
        <is>
          <t>I4</t>
        </is>
      </c>
      <c r="AE20" s="3" t="inlineStr">
        <is>
          <t>H4/4</t>
        </is>
      </c>
    </row>
    <row r="21" ht="15" customHeight="1" s="94" thickBot="1">
      <c r="O21" s="10" t="inlineStr">
        <is>
          <t>A6</t>
        </is>
      </c>
      <c r="P21" s="12" t="inlineStr">
        <is>
          <t>B11+B12</t>
        </is>
      </c>
      <c r="R21" s="9" t="inlineStr">
        <is>
          <t>D6</t>
        </is>
      </c>
      <c r="S21" s="11" t="inlineStr">
        <is>
          <t>B6/N2</t>
        </is>
      </c>
      <c r="U21" s="9" t="inlineStr">
        <is>
          <t>E6</t>
        </is>
      </c>
      <c r="V21" s="11" t="inlineStr">
        <is>
          <t>B6/Q2</t>
        </is>
      </c>
      <c r="X21" s="9" t="inlineStr">
        <is>
          <t>F6</t>
        </is>
      </c>
      <c r="Y21" s="11" t="inlineStr">
        <is>
          <t>B6/T2</t>
        </is>
      </c>
      <c r="AA21" s="9" t="inlineStr">
        <is>
          <t>G6</t>
        </is>
      </c>
      <c r="AB21" s="11" t="inlineStr">
        <is>
          <t>B6/W2</t>
        </is>
      </c>
      <c r="AD21" s="3" t="inlineStr">
        <is>
          <t>I5</t>
        </is>
      </c>
      <c r="AE21" s="3" t="inlineStr">
        <is>
          <t>H5/4</t>
        </is>
      </c>
    </row>
    <row r="22" ht="15" customHeight="1" s="94" thickBot="1">
      <c r="R22" s="9" t="inlineStr">
        <is>
          <t>D7</t>
        </is>
      </c>
      <c r="S22" s="11" t="inlineStr">
        <is>
          <t>B7/N2</t>
        </is>
      </c>
      <c r="U22" s="9" t="inlineStr">
        <is>
          <t>E7</t>
        </is>
      </c>
      <c r="V22" s="11" t="inlineStr">
        <is>
          <t>B7/Q2</t>
        </is>
      </c>
      <c r="X22" s="9" t="inlineStr">
        <is>
          <t>F7</t>
        </is>
      </c>
      <c r="Y22" s="11" t="inlineStr">
        <is>
          <t>B7/T2</t>
        </is>
      </c>
      <c r="AA22" s="9" t="inlineStr">
        <is>
          <t>G7</t>
        </is>
      </c>
      <c r="AB22" s="11" t="inlineStr">
        <is>
          <t>B7/W2</t>
        </is>
      </c>
      <c r="AD22" s="3" t="inlineStr">
        <is>
          <t>I6</t>
        </is>
      </c>
      <c r="AE22" s="3" t="inlineStr">
        <is>
          <t>H6/4</t>
        </is>
      </c>
    </row>
    <row r="23" ht="15" customHeight="1" s="94">
      <c r="O23" s="108" t="inlineStr">
        <is>
          <t>Number of C = Number of A (Medium Risk)</t>
        </is>
      </c>
      <c r="P23" s="109" t="n"/>
      <c r="R23" s="9" t="inlineStr">
        <is>
          <t>D8</t>
        </is>
      </c>
      <c r="S23" s="11" t="inlineStr">
        <is>
          <t>B8/N2</t>
        </is>
      </c>
      <c r="U23" s="9" t="inlineStr">
        <is>
          <t>E8</t>
        </is>
      </c>
      <c r="V23" s="11" t="inlineStr">
        <is>
          <t>B8/Q2</t>
        </is>
      </c>
      <c r="X23" s="9" t="inlineStr">
        <is>
          <t>F8</t>
        </is>
      </c>
      <c r="Y23" s="11" t="inlineStr">
        <is>
          <t>B8/T2</t>
        </is>
      </c>
      <c r="AA23" s="9" t="inlineStr">
        <is>
          <t>G8</t>
        </is>
      </c>
      <c r="AB23" s="11" t="inlineStr">
        <is>
          <t>B8/W2</t>
        </is>
      </c>
      <c r="AD23" s="3" t="inlineStr">
        <is>
          <t>I7</t>
        </is>
      </c>
      <c r="AE23" s="3" t="inlineStr">
        <is>
          <t>H7/4</t>
        </is>
      </c>
    </row>
    <row r="24">
      <c r="B24" s="110" t="n"/>
      <c r="F24" s="110" t="n"/>
      <c r="I24" s="110" t="n"/>
      <c r="L24" s="110" t="n"/>
      <c r="O24" s="9" t="inlineStr">
        <is>
          <t>C1</t>
        </is>
      </c>
      <c r="P24" s="11" t="inlineStr">
        <is>
          <t>A1/L7</t>
        </is>
      </c>
      <c r="R24" s="9" t="inlineStr">
        <is>
          <t>D9</t>
        </is>
      </c>
      <c r="S24" s="11" t="inlineStr">
        <is>
          <t>B9/N2</t>
        </is>
      </c>
      <c r="U24" s="9" t="inlineStr">
        <is>
          <t>E9</t>
        </is>
      </c>
      <c r="V24" s="11" t="inlineStr">
        <is>
          <t>B9/Q2</t>
        </is>
      </c>
      <c r="X24" s="9" t="inlineStr">
        <is>
          <t>F9</t>
        </is>
      </c>
      <c r="Y24" s="11" t="inlineStr">
        <is>
          <t>B9/T2</t>
        </is>
      </c>
      <c r="AA24" s="9" t="inlineStr">
        <is>
          <t>G9</t>
        </is>
      </c>
      <c r="AB24" s="11" t="inlineStr">
        <is>
          <t>B9/W2</t>
        </is>
      </c>
      <c r="AD24" s="3" t="inlineStr">
        <is>
          <t>I8</t>
        </is>
      </c>
      <c r="AE24" s="3" t="inlineStr">
        <is>
          <t>H8/4</t>
        </is>
      </c>
    </row>
    <row r="25">
      <c r="O25" s="9" t="inlineStr">
        <is>
          <t>C2</t>
        </is>
      </c>
      <c r="P25" s="11" t="inlineStr">
        <is>
          <t>A2/L7</t>
        </is>
      </c>
      <c r="R25" s="9" t="inlineStr">
        <is>
          <t>D10</t>
        </is>
      </c>
      <c r="S25" s="11" t="inlineStr">
        <is>
          <t>B10/N2</t>
        </is>
      </c>
      <c r="U25" s="9" t="inlineStr">
        <is>
          <t>E10</t>
        </is>
      </c>
      <c r="V25" s="11" t="inlineStr">
        <is>
          <t>B10/Q2</t>
        </is>
      </c>
      <c r="X25" s="9" t="inlineStr">
        <is>
          <t>F10</t>
        </is>
      </c>
      <c r="Y25" s="11" t="inlineStr">
        <is>
          <t>B10/T2</t>
        </is>
      </c>
      <c r="AA25" s="9" t="inlineStr">
        <is>
          <t>G10</t>
        </is>
      </c>
      <c r="AB25" s="11" t="inlineStr">
        <is>
          <t>B10/W2</t>
        </is>
      </c>
      <c r="AD25" s="3" t="inlineStr">
        <is>
          <t>I9</t>
        </is>
      </c>
      <c r="AE25" s="3" t="inlineStr">
        <is>
          <t>H9/4</t>
        </is>
      </c>
    </row>
    <row r="26">
      <c r="O26" s="9" t="inlineStr">
        <is>
          <t>C3</t>
        </is>
      </c>
      <c r="P26" s="11" t="inlineStr">
        <is>
          <t>A3/L3</t>
        </is>
      </c>
      <c r="R26" s="9" t="inlineStr">
        <is>
          <t>D11</t>
        </is>
      </c>
      <c r="S26" s="11" t="inlineStr">
        <is>
          <t>B11/N2</t>
        </is>
      </c>
      <c r="U26" s="9" t="inlineStr">
        <is>
          <t>E11</t>
        </is>
      </c>
      <c r="V26" s="11" t="inlineStr">
        <is>
          <t>B11/Q2</t>
        </is>
      </c>
      <c r="X26" s="9" t="inlineStr">
        <is>
          <t>F11</t>
        </is>
      </c>
      <c r="Y26" s="11" t="inlineStr">
        <is>
          <t>B11/T2</t>
        </is>
      </c>
      <c r="AA26" s="9" t="inlineStr">
        <is>
          <t>G11</t>
        </is>
      </c>
      <c r="AB26" s="11" t="inlineStr">
        <is>
          <t>B11/W2</t>
        </is>
      </c>
      <c r="AD26" s="3" t="inlineStr">
        <is>
          <t>I10</t>
        </is>
      </c>
      <c r="AE26" s="3" t="inlineStr">
        <is>
          <t>H10/4</t>
        </is>
      </c>
    </row>
    <row r="27" ht="15" customHeight="1" s="94" thickBot="1">
      <c r="O27" s="9" t="inlineStr">
        <is>
          <t>C4</t>
        </is>
      </c>
      <c r="P27" s="11" t="inlineStr">
        <is>
          <t>A4/L3</t>
        </is>
      </c>
      <c r="R27" s="9" t="inlineStr">
        <is>
          <t>D12</t>
        </is>
      </c>
      <c r="S27" s="12" t="inlineStr">
        <is>
          <t>B12/N2</t>
        </is>
      </c>
      <c r="U27" s="9" t="inlineStr">
        <is>
          <t>E12</t>
        </is>
      </c>
      <c r="V27" s="12" t="inlineStr">
        <is>
          <t>B12/Q2</t>
        </is>
      </c>
      <c r="X27" s="9" t="inlineStr">
        <is>
          <t>F12</t>
        </is>
      </c>
      <c r="Y27" s="12" t="inlineStr">
        <is>
          <t>B12/T2</t>
        </is>
      </c>
      <c r="AA27" s="9" t="inlineStr">
        <is>
          <t>G12</t>
        </is>
      </c>
      <c r="AB27" s="12" t="inlineStr">
        <is>
          <t>B12/W2</t>
        </is>
      </c>
      <c r="AD27" s="3" t="inlineStr">
        <is>
          <t>I11</t>
        </is>
      </c>
      <c r="AE27" s="3" t="inlineStr">
        <is>
          <t>H11/4</t>
        </is>
      </c>
    </row>
    <row r="28" ht="15" customHeight="1" s="94" thickBot="1">
      <c r="O28" s="9" t="inlineStr">
        <is>
          <t>C5</t>
        </is>
      </c>
      <c r="P28" s="11" t="inlineStr">
        <is>
          <t>A5/L3</t>
        </is>
      </c>
      <c r="AD28" s="3" t="inlineStr">
        <is>
          <t>I12</t>
        </is>
      </c>
      <c r="AE28" s="3" t="inlineStr">
        <is>
          <t>H12/4</t>
        </is>
      </c>
    </row>
    <row r="29" ht="15" customHeight="1" s="94" thickBot="1">
      <c r="O29" s="10" t="inlineStr">
        <is>
          <t>C6</t>
        </is>
      </c>
      <c r="P29" s="12" t="inlineStr">
        <is>
          <t>A6/L3</t>
        </is>
      </c>
      <c r="R29" s="108" t="inlineStr">
        <is>
          <t>Number of D = Number of B (Swap-Low risk)</t>
        </is>
      </c>
      <c r="S29" s="109" t="n"/>
      <c r="U29" s="108" t="inlineStr">
        <is>
          <t>Number of  E = Number B (Swap-Low risk)</t>
        </is>
      </c>
      <c r="V29" s="109" t="n"/>
      <c r="X29" s="108" t="inlineStr">
        <is>
          <t>Number of  F = Number B (Swap-Low Risk)</t>
        </is>
      </c>
      <c r="Y29" s="109" t="n"/>
      <c r="AA29" s="108" t="inlineStr">
        <is>
          <t>Number of G = Number of B (New-Medium Risk)</t>
        </is>
      </c>
      <c r="AB29" s="109" t="n"/>
      <c r="AD29" s="113" t="inlineStr">
        <is>
          <t>In case of result Less than 1 consider 1</t>
        </is>
      </c>
      <c r="AE29" s="92" t="n"/>
    </row>
    <row r="30" ht="15" customHeight="1" s="94" thickBot="1">
      <c r="R30" s="9" t="inlineStr">
        <is>
          <t>D1</t>
        </is>
      </c>
      <c r="S30" s="11" t="inlineStr">
        <is>
          <t>B1/O6</t>
        </is>
      </c>
      <c r="U30" s="9" t="inlineStr">
        <is>
          <t>E1</t>
        </is>
      </c>
      <c r="V30" s="11" t="inlineStr">
        <is>
          <t>B1/R6</t>
        </is>
      </c>
      <c r="X30" s="9" t="inlineStr">
        <is>
          <t>F1</t>
        </is>
      </c>
      <c r="Y30" s="11" t="inlineStr">
        <is>
          <t>B1/U6</t>
        </is>
      </c>
      <c r="AA30" s="9" t="inlineStr">
        <is>
          <t>G1</t>
        </is>
      </c>
      <c r="AB30" s="11" t="inlineStr">
        <is>
          <t>B1/V7</t>
        </is>
      </c>
    </row>
    <row r="31">
      <c r="O31" s="108" t="inlineStr">
        <is>
          <t>Number of C = Number of A (Low Risk)</t>
        </is>
      </c>
      <c r="P31" s="109" t="n"/>
      <c r="R31" s="9" t="inlineStr">
        <is>
          <t>D2</t>
        </is>
      </c>
      <c r="S31" s="11" t="inlineStr">
        <is>
          <t>B2/O6</t>
        </is>
      </c>
      <c r="U31" s="9" t="inlineStr">
        <is>
          <t>E2</t>
        </is>
      </c>
      <c r="V31" s="11" t="inlineStr">
        <is>
          <t>B2/R6</t>
        </is>
      </c>
      <c r="X31" s="9" t="inlineStr">
        <is>
          <t>F2</t>
        </is>
      </c>
      <c r="Y31" s="11" t="inlineStr">
        <is>
          <t>B2/U6</t>
        </is>
      </c>
      <c r="AA31" s="9" t="inlineStr">
        <is>
          <t>G2</t>
        </is>
      </c>
      <c r="AB31" s="11" t="inlineStr">
        <is>
          <t>B2/V7</t>
        </is>
      </c>
      <c r="AD31" s="113" t="inlineStr">
        <is>
          <t>Number of J = Number of B</t>
        </is>
      </c>
      <c r="AE31" s="92" t="n"/>
    </row>
    <row r="32">
      <c r="O32" s="9" t="inlineStr">
        <is>
          <t>C1</t>
        </is>
      </c>
      <c r="P32" s="11" t="inlineStr">
        <is>
          <t>A1/L6</t>
        </is>
      </c>
      <c r="R32" s="9" t="inlineStr">
        <is>
          <t>D3</t>
        </is>
      </c>
      <c r="S32" s="11" t="inlineStr">
        <is>
          <t>B3/O6</t>
        </is>
      </c>
      <c r="U32" s="9" t="inlineStr">
        <is>
          <t>E3</t>
        </is>
      </c>
      <c r="V32" s="11" t="inlineStr">
        <is>
          <t>B3/R6</t>
        </is>
      </c>
      <c r="X32" s="9" t="inlineStr">
        <is>
          <t>F3</t>
        </is>
      </c>
      <c r="Y32" s="11" t="inlineStr">
        <is>
          <t>B3/U6</t>
        </is>
      </c>
      <c r="AA32" s="9" t="inlineStr">
        <is>
          <t>G3</t>
        </is>
      </c>
      <c r="AB32" s="11" t="inlineStr">
        <is>
          <t>B3/V7</t>
        </is>
      </c>
      <c r="AD32" s="3" t="inlineStr">
        <is>
          <t>J1</t>
        </is>
      </c>
      <c r="AE32" s="3" t="inlineStr">
        <is>
          <t>I1/3 (Project#1,2,3,4)</t>
        </is>
      </c>
    </row>
    <row r="33">
      <c r="O33" s="9" t="inlineStr">
        <is>
          <t>C2</t>
        </is>
      </c>
      <c r="P33" s="11" t="inlineStr">
        <is>
          <t>A2/L6</t>
        </is>
      </c>
      <c r="R33" s="9" t="inlineStr">
        <is>
          <t>D4</t>
        </is>
      </c>
      <c r="S33" s="11" t="inlineStr">
        <is>
          <t>B4/O2</t>
        </is>
      </c>
      <c r="U33" s="9" t="inlineStr">
        <is>
          <t>E4</t>
        </is>
      </c>
      <c r="V33" s="11" t="inlineStr">
        <is>
          <t>B4/R2</t>
        </is>
      </c>
      <c r="X33" s="9" t="inlineStr">
        <is>
          <t>F4</t>
        </is>
      </c>
      <c r="Y33" s="11" t="inlineStr">
        <is>
          <t>B4/U2</t>
        </is>
      </c>
      <c r="AA33" s="9" t="inlineStr">
        <is>
          <t>G4</t>
        </is>
      </c>
      <c r="AB33" s="11" t="inlineStr">
        <is>
          <t>B4/V3</t>
        </is>
      </c>
      <c r="AD33" s="3" t="inlineStr">
        <is>
          <t>J2</t>
        </is>
      </c>
      <c r="AE33" s="3" t="inlineStr">
        <is>
          <t>I2/3 (Project#1,2,3,4)</t>
        </is>
      </c>
    </row>
    <row r="34">
      <c r="O34" s="9" t="inlineStr">
        <is>
          <t>C3</t>
        </is>
      </c>
      <c r="P34" s="11" t="inlineStr">
        <is>
          <t>A3/L2</t>
        </is>
      </c>
      <c r="R34" s="9" t="inlineStr">
        <is>
          <t>D5</t>
        </is>
      </c>
      <c r="S34" s="11" t="inlineStr">
        <is>
          <t>B5/O2</t>
        </is>
      </c>
      <c r="U34" s="9" t="inlineStr">
        <is>
          <t>E5</t>
        </is>
      </c>
      <c r="V34" s="11" t="inlineStr">
        <is>
          <t>B5/R2</t>
        </is>
      </c>
      <c r="X34" s="9" t="inlineStr">
        <is>
          <t>F5</t>
        </is>
      </c>
      <c r="Y34" s="11" t="inlineStr">
        <is>
          <t>B5/U2</t>
        </is>
      </c>
      <c r="AA34" s="9" t="inlineStr">
        <is>
          <t>G5</t>
        </is>
      </c>
      <c r="AB34" s="11" t="inlineStr">
        <is>
          <t>B5/V3</t>
        </is>
      </c>
      <c r="AD34" s="3" t="inlineStr">
        <is>
          <t>J3</t>
        </is>
      </c>
      <c r="AE34" s="3" t="inlineStr">
        <is>
          <t>I3/3 (Project#1,2,3,4)</t>
        </is>
      </c>
    </row>
    <row r="35">
      <c r="O35" s="9" t="inlineStr">
        <is>
          <t>C4</t>
        </is>
      </c>
      <c r="P35" s="11" t="inlineStr">
        <is>
          <t>A4/L2</t>
        </is>
      </c>
      <c r="R35" s="9" t="inlineStr">
        <is>
          <t>D6</t>
        </is>
      </c>
      <c r="S35" s="11" t="inlineStr">
        <is>
          <t>B6/O2</t>
        </is>
      </c>
      <c r="U35" s="9" t="inlineStr">
        <is>
          <t>E6</t>
        </is>
      </c>
      <c r="V35" s="11" t="inlineStr">
        <is>
          <t>B6/R2</t>
        </is>
      </c>
      <c r="X35" s="9" t="inlineStr">
        <is>
          <t>F6</t>
        </is>
      </c>
      <c r="Y35" s="11" t="inlineStr">
        <is>
          <t>B6/U2</t>
        </is>
      </c>
      <c r="AA35" s="9" t="inlineStr">
        <is>
          <t>G6</t>
        </is>
      </c>
      <c r="AB35" s="11" t="inlineStr">
        <is>
          <t>B6/V3</t>
        </is>
      </c>
      <c r="AD35" s="3" t="inlineStr">
        <is>
          <t>J4</t>
        </is>
      </c>
      <c r="AE35" s="3" t="inlineStr">
        <is>
          <t>I4/3 (Project#1,2,3,4)</t>
        </is>
      </c>
    </row>
    <row r="36" ht="15" customHeight="1" s="94">
      <c r="O36" s="9" t="inlineStr">
        <is>
          <t>C5</t>
        </is>
      </c>
      <c r="P36" s="11" t="inlineStr">
        <is>
          <t>A5/L2</t>
        </is>
      </c>
      <c r="R36" s="9" t="inlineStr">
        <is>
          <t>D7</t>
        </is>
      </c>
      <c r="S36" s="11" t="inlineStr">
        <is>
          <t>B7/O2</t>
        </is>
      </c>
      <c r="U36" s="9" t="inlineStr">
        <is>
          <t>E7</t>
        </is>
      </c>
      <c r="V36" s="11" t="inlineStr">
        <is>
          <t>B7/R2</t>
        </is>
      </c>
      <c r="X36" s="9" t="inlineStr">
        <is>
          <t>F7</t>
        </is>
      </c>
      <c r="Y36" s="11" t="inlineStr">
        <is>
          <t>B7/U2</t>
        </is>
      </c>
      <c r="AA36" s="9" t="inlineStr">
        <is>
          <t>G7</t>
        </is>
      </c>
      <c r="AB36" s="11" t="inlineStr">
        <is>
          <t>B7/V3</t>
        </is>
      </c>
      <c r="AD36" s="3" t="inlineStr">
        <is>
          <t>J5</t>
        </is>
      </c>
      <c r="AE36" s="3" t="inlineStr">
        <is>
          <t>I5/3 (Project#1,2,3,4)</t>
        </is>
      </c>
    </row>
    <row r="37" ht="15" customHeight="1" s="94" thickBot="1">
      <c r="O37" s="10" t="inlineStr">
        <is>
          <t>C6</t>
        </is>
      </c>
      <c r="P37" s="12" t="inlineStr">
        <is>
          <t>A6/L2</t>
        </is>
      </c>
      <c r="R37" s="9" t="inlineStr">
        <is>
          <t>D8</t>
        </is>
      </c>
      <c r="S37" s="11" t="inlineStr">
        <is>
          <t>B8/O2</t>
        </is>
      </c>
      <c r="U37" s="9" t="inlineStr">
        <is>
          <t>E8</t>
        </is>
      </c>
      <c r="V37" s="11" t="inlineStr">
        <is>
          <t>B8/R2</t>
        </is>
      </c>
      <c r="X37" s="9" t="inlineStr">
        <is>
          <t>F8</t>
        </is>
      </c>
      <c r="Y37" s="11" t="inlineStr">
        <is>
          <t>B8/U2</t>
        </is>
      </c>
      <c r="AA37" s="9" t="inlineStr">
        <is>
          <t>G8</t>
        </is>
      </c>
      <c r="AB37" s="11" t="inlineStr">
        <is>
          <t>B8/V3</t>
        </is>
      </c>
      <c r="AD37" s="3" t="inlineStr">
        <is>
          <t>J6</t>
        </is>
      </c>
      <c r="AE37" s="3" t="inlineStr">
        <is>
          <t>I6/3 (Project#1,2,3,4)</t>
        </is>
      </c>
    </row>
    <row r="38" ht="15" customHeight="1" s="94" thickBot="1">
      <c r="B38" s="110" t="n"/>
      <c r="F38" s="110" t="n"/>
      <c r="I38" s="110" t="n"/>
      <c r="L38" s="110" t="n"/>
      <c r="R38" s="9" t="inlineStr">
        <is>
          <t>D9</t>
        </is>
      </c>
      <c r="S38" s="11" t="inlineStr">
        <is>
          <t>B9/O2</t>
        </is>
      </c>
      <c r="U38" s="9" t="inlineStr">
        <is>
          <t>E9</t>
        </is>
      </c>
      <c r="V38" s="11" t="inlineStr">
        <is>
          <t>B9/R2</t>
        </is>
      </c>
      <c r="X38" s="9" t="inlineStr">
        <is>
          <t>F9</t>
        </is>
      </c>
      <c r="Y38" s="11" t="inlineStr">
        <is>
          <t>B9/U2</t>
        </is>
      </c>
      <c r="AA38" s="9" t="inlineStr">
        <is>
          <t>G9</t>
        </is>
      </c>
      <c r="AB38" s="11" t="inlineStr">
        <is>
          <t>B9/V3</t>
        </is>
      </c>
      <c r="AD38" s="3" t="inlineStr">
        <is>
          <t>J7</t>
        </is>
      </c>
      <c r="AE38" s="3" t="inlineStr">
        <is>
          <t>I7/3 (Project#1,2,3,4)</t>
        </is>
      </c>
    </row>
    <row r="39">
      <c r="O39" s="108" t="inlineStr">
        <is>
          <t>Number of C = Number of A (High Risk)</t>
        </is>
      </c>
      <c r="P39" s="109" t="n"/>
      <c r="R39" s="9" t="inlineStr">
        <is>
          <t>D10</t>
        </is>
      </c>
      <c r="S39" s="11" t="inlineStr">
        <is>
          <t>B10/O2</t>
        </is>
      </c>
      <c r="U39" s="9" t="inlineStr">
        <is>
          <t>E10</t>
        </is>
      </c>
      <c r="V39" s="11" t="inlineStr">
        <is>
          <t>B10/R2</t>
        </is>
      </c>
      <c r="X39" s="9" t="inlineStr">
        <is>
          <t>F10</t>
        </is>
      </c>
      <c r="Y39" s="11" t="inlineStr">
        <is>
          <t>B10/U2</t>
        </is>
      </c>
      <c r="AA39" s="9" t="inlineStr">
        <is>
          <t>G10</t>
        </is>
      </c>
      <c r="AB39" s="11" t="inlineStr">
        <is>
          <t>B10/V3</t>
        </is>
      </c>
      <c r="AD39" s="3" t="inlineStr">
        <is>
          <t>J8</t>
        </is>
      </c>
      <c r="AE39" s="3" t="inlineStr">
        <is>
          <t>I8/3 (Project#1,2,3,4)</t>
        </is>
      </c>
    </row>
    <row r="40" ht="15" customHeight="1" s="94">
      <c r="O40" s="9" t="inlineStr">
        <is>
          <t>C1</t>
        </is>
      </c>
      <c r="P40" s="11" t="inlineStr">
        <is>
          <t>A1/L8</t>
        </is>
      </c>
      <c r="R40" s="9" t="inlineStr">
        <is>
          <t>D11</t>
        </is>
      </c>
      <c r="S40" s="11" t="inlineStr">
        <is>
          <t>B11/O2</t>
        </is>
      </c>
      <c r="U40" s="9" t="inlineStr">
        <is>
          <t>E11</t>
        </is>
      </c>
      <c r="V40" s="11" t="inlineStr">
        <is>
          <t>B11/R2</t>
        </is>
      </c>
      <c r="X40" s="9" t="inlineStr">
        <is>
          <t>F11</t>
        </is>
      </c>
      <c r="Y40" s="11" t="inlineStr">
        <is>
          <t>B11/U2</t>
        </is>
      </c>
      <c r="AA40" s="9" t="inlineStr">
        <is>
          <t>G11</t>
        </is>
      </c>
      <c r="AB40" s="11" t="inlineStr">
        <is>
          <t>B11/V3</t>
        </is>
      </c>
      <c r="AD40" s="3" t="inlineStr">
        <is>
          <t>J9</t>
        </is>
      </c>
      <c r="AE40" s="3" t="inlineStr">
        <is>
          <t>I9/3 (Project#1,2,3,4)</t>
        </is>
      </c>
    </row>
    <row r="41" ht="15" customHeight="1" s="94" thickBot="1">
      <c r="O41" s="9" t="inlineStr">
        <is>
          <t>C2</t>
        </is>
      </c>
      <c r="P41" s="11" t="inlineStr">
        <is>
          <t>A2/L8</t>
        </is>
      </c>
      <c r="R41" s="9" t="inlineStr">
        <is>
          <t>D12</t>
        </is>
      </c>
      <c r="S41" s="12" t="inlineStr">
        <is>
          <t>B12/O2</t>
        </is>
      </c>
      <c r="U41" s="9" t="inlineStr">
        <is>
          <t>E12</t>
        </is>
      </c>
      <c r="V41" s="12" t="inlineStr">
        <is>
          <t>B12/R2</t>
        </is>
      </c>
      <c r="X41" s="9" t="inlineStr">
        <is>
          <t>F12</t>
        </is>
      </c>
      <c r="Y41" s="12" t="inlineStr">
        <is>
          <t>B12/U2</t>
        </is>
      </c>
      <c r="AA41" s="9" t="inlineStr">
        <is>
          <t>G12</t>
        </is>
      </c>
      <c r="AB41" s="12" t="inlineStr">
        <is>
          <t>B12/V3</t>
        </is>
      </c>
      <c r="AD41" s="3" t="inlineStr">
        <is>
          <t>J10</t>
        </is>
      </c>
      <c r="AE41" s="3" t="inlineStr">
        <is>
          <t>I10/3 (Project#1,2,3,4)</t>
        </is>
      </c>
    </row>
    <row r="42" ht="15" customHeight="1" s="94" thickBot="1">
      <c r="O42" s="9" t="inlineStr">
        <is>
          <t>C3</t>
        </is>
      </c>
      <c r="P42" s="11" t="inlineStr">
        <is>
          <t>A3/L4</t>
        </is>
      </c>
      <c r="AD42" s="3" t="inlineStr">
        <is>
          <t>J11</t>
        </is>
      </c>
      <c r="AE42" s="3" t="inlineStr">
        <is>
          <t>I11/3 (Project#1,2,3,4)</t>
        </is>
      </c>
    </row>
    <row r="43">
      <c r="O43" s="9" t="inlineStr">
        <is>
          <t>C4</t>
        </is>
      </c>
      <c r="P43" s="11" t="inlineStr">
        <is>
          <t>A4/L4</t>
        </is>
      </c>
      <c r="R43" s="108" t="inlineStr">
        <is>
          <t>Number of D = Number of B (New-Medium risk)</t>
        </is>
      </c>
      <c r="S43" s="109" t="n"/>
      <c r="U43" s="108" t="inlineStr">
        <is>
          <t>Number of  E = Number B (New-Medium risk)</t>
        </is>
      </c>
      <c r="V43" s="109" t="n"/>
      <c r="X43" s="108" t="inlineStr">
        <is>
          <t>Number of  F = Number B (New-Medium Risk)</t>
        </is>
      </c>
      <c r="Y43" s="109" t="n"/>
      <c r="AA43" s="108" t="inlineStr">
        <is>
          <t>Number of G = Number of B (Exp-Medium Risk)</t>
        </is>
      </c>
      <c r="AB43" s="109" t="n"/>
      <c r="AD43" s="3" t="inlineStr">
        <is>
          <t>J12</t>
        </is>
      </c>
      <c r="AE43" s="3" t="inlineStr">
        <is>
          <t>I12/3 (Project#1,2,3,4)</t>
        </is>
      </c>
    </row>
    <row r="44" ht="15" customHeight="1" s="94">
      <c r="O44" s="9" t="inlineStr">
        <is>
          <t>C5</t>
        </is>
      </c>
      <c r="P44" s="11" t="inlineStr">
        <is>
          <t>A5/L4</t>
        </is>
      </c>
      <c r="R44" s="9" t="inlineStr">
        <is>
          <t>D1</t>
        </is>
      </c>
      <c r="S44" s="11" t="inlineStr">
        <is>
          <t>B1/M7</t>
        </is>
      </c>
      <c r="U44" s="9" t="inlineStr">
        <is>
          <t>E1</t>
        </is>
      </c>
      <c r="V44" s="11" t="inlineStr">
        <is>
          <t>B1/P7</t>
        </is>
      </c>
      <c r="X44" s="9" t="inlineStr">
        <is>
          <t>F1</t>
        </is>
      </c>
      <c r="Y44" s="11" t="inlineStr">
        <is>
          <t>B1/S7</t>
        </is>
      </c>
      <c r="AA44" s="9" t="inlineStr">
        <is>
          <t>G1</t>
        </is>
      </c>
      <c r="AB44" s="11" t="inlineStr">
        <is>
          <t>B1/W7</t>
        </is>
      </c>
      <c r="AD44" s="113" t="inlineStr">
        <is>
          <t>In case of result Less than 1 consider 1</t>
        </is>
      </c>
      <c r="AE44" s="92" t="n"/>
    </row>
    <row r="45" ht="15" customHeight="1" s="94" thickBot="1">
      <c r="O45" s="10" t="inlineStr">
        <is>
          <t>C6</t>
        </is>
      </c>
      <c r="P45" s="12" t="inlineStr">
        <is>
          <t>A6/L4</t>
        </is>
      </c>
      <c r="R45" s="9" t="inlineStr">
        <is>
          <t>D2</t>
        </is>
      </c>
      <c r="S45" s="11" t="inlineStr">
        <is>
          <t>B2/M7</t>
        </is>
      </c>
      <c r="U45" s="9" t="inlineStr">
        <is>
          <t>E2</t>
        </is>
      </c>
      <c r="V45" s="11" t="inlineStr">
        <is>
          <t>B2/P7</t>
        </is>
      </c>
      <c r="X45" s="9" t="inlineStr">
        <is>
          <t>F2</t>
        </is>
      </c>
      <c r="Y45" s="11" t="inlineStr">
        <is>
          <t>B2/S7</t>
        </is>
      </c>
      <c r="AA45" s="9" t="inlineStr">
        <is>
          <t>G2</t>
        </is>
      </c>
      <c r="AB45" s="11" t="inlineStr">
        <is>
          <t>B2/W7</t>
        </is>
      </c>
    </row>
    <row r="46" ht="15" customHeight="1" s="94" thickBot="1">
      <c r="B46" s="110" t="n"/>
      <c r="R46" s="9" t="inlineStr">
        <is>
          <t>D3</t>
        </is>
      </c>
      <c r="S46" s="11" t="inlineStr">
        <is>
          <t>B3/M7</t>
        </is>
      </c>
      <c r="U46" s="9" t="inlineStr">
        <is>
          <t>E3</t>
        </is>
      </c>
      <c r="V46" s="11" t="inlineStr">
        <is>
          <t>B3/P7</t>
        </is>
      </c>
      <c r="X46" s="9" t="inlineStr">
        <is>
          <t>F3</t>
        </is>
      </c>
      <c r="Y46" s="11" t="inlineStr">
        <is>
          <t>B3/S7</t>
        </is>
      </c>
      <c r="AA46" s="9" t="inlineStr">
        <is>
          <t>G3</t>
        </is>
      </c>
      <c r="AB46" s="11" t="inlineStr">
        <is>
          <t>B3/W7</t>
        </is>
      </c>
      <c r="AD46" s="113" t="inlineStr">
        <is>
          <t>Number of K =  Number of B</t>
        </is>
      </c>
      <c r="AE46" s="92" t="n"/>
    </row>
    <row r="47">
      <c r="O47" s="108" t="inlineStr">
        <is>
          <t>Number of C = Number of A (Very High Risk)</t>
        </is>
      </c>
      <c r="P47" s="109" t="n"/>
      <c r="R47" s="9" t="inlineStr">
        <is>
          <t>D4</t>
        </is>
      </c>
      <c r="S47" s="11" t="inlineStr">
        <is>
          <t>B4/M3</t>
        </is>
      </c>
      <c r="U47" s="9" t="inlineStr">
        <is>
          <t>E4</t>
        </is>
      </c>
      <c r="V47" s="11" t="inlineStr">
        <is>
          <t>B4/P3</t>
        </is>
      </c>
      <c r="X47" s="9" t="inlineStr">
        <is>
          <t>F4</t>
        </is>
      </c>
      <c r="Y47" s="11" t="inlineStr">
        <is>
          <t>B4/S3</t>
        </is>
      </c>
      <c r="AA47" s="9" t="inlineStr">
        <is>
          <t>G4</t>
        </is>
      </c>
      <c r="AB47" s="11" t="inlineStr">
        <is>
          <t>B4/W3</t>
        </is>
      </c>
      <c r="AD47" s="3" t="inlineStr">
        <is>
          <t>K1</t>
        </is>
      </c>
      <c r="AE47" s="3" t="inlineStr">
        <is>
          <t>J1/3 (Project#1,2,3,4)</t>
        </is>
      </c>
    </row>
    <row r="48">
      <c r="O48" s="9" t="inlineStr">
        <is>
          <t>C1</t>
        </is>
      </c>
      <c r="P48" s="11" t="inlineStr">
        <is>
          <t>A1/L9</t>
        </is>
      </c>
      <c r="R48" s="9" t="inlineStr">
        <is>
          <t>D5</t>
        </is>
      </c>
      <c r="S48" s="11" t="inlineStr">
        <is>
          <t>B5/M3</t>
        </is>
      </c>
      <c r="U48" s="9" t="inlineStr">
        <is>
          <t>E5</t>
        </is>
      </c>
      <c r="V48" s="11" t="inlineStr">
        <is>
          <t>B5/P3</t>
        </is>
      </c>
      <c r="X48" s="9" t="inlineStr">
        <is>
          <t>F5</t>
        </is>
      </c>
      <c r="Y48" s="11" t="inlineStr">
        <is>
          <t>B5/S3</t>
        </is>
      </c>
      <c r="AA48" s="9" t="inlineStr">
        <is>
          <t>G5</t>
        </is>
      </c>
      <c r="AB48" s="11" t="inlineStr">
        <is>
          <t>B5/W3</t>
        </is>
      </c>
      <c r="AD48" s="3" t="inlineStr">
        <is>
          <t>K2</t>
        </is>
      </c>
      <c r="AE48" s="3" t="inlineStr">
        <is>
          <t>J2/3 (Project#1,2,3,4)</t>
        </is>
      </c>
    </row>
    <row r="49">
      <c r="O49" s="9" t="inlineStr">
        <is>
          <t>C2</t>
        </is>
      </c>
      <c r="P49" s="11" t="inlineStr">
        <is>
          <t>A2/L9</t>
        </is>
      </c>
      <c r="R49" s="9" t="inlineStr">
        <is>
          <t>D6</t>
        </is>
      </c>
      <c r="S49" s="11" t="inlineStr">
        <is>
          <t>B6/M3</t>
        </is>
      </c>
      <c r="U49" s="9" t="inlineStr">
        <is>
          <t>E6</t>
        </is>
      </c>
      <c r="V49" s="11" t="inlineStr">
        <is>
          <t>B6/P3</t>
        </is>
      </c>
      <c r="X49" s="9" t="inlineStr">
        <is>
          <t>F6</t>
        </is>
      </c>
      <c r="Y49" s="11" t="inlineStr">
        <is>
          <t>B6/S3</t>
        </is>
      </c>
      <c r="AA49" s="9" t="inlineStr">
        <is>
          <t>G6</t>
        </is>
      </c>
      <c r="AB49" s="11" t="inlineStr">
        <is>
          <t>B6/W3</t>
        </is>
      </c>
      <c r="AD49" s="3" t="inlineStr">
        <is>
          <t>K3</t>
        </is>
      </c>
      <c r="AE49" s="3" t="inlineStr">
        <is>
          <t>J3/3 (Project#1,2,3,4)</t>
        </is>
      </c>
    </row>
    <row r="50" ht="15" customHeight="1" s="94">
      <c r="O50" s="9" t="inlineStr">
        <is>
          <t>C3</t>
        </is>
      </c>
      <c r="P50" s="11" t="inlineStr">
        <is>
          <t>A3/L5</t>
        </is>
      </c>
      <c r="R50" s="9" t="inlineStr">
        <is>
          <t>D7</t>
        </is>
      </c>
      <c r="S50" s="11" t="inlineStr">
        <is>
          <t>B7/M3</t>
        </is>
      </c>
      <c r="U50" s="9" t="inlineStr">
        <is>
          <t>E7</t>
        </is>
      </c>
      <c r="V50" s="11" t="inlineStr">
        <is>
          <t>B7/P3</t>
        </is>
      </c>
      <c r="X50" s="9" t="inlineStr">
        <is>
          <t>F7</t>
        </is>
      </c>
      <c r="Y50" s="11" t="inlineStr">
        <is>
          <t>B7/S3</t>
        </is>
      </c>
      <c r="AA50" s="9" t="inlineStr">
        <is>
          <t>G7</t>
        </is>
      </c>
      <c r="AB50" s="11" t="inlineStr">
        <is>
          <t>B7/W3</t>
        </is>
      </c>
      <c r="AD50" s="3" t="inlineStr">
        <is>
          <t>K4</t>
        </is>
      </c>
      <c r="AE50" s="3" t="inlineStr">
        <is>
          <t>J4/3 (Project#1,2,3,4)</t>
        </is>
      </c>
    </row>
    <row r="51" ht="15" customHeight="1" s="94">
      <c r="O51" s="9" t="inlineStr">
        <is>
          <t>C4</t>
        </is>
      </c>
      <c r="P51" s="11" t="inlineStr">
        <is>
          <t>A4/L5</t>
        </is>
      </c>
      <c r="R51" s="9" t="inlineStr">
        <is>
          <t>D8</t>
        </is>
      </c>
      <c r="S51" s="11" t="inlineStr">
        <is>
          <t>B8/M3</t>
        </is>
      </c>
      <c r="U51" s="9" t="inlineStr">
        <is>
          <t>E8</t>
        </is>
      </c>
      <c r="V51" s="11" t="inlineStr">
        <is>
          <t>B8/P3</t>
        </is>
      </c>
      <c r="X51" s="9" t="inlineStr">
        <is>
          <t>F8</t>
        </is>
      </c>
      <c r="Y51" s="11" t="inlineStr">
        <is>
          <t>B8/S3</t>
        </is>
      </c>
      <c r="AA51" s="9" t="inlineStr">
        <is>
          <t>G8</t>
        </is>
      </c>
      <c r="AB51" s="11" t="inlineStr">
        <is>
          <t>B8/W3</t>
        </is>
      </c>
      <c r="AD51" s="3" t="inlineStr">
        <is>
          <t>K5</t>
        </is>
      </c>
      <c r="AE51" s="3" t="inlineStr">
        <is>
          <t>J5/3 (Project#1,2,3,4)</t>
        </is>
      </c>
    </row>
    <row r="52" ht="15" customHeight="1" s="94">
      <c r="F52" s="110" t="n"/>
      <c r="I52" s="110" t="n"/>
      <c r="L52" s="110" t="n"/>
      <c r="O52" s="9" t="inlineStr">
        <is>
          <t>C5</t>
        </is>
      </c>
      <c r="P52" s="11" t="inlineStr">
        <is>
          <t>A5/L5</t>
        </is>
      </c>
      <c r="R52" s="9" t="inlineStr">
        <is>
          <t>D9</t>
        </is>
      </c>
      <c r="S52" s="11" t="inlineStr">
        <is>
          <t>B9/M3</t>
        </is>
      </c>
      <c r="U52" s="9" t="inlineStr">
        <is>
          <t>E9</t>
        </is>
      </c>
      <c r="V52" s="11" t="inlineStr">
        <is>
          <t>B9/P3</t>
        </is>
      </c>
      <c r="X52" s="9" t="inlineStr">
        <is>
          <t>F9</t>
        </is>
      </c>
      <c r="Y52" s="11" t="inlineStr">
        <is>
          <t>B9/S3</t>
        </is>
      </c>
      <c r="AA52" s="9" t="inlineStr">
        <is>
          <t>G9</t>
        </is>
      </c>
      <c r="AB52" s="11" t="inlineStr">
        <is>
          <t>B9/W3</t>
        </is>
      </c>
      <c r="AD52" s="3" t="inlineStr">
        <is>
          <t>K6</t>
        </is>
      </c>
      <c r="AE52" s="3" t="inlineStr">
        <is>
          <t>J6/3 (Project#1,2,3,4)</t>
        </is>
      </c>
    </row>
    <row r="53" ht="15" customHeight="1" s="94" thickBot="1">
      <c r="O53" s="10" t="inlineStr">
        <is>
          <t>C6</t>
        </is>
      </c>
      <c r="P53" s="12" t="inlineStr">
        <is>
          <t>A6/L5</t>
        </is>
      </c>
      <c r="R53" s="9" t="inlineStr">
        <is>
          <t>D10</t>
        </is>
      </c>
      <c r="S53" s="11" t="inlineStr">
        <is>
          <t>B10/M3</t>
        </is>
      </c>
      <c r="U53" s="9" t="inlineStr">
        <is>
          <t>E10</t>
        </is>
      </c>
      <c r="V53" s="11" t="inlineStr">
        <is>
          <t>B10/P3</t>
        </is>
      </c>
      <c r="X53" s="9" t="inlineStr">
        <is>
          <t>F10</t>
        </is>
      </c>
      <c r="Y53" s="11" t="inlineStr">
        <is>
          <t>B10/S3</t>
        </is>
      </c>
      <c r="AA53" s="9" t="inlineStr">
        <is>
          <t>G10</t>
        </is>
      </c>
      <c r="AB53" s="11" t="inlineStr">
        <is>
          <t>B10/W3</t>
        </is>
      </c>
      <c r="AD53" s="3" t="inlineStr">
        <is>
          <t>K7</t>
        </is>
      </c>
      <c r="AE53" s="3" t="inlineStr">
        <is>
          <t>J7/3 (Project#1,2,3,4)</t>
        </is>
      </c>
    </row>
    <row r="54" ht="15" customHeight="1" s="94">
      <c r="B54" s="110" t="n"/>
      <c r="R54" s="9" t="inlineStr">
        <is>
          <t>D11</t>
        </is>
      </c>
      <c r="S54" s="11" t="inlineStr">
        <is>
          <t>B11/M3</t>
        </is>
      </c>
      <c r="U54" s="9" t="inlineStr">
        <is>
          <t>E11</t>
        </is>
      </c>
      <c r="V54" s="11" t="inlineStr">
        <is>
          <t>B11/P3</t>
        </is>
      </c>
      <c r="X54" s="9" t="inlineStr">
        <is>
          <t>F11</t>
        </is>
      </c>
      <c r="Y54" s="11" t="inlineStr">
        <is>
          <t>B11/S3</t>
        </is>
      </c>
      <c r="AA54" s="9" t="inlineStr">
        <is>
          <t>G11</t>
        </is>
      </c>
      <c r="AB54" s="11" t="inlineStr">
        <is>
          <t>B11/W3</t>
        </is>
      </c>
      <c r="AD54" s="3" t="inlineStr">
        <is>
          <t>K8</t>
        </is>
      </c>
      <c r="AE54" s="3" t="inlineStr">
        <is>
          <t>J8/3 (Project#1,2,3,4)</t>
        </is>
      </c>
    </row>
    <row r="55" ht="15" customHeight="1" s="94" thickBot="1">
      <c r="R55" s="9" t="inlineStr">
        <is>
          <t>D12</t>
        </is>
      </c>
      <c r="S55" s="12" t="inlineStr">
        <is>
          <t>B12/M3</t>
        </is>
      </c>
      <c r="U55" s="9" t="inlineStr">
        <is>
          <t>E12</t>
        </is>
      </c>
      <c r="V55" s="12" t="inlineStr">
        <is>
          <t>B12/P3</t>
        </is>
      </c>
      <c r="X55" s="9" t="inlineStr">
        <is>
          <t>F12</t>
        </is>
      </c>
      <c r="Y55" s="12" t="inlineStr">
        <is>
          <t>B12/S3</t>
        </is>
      </c>
      <c r="AA55" s="9" t="inlineStr">
        <is>
          <t>G12</t>
        </is>
      </c>
      <c r="AB55" s="12" t="inlineStr">
        <is>
          <t>B12/W3</t>
        </is>
      </c>
      <c r="AD55" s="3" t="inlineStr">
        <is>
          <t>K9</t>
        </is>
      </c>
      <c r="AE55" s="3" t="inlineStr">
        <is>
          <t>J9/3 (Project#1,2,3,4)</t>
        </is>
      </c>
    </row>
    <row r="56" ht="15" customHeight="1" s="94" thickBot="1">
      <c r="AD56" s="3" t="inlineStr">
        <is>
          <t>K10</t>
        </is>
      </c>
      <c r="AE56" s="3" t="inlineStr">
        <is>
          <t>J10/3 (Project#1,2,3,4)</t>
        </is>
      </c>
    </row>
    <row r="57" ht="15" customHeight="1" s="94" thickBot="1">
      <c r="R57" s="108" t="inlineStr">
        <is>
          <t>Number of D = Number of B (Exp-Medium risk)</t>
        </is>
      </c>
      <c r="S57" s="109" t="n"/>
      <c r="U57" s="108" t="inlineStr">
        <is>
          <t>Number of  E = Number B (EXP-Medium risk)</t>
        </is>
      </c>
      <c r="V57" s="109" t="n"/>
      <c r="X57" s="108" t="inlineStr">
        <is>
          <t>Number of  F = Number B (EXP-Medium Risk)</t>
        </is>
      </c>
      <c r="Y57" s="109" t="n"/>
      <c r="AD57" s="3" t="inlineStr">
        <is>
          <t>K11</t>
        </is>
      </c>
      <c r="AE57" s="3" t="inlineStr">
        <is>
          <t>J11/3 (Project#1,2,3,4)</t>
        </is>
      </c>
    </row>
    <row r="58">
      <c r="R58" s="9" t="inlineStr">
        <is>
          <t>D1</t>
        </is>
      </c>
      <c r="S58" s="11" t="inlineStr">
        <is>
          <t>B1/N7</t>
        </is>
      </c>
      <c r="U58" s="9" t="inlineStr">
        <is>
          <t>E1</t>
        </is>
      </c>
      <c r="V58" s="11" t="inlineStr">
        <is>
          <t>B1/Q7</t>
        </is>
      </c>
      <c r="X58" s="9" t="inlineStr">
        <is>
          <t>F1</t>
        </is>
      </c>
      <c r="Y58" s="11" t="inlineStr">
        <is>
          <t>B1/T7</t>
        </is>
      </c>
      <c r="AA58" s="108" t="inlineStr">
        <is>
          <t>Number of G = Number of B (New-High Risk)</t>
        </is>
      </c>
      <c r="AB58" s="109" t="n"/>
      <c r="AD58" s="3" t="inlineStr">
        <is>
          <t>K12</t>
        </is>
      </c>
      <c r="AE58" s="3" t="inlineStr">
        <is>
          <t>J12/3 (Project#1,2,3,4)</t>
        </is>
      </c>
    </row>
    <row r="59">
      <c r="R59" s="9" t="inlineStr">
        <is>
          <t>D2</t>
        </is>
      </c>
      <c r="S59" s="11" t="inlineStr">
        <is>
          <t>B2/N7</t>
        </is>
      </c>
      <c r="U59" s="9" t="inlineStr">
        <is>
          <t>E2</t>
        </is>
      </c>
      <c r="V59" s="11" t="inlineStr">
        <is>
          <t>B2/Q7</t>
        </is>
      </c>
      <c r="X59" s="9" t="inlineStr">
        <is>
          <t>F2</t>
        </is>
      </c>
      <c r="Y59" s="11" t="inlineStr">
        <is>
          <t>B2/T7</t>
        </is>
      </c>
      <c r="AA59" s="9" t="inlineStr">
        <is>
          <t>G1</t>
        </is>
      </c>
      <c r="AB59" s="11" t="inlineStr">
        <is>
          <t>B1/V8</t>
        </is>
      </c>
      <c r="AD59" s="113" t="inlineStr">
        <is>
          <t>In case of result Less than 1 consider 1</t>
        </is>
      </c>
      <c r="AE59" s="92" t="n"/>
    </row>
    <row r="60" ht="15" customHeight="1" s="94">
      <c r="R60" s="9" t="inlineStr">
        <is>
          <t>D3</t>
        </is>
      </c>
      <c r="S60" s="11" t="inlineStr">
        <is>
          <t>B3/N7</t>
        </is>
      </c>
      <c r="U60" s="9" t="inlineStr">
        <is>
          <t>E3</t>
        </is>
      </c>
      <c r="V60" s="11" t="inlineStr">
        <is>
          <t>B3/Q7</t>
        </is>
      </c>
      <c r="X60" s="9" t="inlineStr">
        <is>
          <t>F3</t>
        </is>
      </c>
      <c r="Y60" s="11" t="inlineStr">
        <is>
          <t>B3/T7</t>
        </is>
      </c>
      <c r="AA60" s="9" t="inlineStr">
        <is>
          <t>G2</t>
        </is>
      </c>
      <c r="AB60" s="11" t="inlineStr">
        <is>
          <t>B2/V8</t>
        </is>
      </c>
    </row>
    <row r="61" ht="15" customHeight="1" s="94">
      <c r="R61" s="9" t="inlineStr">
        <is>
          <t>D4</t>
        </is>
      </c>
      <c r="S61" s="11" t="inlineStr">
        <is>
          <t>B4/N3</t>
        </is>
      </c>
      <c r="U61" s="9" t="inlineStr">
        <is>
          <t>E4</t>
        </is>
      </c>
      <c r="V61" s="11" t="inlineStr">
        <is>
          <t>B4/Q3</t>
        </is>
      </c>
      <c r="X61" s="9" t="inlineStr">
        <is>
          <t>F4</t>
        </is>
      </c>
      <c r="Y61" s="11" t="inlineStr">
        <is>
          <t>B4/T3</t>
        </is>
      </c>
      <c r="AA61" s="9" t="inlineStr">
        <is>
          <t>G3</t>
        </is>
      </c>
      <c r="AB61" s="11" t="inlineStr">
        <is>
          <t>B3/V8</t>
        </is>
      </c>
      <c r="AD61" s="113" t="inlineStr">
        <is>
          <t>Number of X = Number of B</t>
        </is>
      </c>
      <c r="AE61" s="92" t="n"/>
    </row>
    <row r="62">
      <c r="B62" s="110" t="n"/>
      <c r="R62" s="9" t="inlineStr">
        <is>
          <t>D5</t>
        </is>
      </c>
      <c r="S62" s="11" t="inlineStr">
        <is>
          <t>B5/N3</t>
        </is>
      </c>
      <c r="U62" s="9" t="inlineStr">
        <is>
          <t>E5</t>
        </is>
      </c>
      <c r="V62" s="11" t="inlineStr">
        <is>
          <t>B5/Q3</t>
        </is>
      </c>
      <c r="X62" s="9" t="inlineStr">
        <is>
          <t>F5</t>
        </is>
      </c>
      <c r="Y62" s="11" t="inlineStr">
        <is>
          <t>B5/T3</t>
        </is>
      </c>
      <c r="AA62" s="9" t="inlineStr">
        <is>
          <t>G4</t>
        </is>
      </c>
      <c r="AB62" s="11" t="inlineStr">
        <is>
          <t>B4/V4</t>
        </is>
      </c>
      <c r="AD62" s="3" t="inlineStr">
        <is>
          <t>X1</t>
        </is>
      </c>
      <c r="AE62" s="3" t="inlineStr">
        <is>
          <t>B1/200 (ProBect#1,2,3,4)</t>
        </is>
      </c>
    </row>
    <row r="63">
      <c r="R63" s="9" t="inlineStr">
        <is>
          <t>D6</t>
        </is>
      </c>
      <c r="S63" s="11" t="inlineStr">
        <is>
          <t>B6/N3</t>
        </is>
      </c>
      <c r="U63" s="9" t="inlineStr">
        <is>
          <t>E6</t>
        </is>
      </c>
      <c r="V63" s="11" t="inlineStr">
        <is>
          <t>B6/Q3</t>
        </is>
      </c>
      <c r="X63" s="9" t="inlineStr">
        <is>
          <t>F6</t>
        </is>
      </c>
      <c r="Y63" s="11" t="inlineStr">
        <is>
          <t>B6/T3</t>
        </is>
      </c>
      <c r="AA63" s="9" t="inlineStr">
        <is>
          <t>G5</t>
        </is>
      </c>
      <c r="AB63" s="11" t="inlineStr">
        <is>
          <t>B5/V4</t>
        </is>
      </c>
      <c r="AD63" s="3" t="inlineStr">
        <is>
          <t>X2</t>
        </is>
      </c>
      <c r="AE63" s="3" t="inlineStr">
        <is>
          <t>B2/200 (ProBect#1,2,3,4)</t>
        </is>
      </c>
    </row>
    <row r="64" ht="15" customHeight="1" s="94">
      <c r="R64" s="9" t="inlineStr">
        <is>
          <t>D7</t>
        </is>
      </c>
      <c r="S64" s="11" t="inlineStr">
        <is>
          <t>B7/N3</t>
        </is>
      </c>
      <c r="U64" s="9" t="inlineStr">
        <is>
          <t>E7</t>
        </is>
      </c>
      <c r="V64" s="11" t="inlineStr">
        <is>
          <t>B7/Q3</t>
        </is>
      </c>
      <c r="X64" s="9" t="inlineStr">
        <is>
          <t>F7</t>
        </is>
      </c>
      <c r="Y64" s="11" t="inlineStr">
        <is>
          <t>B7/T3</t>
        </is>
      </c>
      <c r="AA64" s="9" t="inlineStr">
        <is>
          <t>G6</t>
        </is>
      </c>
      <c r="AB64" s="11" t="inlineStr">
        <is>
          <t>B6/V4</t>
        </is>
      </c>
      <c r="AD64" s="3" t="inlineStr">
        <is>
          <t>X3</t>
        </is>
      </c>
      <c r="AE64" s="3" t="inlineStr">
        <is>
          <t>B3/200 (ProBect#1,2,3,4)</t>
        </is>
      </c>
    </row>
    <row r="65" ht="15" customHeight="1" s="94">
      <c r="R65" s="9" t="inlineStr">
        <is>
          <t>D8</t>
        </is>
      </c>
      <c r="S65" s="11" t="inlineStr">
        <is>
          <t>B8/N3</t>
        </is>
      </c>
      <c r="U65" s="9" t="inlineStr">
        <is>
          <t>E8</t>
        </is>
      </c>
      <c r="V65" s="11" t="inlineStr">
        <is>
          <t>B8/Q3</t>
        </is>
      </c>
      <c r="X65" s="9" t="inlineStr">
        <is>
          <t>F8</t>
        </is>
      </c>
      <c r="Y65" s="11" t="inlineStr">
        <is>
          <t>B8/T3</t>
        </is>
      </c>
      <c r="AA65" s="9" t="inlineStr">
        <is>
          <t>G7</t>
        </is>
      </c>
      <c r="AB65" s="11" t="inlineStr">
        <is>
          <t>B7/V4</t>
        </is>
      </c>
      <c r="AD65" s="3" t="inlineStr">
        <is>
          <t>X4</t>
        </is>
      </c>
      <c r="AE65" s="3" t="inlineStr">
        <is>
          <t>B4/200 (ProBect#1,2,3,4)</t>
        </is>
      </c>
    </row>
    <row r="66">
      <c r="F66" s="110" t="n"/>
      <c r="I66" s="110" t="n"/>
      <c r="L66" s="110" t="n"/>
      <c r="R66" s="9" t="inlineStr">
        <is>
          <t>D9</t>
        </is>
      </c>
      <c r="S66" s="11" t="inlineStr">
        <is>
          <t>B9/N3</t>
        </is>
      </c>
      <c r="U66" s="9" t="inlineStr">
        <is>
          <t>E9</t>
        </is>
      </c>
      <c r="V66" s="11" t="inlineStr">
        <is>
          <t>B9/Q3</t>
        </is>
      </c>
      <c r="X66" s="9" t="inlineStr">
        <is>
          <t>F9</t>
        </is>
      </c>
      <c r="Y66" s="11" t="inlineStr">
        <is>
          <t>B9/T3</t>
        </is>
      </c>
      <c r="AA66" s="9" t="inlineStr">
        <is>
          <t>G8</t>
        </is>
      </c>
      <c r="AB66" s="11" t="inlineStr">
        <is>
          <t>B8/V4</t>
        </is>
      </c>
      <c r="AD66" s="3" t="inlineStr">
        <is>
          <t>X5</t>
        </is>
      </c>
      <c r="AE66" s="3" t="inlineStr">
        <is>
          <t>B5/200 (ProBect#1,2,3,4)</t>
        </is>
      </c>
    </row>
    <row r="67">
      <c r="R67" s="9" t="inlineStr">
        <is>
          <t>D10</t>
        </is>
      </c>
      <c r="S67" s="11" t="inlineStr">
        <is>
          <t>B10/N3</t>
        </is>
      </c>
      <c r="U67" s="9" t="inlineStr">
        <is>
          <t>E10</t>
        </is>
      </c>
      <c r="V67" s="11" t="inlineStr">
        <is>
          <t>B10/Q3</t>
        </is>
      </c>
      <c r="X67" s="9" t="inlineStr">
        <is>
          <t>F10</t>
        </is>
      </c>
      <c r="Y67" s="11" t="inlineStr">
        <is>
          <t>B10/T3</t>
        </is>
      </c>
      <c r="AA67" s="9" t="inlineStr">
        <is>
          <t>G9</t>
        </is>
      </c>
      <c r="AB67" s="11" t="inlineStr">
        <is>
          <t>B9/V4</t>
        </is>
      </c>
      <c r="AD67" s="3" t="inlineStr">
        <is>
          <t>X6</t>
        </is>
      </c>
      <c r="AE67" s="3" t="inlineStr">
        <is>
          <t>B6/200 (ProBect#1,2,3,4)</t>
        </is>
      </c>
    </row>
    <row r="68" ht="15" customHeight="1" s="94">
      <c r="R68" s="9" t="inlineStr">
        <is>
          <t>D11</t>
        </is>
      </c>
      <c r="S68" s="11" t="inlineStr">
        <is>
          <t>B11/N3</t>
        </is>
      </c>
      <c r="U68" s="9" t="inlineStr">
        <is>
          <t>E11</t>
        </is>
      </c>
      <c r="V68" s="11" t="inlineStr">
        <is>
          <t>B11/Q3</t>
        </is>
      </c>
      <c r="X68" s="9" t="inlineStr">
        <is>
          <t>F11</t>
        </is>
      </c>
      <c r="Y68" s="11" t="inlineStr">
        <is>
          <t>B11/T3</t>
        </is>
      </c>
      <c r="AA68" s="9" t="inlineStr">
        <is>
          <t>G10</t>
        </is>
      </c>
      <c r="AB68" s="11" t="inlineStr">
        <is>
          <t>B10/V4</t>
        </is>
      </c>
      <c r="AD68" s="3" t="inlineStr">
        <is>
          <t>X7</t>
        </is>
      </c>
      <c r="AE68" s="3" t="inlineStr">
        <is>
          <t>B7/200 (ProBect#1,2,3,4)</t>
        </is>
      </c>
    </row>
    <row r="69" ht="15" customHeight="1" s="94" thickBot="1">
      <c r="R69" s="9" t="inlineStr">
        <is>
          <t>D12</t>
        </is>
      </c>
      <c r="S69" s="12" t="inlineStr">
        <is>
          <t>B12/N3</t>
        </is>
      </c>
      <c r="U69" s="9" t="inlineStr">
        <is>
          <t>E12</t>
        </is>
      </c>
      <c r="V69" s="12" t="inlineStr">
        <is>
          <t>B12/Q3</t>
        </is>
      </c>
      <c r="X69" s="9" t="inlineStr">
        <is>
          <t>F12</t>
        </is>
      </c>
      <c r="Y69" s="12" t="inlineStr">
        <is>
          <t>B12/T3</t>
        </is>
      </c>
      <c r="AA69" s="9" t="inlineStr">
        <is>
          <t>G11</t>
        </is>
      </c>
      <c r="AB69" s="11" t="inlineStr">
        <is>
          <t>B11/V4</t>
        </is>
      </c>
      <c r="AD69" s="3" t="inlineStr">
        <is>
          <t>X8</t>
        </is>
      </c>
      <c r="AE69" s="3" t="inlineStr">
        <is>
          <t>B8/200 (ProBect#1,2,3,4)</t>
        </is>
      </c>
    </row>
    <row r="70" ht="15" customHeight="1" s="94" thickBot="1">
      <c r="B70" s="110" t="n"/>
      <c r="AA70" s="9" t="inlineStr">
        <is>
          <t>G12</t>
        </is>
      </c>
      <c r="AB70" s="12" t="inlineStr">
        <is>
          <t>B12/V4</t>
        </is>
      </c>
      <c r="AD70" s="3" t="inlineStr">
        <is>
          <t>X9</t>
        </is>
      </c>
      <c r="AE70" s="3" t="inlineStr">
        <is>
          <t>B9/200 (ProBect#1,2,3,4)</t>
        </is>
      </c>
    </row>
    <row r="71" ht="15" customHeight="1" s="94" thickBot="1">
      <c r="R71" s="108" t="inlineStr">
        <is>
          <t>Number of D = Number of B (Swap-Medium risk)</t>
        </is>
      </c>
      <c r="S71" s="109" t="n"/>
      <c r="U71" s="108" t="inlineStr">
        <is>
          <t>Number of  E = Number B (Swap-Medium risk)</t>
        </is>
      </c>
      <c r="V71" s="109" t="n"/>
      <c r="X71" s="108" t="inlineStr">
        <is>
          <t>Number of  F = Number B (Swap-Medium Risk)</t>
        </is>
      </c>
      <c r="Y71" s="109" t="n"/>
      <c r="AD71" s="3" t="inlineStr">
        <is>
          <t>X10</t>
        </is>
      </c>
      <c r="AE71" s="3" t="inlineStr">
        <is>
          <t>B10/200 (ProBect#1,2,3,4)</t>
        </is>
      </c>
    </row>
    <row r="72">
      <c r="R72" s="9" t="inlineStr">
        <is>
          <t>D1</t>
        </is>
      </c>
      <c r="S72" s="11" t="inlineStr">
        <is>
          <t>B1/O7</t>
        </is>
      </c>
      <c r="U72" s="9" t="inlineStr">
        <is>
          <t>E1</t>
        </is>
      </c>
      <c r="V72" s="11" t="inlineStr">
        <is>
          <t>B1/R7</t>
        </is>
      </c>
      <c r="X72" s="9" t="inlineStr">
        <is>
          <t>F1</t>
        </is>
      </c>
      <c r="Y72" s="11" t="inlineStr">
        <is>
          <t>B1/U7</t>
        </is>
      </c>
      <c r="AA72" s="108" t="inlineStr">
        <is>
          <t>Number of G = Number of B (Exp-High Risk)</t>
        </is>
      </c>
      <c r="AB72" s="109" t="n"/>
      <c r="AD72" s="3" t="inlineStr">
        <is>
          <t>X11</t>
        </is>
      </c>
      <c r="AE72" s="3" t="inlineStr">
        <is>
          <t>B11/200 (ProBect#1,2,3,4)</t>
        </is>
      </c>
    </row>
    <row r="73">
      <c r="R73" s="9" t="inlineStr">
        <is>
          <t>D2</t>
        </is>
      </c>
      <c r="S73" s="11" t="inlineStr">
        <is>
          <t>B2/O7</t>
        </is>
      </c>
      <c r="U73" s="9" t="inlineStr">
        <is>
          <t>E2</t>
        </is>
      </c>
      <c r="V73" s="11" t="inlineStr">
        <is>
          <t>B2/R7</t>
        </is>
      </c>
      <c r="X73" s="9" t="inlineStr">
        <is>
          <t>F2</t>
        </is>
      </c>
      <c r="Y73" s="11" t="inlineStr">
        <is>
          <t>B2/U7</t>
        </is>
      </c>
      <c r="AA73" s="9" t="inlineStr">
        <is>
          <t>G1</t>
        </is>
      </c>
      <c r="AB73" s="11" t="inlineStr">
        <is>
          <t>B1/W8</t>
        </is>
      </c>
      <c r="AD73" s="3" t="inlineStr">
        <is>
          <t>X12</t>
        </is>
      </c>
      <c r="AE73" s="3" t="inlineStr">
        <is>
          <t>B12/200 (ProBect#1,2,3,4)</t>
        </is>
      </c>
    </row>
    <row r="74">
      <c r="R74" s="9" t="inlineStr">
        <is>
          <t>D3</t>
        </is>
      </c>
      <c r="S74" s="11" t="inlineStr">
        <is>
          <t>B3/O7</t>
        </is>
      </c>
      <c r="U74" s="9" t="inlineStr">
        <is>
          <t>E3</t>
        </is>
      </c>
      <c r="V74" s="11" t="inlineStr">
        <is>
          <t>B3/R7</t>
        </is>
      </c>
      <c r="X74" s="9" t="inlineStr">
        <is>
          <t>F3</t>
        </is>
      </c>
      <c r="Y74" s="11" t="inlineStr">
        <is>
          <t>B3/U7</t>
        </is>
      </c>
      <c r="AA74" s="9" t="inlineStr">
        <is>
          <t>G2</t>
        </is>
      </c>
      <c r="AB74" s="11" t="inlineStr">
        <is>
          <t>B2/W8</t>
        </is>
      </c>
      <c r="AD74" s="113" t="inlineStr">
        <is>
          <t>In case of result Less than 1 consider 1</t>
        </is>
      </c>
      <c r="AE74" s="92" t="n"/>
    </row>
    <row r="75">
      <c r="R75" s="9" t="inlineStr">
        <is>
          <t>D4</t>
        </is>
      </c>
      <c r="S75" s="11" t="inlineStr">
        <is>
          <t>B4/O3</t>
        </is>
      </c>
      <c r="U75" s="9" t="inlineStr">
        <is>
          <t>E4</t>
        </is>
      </c>
      <c r="V75" s="11" t="inlineStr">
        <is>
          <t>B4/R3</t>
        </is>
      </c>
      <c r="X75" s="9" t="inlineStr">
        <is>
          <t>F4</t>
        </is>
      </c>
      <c r="Y75" s="11" t="inlineStr">
        <is>
          <t>B4/U3</t>
        </is>
      </c>
      <c r="AA75" s="9" t="inlineStr">
        <is>
          <t>G3</t>
        </is>
      </c>
      <c r="AB75" s="11" t="inlineStr">
        <is>
          <t>B3/W8</t>
        </is>
      </c>
    </row>
    <row r="76" ht="15" customHeight="1" s="94">
      <c r="R76" s="9" t="inlineStr">
        <is>
          <t>D5</t>
        </is>
      </c>
      <c r="S76" s="11" t="inlineStr">
        <is>
          <t>B5/O3</t>
        </is>
      </c>
      <c r="U76" s="9" t="inlineStr">
        <is>
          <t>E5</t>
        </is>
      </c>
      <c r="V76" s="11" t="inlineStr">
        <is>
          <t>B5/R3</t>
        </is>
      </c>
      <c r="X76" s="9" t="inlineStr">
        <is>
          <t>F5</t>
        </is>
      </c>
      <c r="Y76" s="11" t="inlineStr">
        <is>
          <t>B5/U3</t>
        </is>
      </c>
      <c r="AA76" s="9" t="inlineStr">
        <is>
          <t>G4</t>
        </is>
      </c>
      <c r="AB76" s="11" t="inlineStr">
        <is>
          <t>B4/W4</t>
        </is>
      </c>
      <c r="AD76" s="113" t="inlineStr">
        <is>
          <t>Number of Y = Number of B</t>
        </is>
      </c>
      <c r="AE76" s="92" t="n"/>
    </row>
    <row r="77">
      <c r="R77" s="9" t="inlineStr">
        <is>
          <t>D6</t>
        </is>
      </c>
      <c r="S77" s="11" t="inlineStr">
        <is>
          <t>B6/O3</t>
        </is>
      </c>
      <c r="U77" s="9" t="inlineStr">
        <is>
          <t>E6</t>
        </is>
      </c>
      <c r="V77" s="11" t="inlineStr">
        <is>
          <t>B6/R3</t>
        </is>
      </c>
      <c r="X77" s="9" t="inlineStr">
        <is>
          <t>F6</t>
        </is>
      </c>
      <c r="Y77" s="11" t="inlineStr">
        <is>
          <t>B6/U3</t>
        </is>
      </c>
      <c r="AA77" s="9" t="inlineStr">
        <is>
          <t>G5</t>
        </is>
      </c>
      <c r="AB77" s="11" t="inlineStr">
        <is>
          <t>B5/W4</t>
        </is>
      </c>
      <c r="AD77" s="3" t="inlineStr">
        <is>
          <t>Y1</t>
        </is>
      </c>
      <c r="AE77" s="3" t="inlineStr">
        <is>
          <t>B1/150 (ProBect#1,2,3,4)</t>
        </is>
      </c>
    </row>
    <row r="78" ht="15" customHeight="1" s="94">
      <c r="R78" s="9" t="inlineStr">
        <is>
          <t>D7</t>
        </is>
      </c>
      <c r="S78" s="11" t="inlineStr">
        <is>
          <t>B7/O3</t>
        </is>
      </c>
      <c r="U78" s="9" t="inlineStr">
        <is>
          <t>E7</t>
        </is>
      </c>
      <c r="V78" s="11" t="inlineStr">
        <is>
          <t>B7/R3</t>
        </is>
      </c>
      <c r="X78" s="9" t="inlineStr">
        <is>
          <t>F7</t>
        </is>
      </c>
      <c r="Y78" s="11" t="inlineStr">
        <is>
          <t>B7/U3</t>
        </is>
      </c>
      <c r="AA78" s="9" t="inlineStr">
        <is>
          <t>G6</t>
        </is>
      </c>
      <c r="AB78" s="11" t="inlineStr">
        <is>
          <t>B6/W4</t>
        </is>
      </c>
      <c r="AD78" s="3" t="inlineStr">
        <is>
          <t>Y2</t>
        </is>
      </c>
      <c r="AE78" s="3" t="inlineStr">
        <is>
          <t>B2/150 (ProBect#1,2,3,4)</t>
        </is>
      </c>
    </row>
    <row r="79" ht="15" customHeight="1" s="94">
      <c r="R79" s="9" t="inlineStr">
        <is>
          <t>D8</t>
        </is>
      </c>
      <c r="S79" s="11" t="inlineStr">
        <is>
          <t>B8/O3</t>
        </is>
      </c>
      <c r="U79" s="9" t="inlineStr">
        <is>
          <t>E8</t>
        </is>
      </c>
      <c r="V79" s="11" t="inlineStr">
        <is>
          <t>B8/R3</t>
        </is>
      </c>
      <c r="X79" s="9" t="inlineStr">
        <is>
          <t>F8</t>
        </is>
      </c>
      <c r="Y79" s="11" t="inlineStr">
        <is>
          <t>B8/U3</t>
        </is>
      </c>
      <c r="AA79" s="9" t="inlineStr">
        <is>
          <t>G7</t>
        </is>
      </c>
      <c r="AB79" s="11" t="inlineStr">
        <is>
          <t>B7/W4</t>
        </is>
      </c>
      <c r="AD79" s="3" t="inlineStr">
        <is>
          <t>Y3</t>
        </is>
      </c>
      <c r="AE79" s="3" t="inlineStr">
        <is>
          <t>B3/150 (ProBect#1,2,3,4)</t>
        </is>
      </c>
    </row>
    <row r="80">
      <c r="F80" s="110" t="n"/>
      <c r="I80" s="110" t="n"/>
      <c r="L80" s="110" t="n"/>
      <c r="R80" s="9" t="inlineStr">
        <is>
          <t>D9</t>
        </is>
      </c>
      <c r="S80" s="11" t="inlineStr">
        <is>
          <t>B9/O3</t>
        </is>
      </c>
      <c r="U80" s="9" t="inlineStr">
        <is>
          <t>E9</t>
        </is>
      </c>
      <c r="V80" s="11" t="inlineStr">
        <is>
          <t>B9/R3</t>
        </is>
      </c>
      <c r="X80" s="9" t="inlineStr">
        <is>
          <t>F9</t>
        </is>
      </c>
      <c r="Y80" s="11" t="inlineStr">
        <is>
          <t>B9/U3</t>
        </is>
      </c>
      <c r="AA80" s="9" t="inlineStr">
        <is>
          <t>G8</t>
        </is>
      </c>
      <c r="AB80" s="11" t="inlineStr">
        <is>
          <t>B8/W4</t>
        </is>
      </c>
      <c r="AD80" s="3" t="inlineStr">
        <is>
          <t>Y4</t>
        </is>
      </c>
      <c r="AE80" s="3" t="inlineStr">
        <is>
          <t>B4/150 (ProBect#1,2,3,4)</t>
        </is>
      </c>
    </row>
    <row r="81">
      <c r="R81" s="9" t="inlineStr">
        <is>
          <t>D10</t>
        </is>
      </c>
      <c r="S81" s="11" t="inlineStr">
        <is>
          <t>B10/O3</t>
        </is>
      </c>
      <c r="U81" s="9" t="inlineStr">
        <is>
          <t>E10</t>
        </is>
      </c>
      <c r="V81" s="11" t="inlineStr">
        <is>
          <t>B10/R3</t>
        </is>
      </c>
      <c r="X81" s="9" t="inlineStr">
        <is>
          <t>F10</t>
        </is>
      </c>
      <c r="Y81" s="11" t="inlineStr">
        <is>
          <t>B10/U3</t>
        </is>
      </c>
      <c r="AA81" s="9" t="inlineStr">
        <is>
          <t>G9</t>
        </is>
      </c>
      <c r="AB81" s="11" t="inlineStr">
        <is>
          <t>B9/W4</t>
        </is>
      </c>
      <c r="AD81" s="3" t="inlineStr">
        <is>
          <t>Y5</t>
        </is>
      </c>
      <c r="AE81" s="3" t="inlineStr">
        <is>
          <t>B5/150 (ProBect#1,2,3,4)</t>
        </is>
      </c>
    </row>
    <row r="82" ht="15" customHeight="1" s="94">
      <c r="R82" s="9" t="inlineStr">
        <is>
          <t>D11</t>
        </is>
      </c>
      <c r="S82" s="11" t="inlineStr">
        <is>
          <t>B11/O3</t>
        </is>
      </c>
      <c r="U82" s="9" t="inlineStr">
        <is>
          <t>E11</t>
        </is>
      </c>
      <c r="V82" s="11" t="inlineStr">
        <is>
          <t>B11/R3</t>
        </is>
      </c>
      <c r="X82" s="9" t="inlineStr">
        <is>
          <t>F11</t>
        </is>
      </c>
      <c r="Y82" s="11" t="inlineStr">
        <is>
          <t>B11/U3</t>
        </is>
      </c>
      <c r="AA82" s="9" t="inlineStr">
        <is>
          <t>G10</t>
        </is>
      </c>
      <c r="AB82" s="11" t="inlineStr">
        <is>
          <t>B10/W4</t>
        </is>
      </c>
      <c r="AD82" s="3" t="inlineStr">
        <is>
          <t>Y6</t>
        </is>
      </c>
      <c r="AE82" s="3" t="inlineStr">
        <is>
          <t>B6/150 (ProBect#1,2,3,4)</t>
        </is>
      </c>
    </row>
    <row r="83" ht="15" customHeight="1" s="94" thickBot="1">
      <c r="R83" s="9" t="inlineStr">
        <is>
          <t>D12</t>
        </is>
      </c>
      <c r="S83" s="12" t="inlineStr">
        <is>
          <t>B12/O3</t>
        </is>
      </c>
      <c r="U83" s="9" t="inlineStr">
        <is>
          <t>E12</t>
        </is>
      </c>
      <c r="V83" s="12" t="inlineStr">
        <is>
          <t>B12/R3</t>
        </is>
      </c>
      <c r="X83" s="9" t="inlineStr">
        <is>
          <t>F12</t>
        </is>
      </c>
      <c r="Y83" s="12" t="inlineStr">
        <is>
          <t>B12/U3</t>
        </is>
      </c>
      <c r="AA83" s="9" t="inlineStr">
        <is>
          <t>G11</t>
        </is>
      </c>
      <c r="AB83" s="11" t="inlineStr">
        <is>
          <t>B11/W4</t>
        </is>
      </c>
      <c r="AD83" s="3" t="inlineStr">
        <is>
          <t>Y7</t>
        </is>
      </c>
      <c r="AE83" s="3" t="inlineStr">
        <is>
          <t>B7/150 (ProBect#1,2,3,4)</t>
        </is>
      </c>
    </row>
    <row r="84" ht="15" customHeight="1" s="94" thickBot="1">
      <c r="AA84" s="9" t="inlineStr">
        <is>
          <t>G12</t>
        </is>
      </c>
      <c r="AB84" s="12" t="inlineStr">
        <is>
          <t>B12/W4</t>
        </is>
      </c>
      <c r="AD84" s="3" t="inlineStr">
        <is>
          <t>Y8</t>
        </is>
      </c>
      <c r="AE84" s="3" t="inlineStr">
        <is>
          <t>B8/150 (ProBect#1,2,3,4)</t>
        </is>
      </c>
    </row>
    <row r="85">
      <c r="R85" s="108" t="inlineStr">
        <is>
          <t>Number of D = Number of B (New-High risk)</t>
        </is>
      </c>
      <c r="S85" s="109" t="n"/>
      <c r="U85" s="108" t="inlineStr">
        <is>
          <t>Number of  E = Number B (New-High risk)</t>
        </is>
      </c>
      <c r="V85" s="109" t="n"/>
      <c r="X85" s="108" t="inlineStr">
        <is>
          <t>Number of  F = Number B (New-High Risk)</t>
        </is>
      </c>
      <c r="Y85" s="109" t="n"/>
      <c r="AD85" s="3" t="inlineStr">
        <is>
          <t>Y9</t>
        </is>
      </c>
      <c r="AE85" s="3" t="inlineStr">
        <is>
          <t>B9/150 (ProBect#1,2,3,4)</t>
        </is>
      </c>
    </row>
    <row r="86" ht="15" customHeight="1" s="94" thickBot="1">
      <c r="R86" s="9" t="inlineStr">
        <is>
          <t>D1</t>
        </is>
      </c>
      <c r="S86" s="11" t="inlineStr">
        <is>
          <t>B1/M8</t>
        </is>
      </c>
      <c r="U86" s="9" t="inlineStr">
        <is>
          <t>E1</t>
        </is>
      </c>
      <c r="V86" s="11" t="inlineStr">
        <is>
          <t>B1/P8</t>
        </is>
      </c>
      <c r="X86" s="9" t="inlineStr">
        <is>
          <t>F1</t>
        </is>
      </c>
      <c r="Y86" s="11" t="inlineStr">
        <is>
          <t>B1/S8</t>
        </is>
      </c>
      <c r="AD86" s="3" t="inlineStr">
        <is>
          <t>Y10</t>
        </is>
      </c>
      <c r="AE86" s="3" t="inlineStr">
        <is>
          <t>B10/150 (ProBect#1,2,3,4)</t>
        </is>
      </c>
    </row>
    <row r="87">
      <c r="R87" s="9" t="inlineStr">
        <is>
          <t>D2</t>
        </is>
      </c>
      <c r="S87" s="11" t="inlineStr">
        <is>
          <t>B2/M8</t>
        </is>
      </c>
      <c r="U87" s="9" t="inlineStr">
        <is>
          <t>E2</t>
        </is>
      </c>
      <c r="V87" s="11" t="inlineStr">
        <is>
          <t>B2/P8</t>
        </is>
      </c>
      <c r="X87" s="9" t="inlineStr">
        <is>
          <t>F2</t>
        </is>
      </c>
      <c r="Y87" s="11" t="inlineStr">
        <is>
          <t>B2/S8</t>
        </is>
      </c>
      <c r="AA87" s="108" t="inlineStr">
        <is>
          <t>Number of G = Number of B (New-Very High Risk)</t>
        </is>
      </c>
      <c r="AB87" s="109" t="n"/>
      <c r="AD87" s="3" t="inlineStr">
        <is>
          <t>Y11</t>
        </is>
      </c>
      <c r="AE87" s="3" t="inlineStr">
        <is>
          <t>B11/150 (ProBect#1,2,3,4)</t>
        </is>
      </c>
    </row>
    <row r="88">
      <c r="R88" s="9" t="inlineStr">
        <is>
          <t>D3</t>
        </is>
      </c>
      <c r="S88" s="11" t="inlineStr">
        <is>
          <t>B3/M8</t>
        </is>
      </c>
      <c r="U88" s="9" t="inlineStr">
        <is>
          <t>E3</t>
        </is>
      </c>
      <c r="V88" s="11" t="inlineStr">
        <is>
          <t>B3/P8</t>
        </is>
      </c>
      <c r="X88" s="9" t="inlineStr">
        <is>
          <t>F3</t>
        </is>
      </c>
      <c r="Y88" s="11" t="inlineStr">
        <is>
          <t>B3/S8</t>
        </is>
      </c>
      <c r="AA88" s="9" t="inlineStr">
        <is>
          <t>G1</t>
        </is>
      </c>
      <c r="AB88" s="11" t="inlineStr">
        <is>
          <t>B1/V9</t>
        </is>
      </c>
      <c r="AD88" s="3" t="inlineStr">
        <is>
          <t>Y12</t>
        </is>
      </c>
      <c r="AE88" s="3" t="inlineStr">
        <is>
          <t>B12/150 (ProBect#1,2,3,4)</t>
        </is>
      </c>
    </row>
    <row r="89">
      <c r="R89" s="9" t="inlineStr">
        <is>
          <t>D4</t>
        </is>
      </c>
      <c r="S89" s="11" t="inlineStr">
        <is>
          <t>B4/M4</t>
        </is>
      </c>
      <c r="U89" s="9" t="inlineStr">
        <is>
          <t>E4</t>
        </is>
      </c>
      <c r="V89" s="11" t="inlineStr">
        <is>
          <t>B4/P4</t>
        </is>
      </c>
      <c r="X89" s="9" t="inlineStr">
        <is>
          <t>F4</t>
        </is>
      </c>
      <c r="Y89" s="11" t="inlineStr">
        <is>
          <t>B4/S4</t>
        </is>
      </c>
      <c r="AA89" s="9" t="inlineStr">
        <is>
          <t>G2</t>
        </is>
      </c>
      <c r="AB89" s="11" t="inlineStr">
        <is>
          <t>B2/V9</t>
        </is>
      </c>
      <c r="AD89" s="113" t="inlineStr">
        <is>
          <t>In case of result Less than 1 consider 1</t>
        </is>
      </c>
      <c r="AE89" s="92" t="n"/>
    </row>
    <row r="90">
      <c r="R90" s="9" t="inlineStr">
        <is>
          <t>D5</t>
        </is>
      </c>
      <c r="S90" s="11" t="inlineStr">
        <is>
          <t>B5/M4</t>
        </is>
      </c>
      <c r="U90" s="9" t="inlineStr">
        <is>
          <t>E5</t>
        </is>
      </c>
      <c r="V90" s="11" t="inlineStr">
        <is>
          <t>B5/P4</t>
        </is>
      </c>
      <c r="X90" s="9" t="inlineStr">
        <is>
          <t>F5</t>
        </is>
      </c>
      <c r="Y90" s="11" t="inlineStr">
        <is>
          <t>B5/S4</t>
        </is>
      </c>
      <c r="AA90" s="9" t="inlineStr">
        <is>
          <t>G3</t>
        </is>
      </c>
      <c r="AB90" s="11" t="inlineStr">
        <is>
          <t>B3/V9</t>
        </is>
      </c>
    </row>
    <row r="91">
      <c r="R91" s="9" t="inlineStr">
        <is>
          <t>D6</t>
        </is>
      </c>
      <c r="S91" s="11" t="inlineStr">
        <is>
          <t>B6/M4</t>
        </is>
      </c>
      <c r="U91" s="9" t="inlineStr">
        <is>
          <t>E6</t>
        </is>
      </c>
      <c r="V91" s="11" t="inlineStr">
        <is>
          <t>B6/P4</t>
        </is>
      </c>
      <c r="X91" s="9" t="inlineStr">
        <is>
          <t>F6</t>
        </is>
      </c>
      <c r="Y91" s="11" t="inlineStr">
        <is>
          <t>B6/S4</t>
        </is>
      </c>
      <c r="AA91" s="9" t="inlineStr">
        <is>
          <t>G4</t>
        </is>
      </c>
      <c r="AB91" s="11" t="inlineStr">
        <is>
          <t>B4/V5</t>
        </is>
      </c>
      <c r="AD91" s="113" t="inlineStr">
        <is>
          <t>Number of Z = Number of B</t>
        </is>
      </c>
      <c r="AE91" s="92" t="n"/>
    </row>
    <row r="92" ht="15" customHeight="1" s="94">
      <c r="R92" s="9" t="inlineStr">
        <is>
          <t>D7</t>
        </is>
      </c>
      <c r="S92" s="11" t="inlineStr">
        <is>
          <t>B7/M4</t>
        </is>
      </c>
      <c r="U92" s="9" t="inlineStr">
        <is>
          <t>E7</t>
        </is>
      </c>
      <c r="V92" s="11" t="inlineStr">
        <is>
          <t>B7/P4</t>
        </is>
      </c>
      <c r="X92" s="9" t="inlineStr">
        <is>
          <t>F7</t>
        </is>
      </c>
      <c r="Y92" s="11" t="inlineStr">
        <is>
          <t>B7/S4</t>
        </is>
      </c>
      <c r="AA92" s="9" t="inlineStr">
        <is>
          <t>G5</t>
        </is>
      </c>
      <c r="AB92" s="11" t="inlineStr">
        <is>
          <t>B5/V5</t>
        </is>
      </c>
      <c r="AD92" s="3" t="inlineStr">
        <is>
          <t>Z1</t>
        </is>
      </c>
      <c r="AE92" s="3" t="inlineStr">
        <is>
          <t>B1/150 (ProBect#1,2,3,4)</t>
        </is>
      </c>
    </row>
    <row r="93" ht="15" customHeight="1" s="94">
      <c r="R93" s="9" t="inlineStr">
        <is>
          <t>D8</t>
        </is>
      </c>
      <c r="S93" s="11" t="inlineStr">
        <is>
          <t>B8/M4</t>
        </is>
      </c>
      <c r="U93" s="9" t="inlineStr">
        <is>
          <t>E8</t>
        </is>
      </c>
      <c r="V93" s="11" t="inlineStr">
        <is>
          <t>B8/P4</t>
        </is>
      </c>
      <c r="X93" s="9" t="inlineStr">
        <is>
          <t>F8</t>
        </is>
      </c>
      <c r="Y93" s="11" t="inlineStr">
        <is>
          <t>B8/S4</t>
        </is>
      </c>
      <c r="AA93" s="9" t="inlineStr">
        <is>
          <t>G6</t>
        </is>
      </c>
      <c r="AB93" s="11" t="inlineStr">
        <is>
          <t>B6/V5</t>
        </is>
      </c>
      <c r="AD93" s="3" t="inlineStr">
        <is>
          <t>Z2</t>
        </is>
      </c>
      <c r="AE93" s="3" t="inlineStr">
        <is>
          <t>B2/150 (ProBect#1,2,3,4)</t>
        </is>
      </c>
    </row>
    <row r="94">
      <c r="F94" s="110" t="n"/>
      <c r="I94" s="110" t="n"/>
      <c r="L94" s="110" t="n"/>
      <c r="R94" s="9" t="inlineStr">
        <is>
          <t>D9</t>
        </is>
      </c>
      <c r="S94" s="11" t="inlineStr">
        <is>
          <t>B9/M4</t>
        </is>
      </c>
      <c r="U94" s="9" t="inlineStr">
        <is>
          <t>E9</t>
        </is>
      </c>
      <c r="V94" s="11" t="inlineStr">
        <is>
          <t>B9/P4</t>
        </is>
      </c>
      <c r="X94" s="9" t="inlineStr">
        <is>
          <t>F9</t>
        </is>
      </c>
      <c r="Y94" s="11" t="inlineStr">
        <is>
          <t>B9/S4</t>
        </is>
      </c>
      <c r="AA94" s="9" t="inlineStr">
        <is>
          <t>G7</t>
        </is>
      </c>
      <c r="AB94" s="11" t="inlineStr">
        <is>
          <t>B7/V5</t>
        </is>
      </c>
      <c r="AD94" s="3" t="inlineStr">
        <is>
          <t>Z3</t>
        </is>
      </c>
      <c r="AE94" s="3" t="inlineStr">
        <is>
          <t>B3/150 (ProBect#1,2,3,4)</t>
        </is>
      </c>
    </row>
    <row r="95">
      <c r="R95" s="9" t="inlineStr">
        <is>
          <t>D10</t>
        </is>
      </c>
      <c r="S95" s="11" t="inlineStr">
        <is>
          <t>B10/M4</t>
        </is>
      </c>
      <c r="U95" s="9" t="inlineStr">
        <is>
          <t>E10</t>
        </is>
      </c>
      <c r="V95" s="11" t="inlineStr">
        <is>
          <t>B10/P4</t>
        </is>
      </c>
      <c r="X95" s="9" t="inlineStr">
        <is>
          <t>F10</t>
        </is>
      </c>
      <c r="Y95" s="11" t="inlineStr">
        <is>
          <t>B10/S4</t>
        </is>
      </c>
      <c r="AA95" s="9" t="inlineStr">
        <is>
          <t>G8</t>
        </is>
      </c>
      <c r="AB95" s="11" t="inlineStr">
        <is>
          <t>B8/V5</t>
        </is>
      </c>
      <c r="AD95" s="3" t="inlineStr">
        <is>
          <t>Z4</t>
        </is>
      </c>
      <c r="AE95" s="3" t="inlineStr">
        <is>
          <t>B4/150 (ProBect#1,2,3,4)</t>
        </is>
      </c>
    </row>
    <row r="96">
      <c r="R96" s="9" t="inlineStr">
        <is>
          <t>D11</t>
        </is>
      </c>
      <c r="S96" s="11" t="inlineStr">
        <is>
          <t>B11/M4</t>
        </is>
      </c>
      <c r="U96" s="9" t="inlineStr">
        <is>
          <t>E11</t>
        </is>
      </c>
      <c r="V96" s="11" t="inlineStr">
        <is>
          <t>B11/P4</t>
        </is>
      </c>
      <c r="X96" s="9" t="inlineStr">
        <is>
          <t>F11</t>
        </is>
      </c>
      <c r="Y96" s="11" t="inlineStr">
        <is>
          <t>B11/S4</t>
        </is>
      </c>
      <c r="AA96" s="9" t="inlineStr">
        <is>
          <t>G9</t>
        </is>
      </c>
      <c r="AB96" s="11" t="inlineStr">
        <is>
          <t>B9/V5</t>
        </is>
      </c>
      <c r="AD96" s="3" t="inlineStr">
        <is>
          <t>Z5</t>
        </is>
      </c>
      <c r="AE96" s="3" t="inlineStr">
        <is>
          <t>B5/150 (ProBect#1,2,3,4)</t>
        </is>
      </c>
    </row>
    <row r="97" ht="15" customHeight="1" s="94" thickBot="1">
      <c r="R97" s="9" t="inlineStr">
        <is>
          <t>D12</t>
        </is>
      </c>
      <c r="S97" s="12" t="inlineStr">
        <is>
          <t>B12/M4</t>
        </is>
      </c>
      <c r="U97" s="9" t="inlineStr">
        <is>
          <t>E12</t>
        </is>
      </c>
      <c r="V97" s="12" t="inlineStr">
        <is>
          <t>B12/P4</t>
        </is>
      </c>
      <c r="X97" s="9" t="inlineStr">
        <is>
          <t>F12</t>
        </is>
      </c>
      <c r="Y97" s="12" t="inlineStr">
        <is>
          <t>B12/S4</t>
        </is>
      </c>
      <c r="AA97" s="9" t="inlineStr">
        <is>
          <t>G10</t>
        </is>
      </c>
      <c r="AB97" s="11" t="inlineStr">
        <is>
          <t>B10/V5</t>
        </is>
      </c>
      <c r="AD97" s="3" t="inlineStr">
        <is>
          <t>Z6</t>
        </is>
      </c>
      <c r="AE97" s="3" t="inlineStr">
        <is>
          <t>B6/150 (ProBect#1,2,3,4)</t>
        </is>
      </c>
    </row>
    <row r="98" ht="15" customHeight="1" s="94" thickBot="1">
      <c r="AA98" s="9" t="inlineStr">
        <is>
          <t>G11</t>
        </is>
      </c>
      <c r="AB98" s="11" t="inlineStr">
        <is>
          <t>B11/V5</t>
        </is>
      </c>
      <c r="AD98" s="3" t="inlineStr">
        <is>
          <t>Z7</t>
        </is>
      </c>
      <c r="AE98" s="3" t="inlineStr">
        <is>
          <t>B7/150 (ProBect#1,2,3,4)</t>
        </is>
      </c>
    </row>
    <row r="99" ht="15" customHeight="1" s="94" thickBot="1">
      <c r="R99" s="108" t="inlineStr">
        <is>
          <t>Number of D = Number of B (Exp-High risk)</t>
        </is>
      </c>
      <c r="S99" s="109" t="n"/>
      <c r="U99" s="108" t="inlineStr">
        <is>
          <t>Number of  E = Number B (EXP-High risk)</t>
        </is>
      </c>
      <c r="V99" s="109" t="n"/>
      <c r="X99" s="108" t="inlineStr">
        <is>
          <t>Number of  F = Number B (EXP-High Risk)</t>
        </is>
      </c>
      <c r="Y99" s="109" t="n"/>
      <c r="AA99" s="9" t="inlineStr">
        <is>
          <t>G12</t>
        </is>
      </c>
      <c r="AB99" s="12" t="inlineStr">
        <is>
          <t>B12/V5</t>
        </is>
      </c>
      <c r="AD99" s="3" t="inlineStr">
        <is>
          <t>Z8</t>
        </is>
      </c>
      <c r="AE99" s="3" t="inlineStr">
        <is>
          <t>B8/150 (ProBect#1,2,3,4)</t>
        </is>
      </c>
    </row>
    <row r="100" ht="15" customHeight="1" s="94" thickBot="1">
      <c r="R100" s="9" t="inlineStr">
        <is>
          <t>D1</t>
        </is>
      </c>
      <c r="S100" s="11" t="inlineStr">
        <is>
          <t>B1/N8</t>
        </is>
      </c>
      <c r="U100" s="9" t="inlineStr">
        <is>
          <t>E1</t>
        </is>
      </c>
      <c r="V100" s="11" t="inlineStr">
        <is>
          <t>B1/Q8</t>
        </is>
      </c>
      <c r="X100" s="9" t="inlineStr">
        <is>
          <t>F1</t>
        </is>
      </c>
      <c r="Y100" s="11" t="inlineStr">
        <is>
          <t>B1/T8</t>
        </is>
      </c>
      <c r="AD100" s="3" t="inlineStr">
        <is>
          <t>Z9</t>
        </is>
      </c>
      <c r="AE100" s="3" t="inlineStr">
        <is>
          <t>B9/150 (ProBect#1,2,3,4)</t>
        </is>
      </c>
    </row>
    <row r="101">
      <c r="R101" s="9" t="inlineStr">
        <is>
          <t>D2</t>
        </is>
      </c>
      <c r="S101" s="11" t="inlineStr">
        <is>
          <t>B2/N8</t>
        </is>
      </c>
      <c r="U101" s="9" t="inlineStr">
        <is>
          <t>E2</t>
        </is>
      </c>
      <c r="V101" s="11" t="inlineStr">
        <is>
          <t>B2/Q8</t>
        </is>
      </c>
      <c r="X101" s="9" t="inlineStr">
        <is>
          <t>F2</t>
        </is>
      </c>
      <c r="Y101" s="11" t="inlineStr">
        <is>
          <t>B2/T8</t>
        </is>
      </c>
      <c r="AA101" s="108" t="inlineStr">
        <is>
          <t>Number of G = Number of B (Exp-Very High Risk)</t>
        </is>
      </c>
      <c r="AB101" s="109" t="n"/>
      <c r="AD101" s="3" t="inlineStr">
        <is>
          <t>Z10</t>
        </is>
      </c>
      <c r="AE101" s="3" t="inlineStr">
        <is>
          <t>B10/150 (ProBect#1,2,3,4)</t>
        </is>
      </c>
    </row>
    <row r="102">
      <c r="R102" s="9" t="inlineStr">
        <is>
          <t>D3</t>
        </is>
      </c>
      <c r="S102" s="11" t="inlineStr">
        <is>
          <t>B3/N8</t>
        </is>
      </c>
      <c r="U102" s="9" t="inlineStr">
        <is>
          <t>E3</t>
        </is>
      </c>
      <c r="V102" s="11" t="inlineStr">
        <is>
          <t>B3/Q8</t>
        </is>
      </c>
      <c r="X102" s="9" t="inlineStr">
        <is>
          <t>F3</t>
        </is>
      </c>
      <c r="Y102" s="11" t="inlineStr">
        <is>
          <t>B3/T8</t>
        </is>
      </c>
      <c r="AA102" s="9" t="inlineStr">
        <is>
          <t>G1</t>
        </is>
      </c>
      <c r="AB102" s="11" t="inlineStr">
        <is>
          <t>B1/W9</t>
        </is>
      </c>
      <c r="AD102" s="3" t="inlineStr">
        <is>
          <t>Z11</t>
        </is>
      </c>
      <c r="AE102" s="3" t="inlineStr">
        <is>
          <t>B11/150 (ProBect#1,2,3,4)</t>
        </is>
      </c>
    </row>
    <row r="103">
      <c r="R103" s="9" t="inlineStr">
        <is>
          <t>D4</t>
        </is>
      </c>
      <c r="S103" s="11" t="inlineStr">
        <is>
          <t>B4/N4</t>
        </is>
      </c>
      <c r="U103" s="9" t="inlineStr">
        <is>
          <t>E4</t>
        </is>
      </c>
      <c r="V103" s="11" t="inlineStr">
        <is>
          <t>B4/Q4</t>
        </is>
      </c>
      <c r="X103" s="9" t="inlineStr">
        <is>
          <t>F4</t>
        </is>
      </c>
      <c r="Y103" s="11" t="inlineStr">
        <is>
          <t>B4/T4</t>
        </is>
      </c>
      <c r="AA103" s="9" t="inlineStr">
        <is>
          <t>G2</t>
        </is>
      </c>
      <c r="AB103" s="11" t="inlineStr">
        <is>
          <t>B2/W9</t>
        </is>
      </c>
      <c r="AD103" s="3" t="inlineStr">
        <is>
          <t>Z12</t>
        </is>
      </c>
      <c r="AE103" s="3" t="inlineStr">
        <is>
          <t>B12/150 (ProBect#1,2,3,4)</t>
        </is>
      </c>
    </row>
    <row r="104">
      <c r="R104" s="9" t="inlineStr">
        <is>
          <t>D5</t>
        </is>
      </c>
      <c r="S104" s="11" t="inlineStr">
        <is>
          <t>B5/N4</t>
        </is>
      </c>
      <c r="U104" s="9" t="inlineStr">
        <is>
          <t>E5</t>
        </is>
      </c>
      <c r="V104" s="11" t="inlineStr">
        <is>
          <t>B5/Q4</t>
        </is>
      </c>
      <c r="X104" s="9" t="inlineStr">
        <is>
          <t>F5</t>
        </is>
      </c>
      <c r="Y104" s="11" t="inlineStr">
        <is>
          <t>B5/T4</t>
        </is>
      </c>
      <c r="AA104" s="9" t="inlineStr">
        <is>
          <t>G3</t>
        </is>
      </c>
      <c r="AB104" s="11" t="inlineStr">
        <is>
          <t>B3/W9</t>
        </is>
      </c>
      <c r="AD104" s="113" t="inlineStr">
        <is>
          <t>In case of result Less than 1 consider 1</t>
        </is>
      </c>
      <c r="AE104" s="92" t="n"/>
    </row>
    <row r="105">
      <c r="R105" s="9" t="inlineStr">
        <is>
          <t>D6</t>
        </is>
      </c>
      <c r="S105" s="11" t="inlineStr">
        <is>
          <t>B6/N4</t>
        </is>
      </c>
      <c r="U105" s="9" t="inlineStr">
        <is>
          <t>E6</t>
        </is>
      </c>
      <c r="V105" s="11" t="inlineStr">
        <is>
          <t>B6/Q4</t>
        </is>
      </c>
      <c r="X105" s="9" t="inlineStr">
        <is>
          <t>F6</t>
        </is>
      </c>
      <c r="Y105" s="11" t="inlineStr">
        <is>
          <t>B6/T4</t>
        </is>
      </c>
      <c r="AA105" s="9" t="inlineStr">
        <is>
          <t>G4</t>
        </is>
      </c>
      <c r="AB105" s="11" t="inlineStr">
        <is>
          <t>B4/W5</t>
        </is>
      </c>
    </row>
    <row r="106" ht="15" customHeight="1" s="94">
      <c r="R106" s="9" t="inlineStr">
        <is>
          <t>D7</t>
        </is>
      </c>
      <c r="S106" s="11" t="inlineStr">
        <is>
          <t>B7/N4</t>
        </is>
      </c>
      <c r="U106" s="9" t="inlineStr">
        <is>
          <t>E7</t>
        </is>
      </c>
      <c r="V106" s="11" t="inlineStr">
        <is>
          <t>B7/Q4</t>
        </is>
      </c>
      <c r="X106" s="9" t="inlineStr">
        <is>
          <t>F7</t>
        </is>
      </c>
      <c r="Y106" s="11" t="inlineStr">
        <is>
          <t>B7/T4</t>
        </is>
      </c>
      <c r="AA106" s="9" t="inlineStr">
        <is>
          <t>G5</t>
        </is>
      </c>
      <c r="AB106" s="11" t="inlineStr">
        <is>
          <t>B5/W5</t>
        </is>
      </c>
      <c r="AD106" s="113" t="inlineStr">
        <is>
          <t>Number of AA = Number of B</t>
        </is>
      </c>
      <c r="AE106" s="92" t="n"/>
    </row>
    <row r="107" ht="15" customHeight="1" s="94">
      <c r="R107" s="9" t="inlineStr">
        <is>
          <t>D8</t>
        </is>
      </c>
      <c r="S107" s="11" t="inlineStr">
        <is>
          <t>B8/N4</t>
        </is>
      </c>
      <c r="U107" s="9" t="inlineStr">
        <is>
          <t>E8</t>
        </is>
      </c>
      <c r="V107" s="11" t="inlineStr">
        <is>
          <t>B8/Q4</t>
        </is>
      </c>
      <c r="X107" s="9" t="inlineStr">
        <is>
          <t>F8</t>
        </is>
      </c>
      <c r="Y107" s="11" t="inlineStr">
        <is>
          <t>B8/T4</t>
        </is>
      </c>
      <c r="AA107" s="9" t="inlineStr">
        <is>
          <t>G6</t>
        </is>
      </c>
      <c r="AB107" s="11" t="inlineStr">
        <is>
          <t>B6/W5</t>
        </is>
      </c>
      <c r="AD107" s="3" t="inlineStr">
        <is>
          <t>AA1</t>
        </is>
      </c>
      <c r="AE107" s="3" t="inlineStr">
        <is>
          <t>B1/150 (ProBect#1,2,3,4)</t>
        </is>
      </c>
    </row>
    <row r="108">
      <c r="F108" s="110" t="n"/>
      <c r="I108" s="110" t="n"/>
      <c r="L108" s="110" t="n"/>
      <c r="R108" s="9" t="inlineStr">
        <is>
          <t>D9</t>
        </is>
      </c>
      <c r="S108" s="11" t="inlineStr">
        <is>
          <t>B9/N4</t>
        </is>
      </c>
      <c r="U108" s="9" t="inlineStr">
        <is>
          <t>E9</t>
        </is>
      </c>
      <c r="V108" s="11" t="inlineStr">
        <is>
          <t>B9/Q4</t>
        </is>
      </c>
      <c r="X108" s="9" t="inlineStr">
        <is>
          <t>F9</t>
        </is>
      </c>
      <c r="Y108" s="11" t="inlineStr">
        <is>
          <t>B9/T4</t>
        </is>
      </c>
      <c r="AA108" s="9" t="inlineStr">
        <is>
          <t>G7</t>
        </is>
      </c>
      <c r="AB108" s="11" t="inlineStr">
        <is>
          <t>B7/W5</t>
        </is>
      </c>
      <c r="AD108" s="3" t="inlineStr">
        <is>
          <t>AA2</t>
        </is>
      </c>
      <c r="AE108" s="3" t="inlineStr">
        <is>
          <t>B2/150 (ProBect#1,2,3,4)</t>
        </is>
      </c>
    </row>
    <row r="109">
      <c r="R109" s="9" t="inlineStr">
        <is>
          <t>D10</t>
        </is>
      </c>
      <c r="S109" s="11" t="inlineStr">
        <is>
          <t>B10/N4</t>
        </is>
      </c>
      <c r="U109" s="9" t="inlineStr">
        <is>
          <t>E10</t>
        </is>
      </c>
      <c r="V109" s="11" t="inlineStr">
        <is>
          <t>B10/Q4</t>
        </is>
      </c>
      <c r="X109" s="9" t="inlineStr">
        <is>
          <t>F10</t>
        </is>
      </c>
      <c r="Y109" s="11" t="inlineStr">
        <is>
          <t>B10/T4</t>
        </is>
      </c>
      <c r="AA109" s="9" t="inlineStr">
        <is>
          <t>G8</t>
        </is>
      </c>
      <c r="AB109" s="11" t="inlineStr">
        <is>
          <t>B8/W5</t>
        </is>
      </c>
      <c r="AD109" s="3" t="inlineStr">
        <is>
          <t>AA3</t>
        </is>
      </c>
      <c r="AE109" s="3" t="inlineStr">
        <is>
          <t>B3/150 (ProBect#1,2,3,4)</t>
        </is>
      </c>
    </row>
    <row r="110">
      <c r="R110" s="9" t="inlineStr">
        <is>
          <t>D11</t>
        </is>
      </c>
      <c r="S110" s="11" t="inlineStr">
        <is>
          <t>B11/N4</t>
        </is>
      </c>
      <c r="U110" s="9" t="inlineStr">
        <is>
          <t>E11</t>
        </is>
      </c>
      <c r="V110" s="11" t="inlineStr">
        <is>
          <t>B11/Q4</t>
        </is>
      </c>
      <c r="X110" s="9" t="inlineStr">
        <is>
          <t>F11</t>
        </is>
      </c>
      <c r="Y110" s="11" t="inlineStr">
        <is>
          <t>B11/T4</t>
        </is>
      </c>
      <c r="AA110" s="9" t="inlineStr">
        <is>
          <t>G9</t>
        </is>
      </c>
      <c r="AB110" s="11" t="inlineStr">
        <is>
          <t>B9/W5</t>
        </is>
      </c>
      <c r="AD110" s="3" t="inlineStr">
        <is>
          <t>AA4</t>
        </is>
      </c>
      <c r="AE110" s="3" t="inlineStr">
        <is>
          <t>B4/150 (ProBect#1,2,3,4)</t>
        </is>
      </c>
    </row>
    <row r="111" ht="15" customHeight="1" s="94" thickBot="1">
      <c r="R111" s="9" t="inlineStr">
        <is>
          <t>D12</t>
        </is>
      </c>
      <c r="S111" s="12" t="inlineStr">
        <is>
          <t>B12/N4</t>
        </is>
      </c>
      <c r="U111" s="9" t="inlineStr">
        <is>
          <t>E12</t>
        </is>
      </c>
      <c r="V111" s="12" t="inlineStr">
        <is>
          <t>B12/Q4</t>
        </is>
      </c>
      <c r="X111" s="9" t="inlineStr">
        <is>
          <t>F12</t>
        </is>
      </c>
      <c r="Y111" s="12" t="inlineStr">
        <is>
          <t>B12/T4</t>
        </is>
      </c>
      <c r="AA111" s="9" t="inlineStr">
        <is>
          <t>G10</t>
        </is>
      </c>
      <c r="AB111" s="11" t="inlineStr">
        <is>
          <t>B10/W5</t>
        </is>
      </c>
      <c r="AD111" s="3" t="inlineStr">
        <is>
          <t>AA5</t>
        </is>
      </c>
      <c r="AE111" s="3" t="inlineStr">
        <is>
          <t>B5/150 (ProBect#1,2,3,4)</t>
        </is>
      </c>
    </row>
    <row r="112" ht="15" customHeight="1" s="94" thickBot="1">
      <c r="AA112" s="9" t="inlineStr">
        <is>
          <t>G11</t>
        </is>
      </c>
      <c r="AB112" s="11" t="inlineStr">
        <is>
          <t>B11/W5</t>
        </is>
      </c>
      <c r="AD112" s="3" t="inlineStr">
        <is>
          <t>AA6</t>
        </is>
      </c>
      <c r="AE112" s="3" t="inlineStr">
        <is>
          <t>B6/150 (ProBect#1,2,3,4)</t>
        </is>
      </c>
    </row>
    <row r="113" ht="15" customHeight="1" s="94" thickBot="1">
      <c r="R113" s="108" t="inlineStr">
        <is>
          <t>Number of D = Number of B (Swap-High risk)</t>
        </is>
      </c>
      <c r="S113" s="109" t="n"/>
      <c r="U113" s="108" t="inlineStr">
        <is>
          <t>Number of  E = Number B (SWAP-High risk)</t>
        </is>
      </c>
      <c r="V113" s="109" t="n"/>
      <c r="X113" s="108" t="inlineStr">
        <is>
          <t>Number of  F = Number B (SWAP-High Risk)</t>
        </is>
      </c>
      <c r="Y113" s="109" t="n"/>
      <c r="AA113" s="9" t="inlineStr">
        <is>
          <t>G12</t>
        </is>
      </c>
      <c r="AB113" s="12" t="inlineStr">
        <is>
          <t>B12/W5</t>
        </is>
      </c>
      <c r="AD113" s="3" t="inlineStr">
        <is>
          <t>AA7</t>
        </is>
      </c>
      <c r="AE113" s="3" t="inlineStr">
        <is>
          <t>B7/150 (ProBect#1,2,3,4)</t>
        </is>
      </c>
    </row>
    <row r="114">
      <c r="R114" s="9" t="inlineStr">
        <is>
          <t>D1</t>
        </is>
      </c>
      <c r="S114" s="11" t="inlineStr">
        <is>
          <t>B1/O8</t>
        </is>
      </c>
      <c r="U114" s="9" t="inlineStr">
        <is>
          <t>E1</t>
        </is>
      </c>
      <c r="V114" s="11" t="inlineStr">
        <is>
          <t>B1/R8</t>
        </is>
      </c>
      <c r="X114" s="9" t="inlineStr">
        <is>
          <t>F1</t>
        </is>
      </c>
      <c r="Y114" s="11" t="inlineStr">
        <is>
          <t>B1/U8</t>
        </is>
      </c>
      <c r="AD114" s="3" t="inlineStr">
        <is>
          <t>AA8</t>
        </is>
      </c>
      <c r="AE114" s="3" t="inlineStr">
        <is>
          <t>B8/150 (ProBect#1,2,3,4)</t>
        </is>
      </c>
    </row>
    <row r="115">
      <c r="R115" s="9" t="inlineStr">
        <is>
          <t>D2</t>
        </is>
      </c>
      <c r="S115" s="11" t="inlineStr">
        <is>
          <t>B2/O8</t>
        </is>
      </c>
      <c r="U115" s="9" t="inlineStr">
        <is>
          <t>E2</t>
        </is>
      </c>
      <c r="V115" s="11" t="inlineStr">
        <is>
          <t>B2/R8</t>
        </is>
      </c>
      <c r="X115" s="9" t="inlineStr">
        <is>
          <t>F2</t>
        </is>
      </c>
      <c r="Y115" s="11" t="inlineStr">
        <is>
          <t>B2/U8</t>
        </is>
      </c>
      <c r="AD115" s="3" t="inlineStr">
        <is>
          <t>AA9</t>
        </is>
      </c>
      <c r="AE115" s="3" t="inlineStr">
        <is>
          <t>B9/150 (ProBect#1,2,3,4)</t>
        </is>
      </c>
    </row>
    <row r="116">
      <c r="R116" s="9" t="inlineStr">
        <is>
          <t>D3</t>
        </is>
      </c>
      <c r="S116" s="11" t="inlineStr">
        <is>
          <t>B3/O8</t>
        </is>
      </c>
      <c r="U116" s="9" t="inlineStr">
        <is>
          <t>E3</t>
        </is>
      </c>
      <c r="V116" s="11" t="inlineStr">
        <is>
          <t>B3/R8</t>
        </is>
      </c>
      <c r="X116" s="9" t="inlineStr">
        <is>
          <t>F3</t>
        </is>
      </c>
      <c r="Y116" s="11" t="inlineStr">
        <is>
          <t>B3/U8</t>
        </is>
      </c>
      <c r="AD116" s="3" t="inlineStr">
        <is>
          <t>AA10</t>
        </is>
      </c>
      <c r="AE116" s="3" t="inlineStr">
        <is>
          <t>B10/150 (ProBect#1,2,3,4)</t>
        </is>
      </c>
    </row>
    <row r="117">
      <c r="R117" s="9" t="inlineStr">
        <is>
          <t>D4</t>
        </is>
      </c>
      <c r="S117" s="11" t="inlineStr">
        <is>
          <t>B4/O4</t>
        </is>
      </c>
      <c r="U117" s="9" t="inlineStr">
        <is>
          <t>E4</t>
        </is>
      </c>
      <c r="V117" s="11" t="inlineStr">
        <is>
          <t>B4/R4</t>
        </is>
      </c>
      <c r="X117" s="9" t="inlineStr">
        <is>
          <t>F4</t>
        </is>
      </c>
      <c r="Y117" s="11" t="inlineStr">
        <is>
          <t>B4/U4</t>
        </is>
      </c>
      <c r="AD117" s="3" t="inlineStr">
        <is>
          <t>AA11</t>
        </is>
      </c>
      <c r="AE117" s="3" t="inlineStr">
        <is>
          <t>B11/150 (ProBect#1,2,3,4)</t>
        </is>
      </c>
    </row>
    <row r="118">
      <c r="R118" s="9" t="inlineStr">
        <is>
          <t>D5</t>
        </is>
      </c>
      <c r="S118" s="11" t="inlineStr">
        <is>
          <t>B5/O4</t>
        </is>
      </c>
      <c r="U118" s="9" t="inlineStr">
        <is>
          <t>E5</t>
        </is>
      </c>
      <c r="V118" s="11" t="inlineStr">
        <is>
          <t>B5/R4</t>
        </is>
      </c>
      <c r="X118" s="9" t="inlineStr">
        <is>
          <t>F5</t>
        </is>
      </c>
      <c r="Y118" s="11" t="inlineStr">
        <is>
          <t>B5/U4</t>
        </is>
      </c>
      <c r="AD118" s="3" t="inlineStr">
        <is>
          <t>AA12</t>
        </is>
      </c>
      <c r="AE118" s="3" t="inlineStr">
        <is>
          <t>B12/150 (ProBect#1,2,3,4)</t>
        </is>
      </c>
    </row>
    <row r="119">
      <c r="R119" s="9" t="inlineStr">
        <is>
          <t>D6</t>
        </is>
      </c>
      <c r="S119" s="11" t="inlineStr">
        <is>
          <t>B6/O4</t>
        </is>
      </c>
      <c r="U119" s="9" t="inlineStr">
        <is>
          <t>E6</t>
        </is>
      </c>
      <c r="V119" s="11" t="inlineStr">
        <is>
          <t>B6/R4</t>
        </is>
      </c>
      <c r="X119" s="9" t="inlineStr">
        <is>
          <t>F6</t>
        </is>
      </c>
      <c r="Y119" s="11" t="inlineStr">
        <is>
          <t>B6/U4</t>
        </is>
      </c>
      <c r="AD119" s="113" t="inlineStr">
        <is>
          <t>In case of result Less than 1 consider 1</t>
        </is>
      </c>
      <c r="AE119" s="92" t="n"/>
    </row>
    <row r="120" ht="15" customHeight="1" s="94">
      <c r="R120" s="9" t="inlineStr">
        <is>
          <t>D7</t>
        </is>
      </c>
      <c r="S120" s="11" t="inlineStr">
        <is>
          <t>B7/O4</t>
        </is>
      </c>
      <c r="U120" s="9" t="inlineStr">
        <is>
          <t>E7</t>
        </is>
      </c>
      <c r="V120" s="11" t="inlineStr">
        <is>
          <t>B7/R4</t>
        </is>
      </c>
      <c r="X120" s="9" t="inlineStr">
        <is>
          <t>F7</t>
        </is>
      </c>
      <c r="Y120" s="11" t="inlineStr">
        <is>
          <t>B7/U4</t>
        </is>
      </c>
    </row>
    <row r="121" ht="15" customHeight="1" s="94">
      <c r="R121" s="9" t="inlineStr">
        <is>
          <t>D8</t>
        </is>
      </c>
      <c r="S121" s="11" t="inlineStr">
        <is>
          <t>B8/O4</t>
        </is>
      </c>
      <c r="U121" s="9" t="inlineStr">
        <is>
          <t>E8</t>
        </is>
      </c>
      <c r="V121" s="11" t="inlineStr">
        <is>
          <t>B8/R4</t>
        </is>
      </c>
      <c r="X121" s="9" t="inlineStr">
        <is>
          <t>F8</t>
        </is>
      </c>
      <c r="Y121" s="11" t="inlineStr">
        <is>
          <t>B8/U4</t>
        </is>
      </c>
      <c r="AD121" s="113" t="inlineStr">
        <is>
          <t>Number of AB=  Number of B</t>
        </is>
      </c>
      <c r="AE121" s="92" t="n"/>
    </row>
    <row r="122">
      <c r="F122" s="110" t="n"/>
      <c r="I122" s="110" t="n"/>
      <c r="L122" s="110" t="n"/>
      <c r="R122" s="9" t="inlineStr">
        <is>
          <t>D9</t>
        </is>
      </c>
      <c r="S122" s="11" t="inlineStr">
        <is>
          <t>B9/O4</t>
        </is>
      </c>
      <c r="U122" s="9" t="inlineStr">
        <is>
          <t>E9</t>
        </is>
      </c>
      <c r="V122" s="11" t="inlineStr">
        <is>
          <t>B9/R4</t>
        </is>
      </c>
      <c r="X122" s="9" t="inlineStr">
        <is>
          <t>F9</t>
        </is>
      </c>
      <c r="Y122" s="11" t="inlineStr">
        <is>
          <t>B9/U4</t>
        </is>
      </c>
      <c r="AD122" s="3" t="inlineStr">
        <is>
          <t>AB1</t>
        </is>
      </c>
      <c r="AE122" s="3" t="inlineStr">
        <is>
          <t>J1/3 (Project#1,2,3,4)</t>
        </is>
      </c>
    </row>
    <row r="123">
      <c r="R123" s="9" t="inlineStr">
        <is>
          <t>D10</t>
        </is>
      </c>
      <c r="S123" s="11" t="inlineStr">
        <is>
          <t>B10/O4</t>
        </is>
      </c>
      <c r="U123" s="9" t="inlineStr">
        <is>
          <t>E10</t>
        </is>
      </c>
      <c r="V123" s="11" t="inlineStr">
        <is>
          <t>B10/R4</t>
        </is>
      </c>
      <c r="X123" s="9" t="inlineStr">
        <is>
          <t>F10</t>
        </is>
      </c>
      <c r="Y123" s="11" t="inlineStr">
        <is>
          <t>B10/U4</t>
        </is>
      </c>
      <c r="AD123" s="3" t="inlineStr">
        <is>
          <t>AB2</t>
        </is>
      </c>
      <c r="AE123" s="3" t="inlineStr">
        <is>
          <t>J2/3 (Project#1,2,3,4)</t>
        </is>
      </c>
    </row>
    <row r="124">
      <c r="R124" s="9" t="inlineStr">
        <is>
          <t>D11</t>
        </is>
      </c>
      <c r="S124" s="11" t="inlineStr">
        <is>
          <t>B11/O4</t>
        </is>
      </c>
      <c r="U124" s="9" t="inlineStr">
        <is>
          <t>E11</t>
        </is>
      </c>
      <c r="V124" s="11" t="inlineStr">
        <is>
          <t>B11/R4</t>
        </is>
      </c>
      <c r="X124" s="9" t="inlineStr">
        <is>
          <t>F11</t>
        </is>
      </c>
      <c r="Y124" s="11" t="inlineStr">
        <is>
          <t>B11/U4</t>
        </is>
      </c>
      <c r="AD124" s="3" t="inlineStr">
        <is>
          <t>AB3</t>
        </is>
      </c>
      <c r="AE124" s="3" t="inlineStr">
        <is>
          <t>J3/3 (Project#1,2,3,4)</t>
        </is>
      </c>
    </row>
    <row r="125" ht="15" customHeight="1" s="94" thickBot="1">
      <c r="R125" s="9" t="inlineStr">
        <is>
          <t>D12</t>
        </is>
      </c>
      <c r="S125" s="12" t="inlineStr">
        <is>
          <t>B12/O4</t>
        </is>
      </c>
      <c r="U125" s="9" t="inlineStr">
        <is>
          <t>E12</t>
        </is>
      </c>
      <c r="V125" s="12" t="inlineStr">
        <is>
          <t>B12/R4</t>
        </is>
      </c>
      <c r="X125" s="9" t="inlineStr">
        <is>
          <t>F12</t>
        </is>
      </c>
      <c r="Y125" s="12" t="inlineStr">
        <is>
          <t>B12/U4</t>
        </is>
      </c>
      <c r="AD125" s="3" t="inlineStr">
        <is>
          <t>AB4</t>
        </is>
      </c>
      <c r="AE125" s="3" t="inlineStr">
        <is>
          <t>J4/3 (Project#1,2,3,4)</t>
        </is>
      </c>
    </row>
    <row r="126" ht="15" customHeight="1" s="94" thickBot="1">
      <c r="AD126" s="3" t="inlineStr">
        <is>
          <t>AB5</t>
        </is>
      </c>
      <c r="AE126" s="3" t="inlineStr">
        <is>
          <t>J5/3 (Project#1,2,3,4)</t>
        </is>
      </c>
    </row>
    <row r="127" ht="15" customHeight="1" s="94">
      <c r="R127" s="108" t="inlineStr">
        <is>
          <t>Number of D = Number of B (New-Very High risk)</t>
        </is>
      </c>
      <c r="S127" s="109" t="n"/>
      <c r="U127" s="108" t="inlineStr">
        <is>
          <t>Number of  E = Number B (New-Very High risk)</t>
        </is>
      </c>
      <c r="V127" s="109" t="n"/>
      <c r="X127" s="7" t="inlineStr">
        <is>
          <t>Number of  F = Number B (New-Very High Risk)</t>
        </is>
      </c>
      <c r="Y127" s="8" t="n"/>
      <c r="AD127" s="3" t="inlineStr">
        <is>
          <t>AB6</t>
        </is>
      </c>
      <c r="AE127" s="3" t="inlineStr">
        <is>
          <t>J6/3 (Project#1,2,3,4)</t>
        </is>
      </c>
    </row>
    <row r="128">
      <c r="R128" s="9" t="inlineStr">
        <is>
          <t>D1</t>
        </is>
      </c>
      <c r="S128" s="11" t="inlineStr">
        <is>
          <t>B1/M9</t>
        </is>
      </c>
      <c r="U128" s="9" t="inlineStr">
        <is>
          <t>E1</t>
        </is>
      </c>
      <c r="V128" s="11" t="inlineStr">
        <is>
          <t>B1/P9</t>
        </is>
      </c>
      <c r="X128" s="9" t="inlineStr">
        <is>
          <t>F1</t>
        </is>
      </c>
      <c r="Y128" s="11" t="inlineStr">
        <is>
          <t>B1/S9</t>
        </is>
      </c>
      <c r="AD128" s="3" t="inlineStr">
        <is>
          <t>AB7</t>
        </is>
      </c>
      <c r="AE128" s="3" t="inlineStr">
        <is>
          <t>J7/3 (Project#1,2,3,4)</t>
        </is>
      </c>
    </row>
    <row r="129">
      <c r="R129" s="9" t="inlineStr">
        <is>
          <t>D2</t>
        </is>
      </c>
      <c r="S129" s="11" t="inlineStr">
        <is>
          <t>B2/M9</t>
        </is>
      </c>
      <c r="U129" s="9" t="inlineStr">
        <is>
          <t>E2</t>
        </is>
      </c>
      <c r="V129" s="11" t="inlineStr">
        <is>
          <t>B2/P9</t>
        </is>
      </c>
      <c r="X129" s="9" t="inlineStr">
        <is>
          <t>F2</t>
        </is>
      </c>
      <c r="Y129" s="11" t="inlineStr">
        <is>
          <t>B2/S9</t>
        </is>
      </c>
      <c r="AD129" s="3" t="inlineStr">
        <is>
          <t>AB8</t>
        </is>
      </c>
      <c r="AE129" s="3" t="inlineStr">
        <is>
          <t>J8/3 (Project#1,2,3,4)</t>
        </is>
      </c>
    </row>
    <row r="130">
      <c r="R130" s="9" t="inlineStr">
        <is>
          <t>D3</t>
        </is>
      </c>
      <c r="S130" s="11" t="inlineStr">
        <is>
          <t>B3/M9</t>
        </is>
      </c>
      <c r="U130" s="9" t="inlineStr">
        <is>
          <t>E3</t>
        </is>
      </c>
      <c r="V130" s="11" t="inlineStr">
        <is>
          <t>B3/P9</t>
        </is>
      </c>
      <c r="X130" s="9" t="inlineStr">
        <is>
          <t>F3</t>
        </is>
      </c>
      <c r="Y130" s="11" t="inlineStr">
        <is>
          <t>B3/S9</t>
        </is>
      </c>
      <c r="AD130" s="3" t="inlineStr">
        <is>
          <t>AB9</t>
        </is>
      </c>
      <c r="AE130" s="3" t="inlineStr">
        <is>
          <t>J9/3 (Project#1,2,3,4)</t>
        </is>
      </c>
    </row>
    <row r="131">
      <c r="R131" s="9" t="inlineStr">
        <is>
          <t>D4</t>
        </is>
      </c>
      <c r="S131" s="11" t="inlineStr">
        <is>
          <t>B4/M5</t>
        </is>
      </c>
      <c r="U131" s="9" t="inlineStr">
        <is>
          <t>E4</t>
        </is>
      </c>
      <c r="V131" s="11" t="inlineStr">
        <is>
          <t>B4/P5</t>
        </is>
      </c>
      <c r="X131" s="9" t="inlineStr">
        <is>
          <t>F4</t>
        </is>
      </c>
      <c r="Y131" s="11" t="inlineStr">
        <is>
          <t>B4/S5</t>
        </is>
      </c>
      <c r="AD131" s="3" t="inlineStr">
        <is>
          <t>AB10</t>
        </is>
      </c>
      <c r="AE131" s="3" t="inlineStr">
        <is>
          <t>J10/3 (Project#1,2,3,4)</t>
        </is>
      </c>
    </row>
    <row r="132">
      <c r="R132" s="9" t="inlineStr">
        <is>
          <t>D5</t>
        </is>
      </c>
      <c r="S132" s="11" t="inlineStr">
        <is>
          <t>B5/M5</t>
        </is>
      </c>
      <c r="U132" s="9" t="inlineStr">
        <is>
          <t>E5</t>
        </is>
      </c>
      <c r="V132" s="11" t="inlineStr">
        <is>
          <t>B5/P5</t>
        </is>
      </c>
      <c r="X132" s="9" t="inlineStr">
        <is>
          <t>F5</t>
        </is>
      </c>
      <c r="Y132" s="11" t="inlineStr">
        <is>
          <t>B5/S5</t>
        </is>
      </c>
      <c r="AD132" s="3" t="inlineStr">
        <is>
          <t>AB11</t>
        </is>
      </c>
      <c r="AE132" s="3" t="inlineStr">
        <is>
          <t>J11/3 (Project#1,2,3,4)</t>
        </is>
      </c>
    </row>
    <row r="133">
      <c r="R133" s="9" t="inlineStr">
        <is>
          <t>D6</t>
        </is>
      </c>
      <c r="S133" s="11" t="inlineStr">
        <is>
          <t>B6/M5</t>
        </is>
      </c>
      <c r="U133" s="9" t="inlineStr">
        <is>
          <t>E6</t>
        </is>
      </c>
      <c r="V133" s="11" t="inlineStr">
        <is>
          <t>B6/P5</t>
        </is>
      </c>
      <c r="X133" s="9" t="inlineStr">
        <is>
          <t>F6</t>
        </is>
      </c>
      <c r="Y133" s="11" t="inlineStr">
        <is>
          <t>B6/S5</t>
        </is>
      </c>
      <c r="AD133" s="3" t="inlineStr">
        <is>
          <t>AB12</t>
        </is>
      </c>
      <c r="AE133" s="3" t="inlineStr">
        <is>
          <t>J12/3 (Project#1,2,3,4)</t>
        </is>
      </c>
    </row>
    <row r="134" ht="15" customHeight="1" s="94">
      <c r="R134" s="9" t="inlineStr">
        <is>
          <t>D7</t>
        </is>
      </c>
      <c r="S134" s="11" t="inlineStr">
        <is>
          <t>B7/M5</t>
        </is>
      </c>
      <c r="U134" s="9" t="inlineStr">
        <is>
          <t>E7</t>
        </is>
      </c>
      <c r="V134" s="11" t="inlineStr">
        <is>
          <t>B7/P5</t>
        </is>
      </c>
      <c r="X134" s="9" t="inlineStr">
        <is>
          <t>F7</t>
        </is>
      </c>
      <c r="Y134" s="11" t="inlineStr">
        <is>
          <t>B7/S5</t>
        </is>
      </c>
      <c r="AD134" s="113" t="inlineStr">
        <is>
          <t>In case of result Less than 1 consider 1</t>
        </is>
      </c>
      <c r="AE134" s="92" t="n"/>
    </row>
    <row r="135" ht="15" customHeight="1" s="94">
      <c r="R135" s="9" t="inlineStr">
        <is>
          <t>D8</t>
        </is>
      </c>
      <c r="S135" s="11" t="inlineStr">
        <is>
          <t>B8/M5</t>
        </is>
      </c>
      <c r="U135" s="9" t="inlineStr">
        <is>
          <t>E8</t>
        </is>
      </c>
      <c r="V135" s="11" t="inlineStr">
        <is>
          <t>B8/P5</t>
        </is>
      </c>
      <c r="X135" s="9" t="inlineStr">
        <is>
          <t>F8</t>
        </is>
      </c>
      <c r="Y135" s="11" t="inlineStr">
        <is>
          <t>B8/S5</t>
        </is>
      </c>
    </row>
    <row r="136">
      <c r="F136" s="110" t="n"/>
      <c r="I136" s="110" t="n"/>
      <c r="L136" s="110" t="n"/>
      <c r="R136" s="9" t="inlineStr">
        <is>
          <t>D9</t>
        </is>
      </c>
      <c r="S136" s="11" t="inlineStr">
        <is>
          <t>B9/M5</t>
        </is>
      </c>
      <c r="U136" s="9" t="inlineStr">
        <is>
          <t>E9</t>
        </is>
      </c>
      <c r="V136" s="11" t="inlineStr">
        <is>
          <t>B9/P5</t>
        </is>
      </c>
      <c r="X136" s="9" t="inlineStr">
        <is>
          <t>F9</t>
        </is>
      </c>
      <c r="Y136" s="11" t="inlineStr">
        <is>
          <t>B9/S5</t>
        </is>
      </c>
      <c r="AD136" s="113" t="inlineStr">
        <is>
          <t>Number of AC = Number of B</t>
        </is>
      </c>
      <c r="AE136" s="92" t="n"/>
    </row>
    <row r="137">
      <c r="R137" s="9" t="inlineStr">
        <is>
          <t>D10</t>
        </is>
      </c>
      <c r="S137" s="11" t="inlineStr">
        <is>
          <t>B10/M5</t>
        </is>
      </c>
      <c r="U137" s="9" t="inlineStr">
        <is>
          <t>E10</t>
        </is>
      </c>
      <c r="V137" s="11" t="inlineStr">
        <is>
          <t>B10/P5</t>
        </is>
      </c>
      <c r="X137" s="9" t="inlineStr">
        <is>
          <t>F10</t>
        </is>
      </c>
      <c r="Y137" s="11" t="inlineStr">
        <is>
          <t>B10/S5</t>
        </is>
      </c>
      <c r="AD137" s="3" t="inlineStr">
        <is>
          <t>AC1</t>
        </is>
      </c>
      <c r="AE137" s="3" t="inlineStr">
        <is>
          <t>B1/75 (ProBect#1,2,3,4)</t>
        </is>
      </c>
    </row>
    <row r="138">
      <c r="R138" s="9" t="inlineStr">
        <is>
          <t>D11</t>
        </is>
      </c>
      <c r="S138" s="11" t="inlineStr">
        <is>
          <t>B11/M5</t>
        </is>
      </c>
      <c r="U138" s="9" t="inlineStr">
        <is>
          <t>E11</t>
        </is>
      </c>
      <c r="V138" s="11" t="inlineStr">
        <is>
          <t>B11/P5</t>
        </is>
      </c>
      <c r="X138" s="9" t="inlineStr">
        <is>
          <t>F11</t>
        </is>
      </c>
      <c r="Y138" s="11" t="inlineStr">
        <is>
          <t>B11/S5</t>
        </is>
      </c>
      <c r="AD138" s="3" t="inlineStr">
        <is>
          <t>AC2</t>
        </is>
      </c>
      <c r="AE138" s="3" t="inlineStr">
        <is>
          <t>B2/75 (ProBect#1,2,3,4)</t>
        </is>
      </c>
    </row>
    <row r="139" ht="15" customHeight="1" s="94" thickBot="1">
      <c r="R139" s="9" t="inlineStr">
        <is>
          <t>D12</t>
        </is>
      </c>
      <c r="S139" s="12" t="inlineStr">
        <is>
          <t>B12/M5</t>
        </is>
      </c>
      <c r="U139" s="9" t="inlineStr">
        <is>
          <t>E12</t>
        </is>
      </c>
      <c r="V139" s="12" t="inlineStr">
        <is>
          <t>B12/P5</t>
        </is>
      </c>
      <c r="X139" s="9" t="inlineStr">
        <is>
          <t>F12</t>
        </is>
      </c>
      <c r="Y139" s="12" t="inlineStr">
        <is>
          <t>B12/S5</t>
        </is>
      </c>
      <c r="AD139" s="3" t="inlineStr">
        <is>
          <t>AC3</t>
        </is>
      </c>
      <c r="AE139" s="3" t="inlineStr">
        <is>
          <t>B3/75 (ProBect#1,2,3,4)</t>
        </is>
      </c>
    </row>
    <row r="140" ht="15" customHeight="1" s="94" thickBot="1">
      <c r="AD140" s="3" t="inlineStr">
        <is>
          <t>AC4</t>
        </is>
      </c>
      <c r="AE140" s="3" t="inlineStr">
        <is>
          <t>B4/75 (ProBect#1,2,3,4)</t>
        </is>
      </c>
    </row>
    <row r="141">
      <c r="R141" s="108" t="inlineStr">
        <is>
          <t>Number of D = Number of B (Exp-Very High risk)</t>
        </is>
      </c>
      <c r="S141" s="109" t="n"/>
      <c r="U141" s="108" t="inlineStr">
        <is>
          <t>Number of  E = Number B (EXP-Very High risk)</t>
        </is>
      </c>
      <c r="V141" s="109" t="n"/>
      <c r="X141" s="108" t="inlineStr">
        <is>
          <t>Number of  F = Number B (Exp-Very High Risk)</t>
        </is>
      </c>
      <c r="Y141" s="109" t="n"/>
      <c r="AD141" s="3" t="inlineStr">
        <is>
          <t>AC5</t>
        </is>
      </c>
      <c r="AE141" s="3" t="inlineStr">
        <is>
          <t>B5/75 (ProBect#1,2,3,4)</t>
        </is>
      </c>
    </row>
    <row r="142">
      <c r="R142" s="9" t="inlineStr">
        <is>
          <t>D1</t>
        </is>
      </c>
      <c r="S142" s="11" t="inlineStr">
        <is>
          <t>B1/N9</t>
        </is>
      </c>
      <c r="U142" s="9" t="inlineStr">
        <is>
          <t>E1</t>
        </is>
      </c>
      <c r="V142" s="11" t="inlineStr">
        <is>
          <t>B1/Q9</t>
        </is>
      </c>
      <c r="X142" s="9" t="inlineStr">
        <is>
          <t>F1</t>
        </is>
      </c>
      <c r="Y142" s="11" t="inlineStr">
        <is>
          <t>B1/T9</t>
        </is>
      </c>
      <c r="AD142" s="3" t="inlineStr">
        <is>
          <t>AC6</t>
        </is>
      </c>
      <c r="AE142" s="3" t="inlineStr">
        <is>
          <t>B6/75 (ProBect#1,2,3,4)</t>
        </is>
      </c>
    </row>
    <row r="143">
      <c r="R143" s="9" t="inlineStr">
        <is>
          <t>D2</t>
        </is>
      </c>
      <c r="S143" s="11" t="inlineStr">
        <is>
          <t>B2/N9</t>
        </is>
      </c>
      <c r="U143" s="9" t="inlineStr">
        <is>
          <t>E2</t>
        </is>
      </c>
      <c r="V143" s="11" t="inlineStr">
        <is>
          <t>B2/Q9</t>
        </is>
      </c>
      <c r="X143" s="9" t="inlineStr">
        <is>
          <t>F2</t>
        </is>
      </c>
      <c r="Y143" s="11" t="inlineStr">
        <is>
          <t>B2/T9</t>
        </is>
      </c>
      <c r="AD143" s="3" t="inlineStr">
        <is>
          <t>AC7</t>
        </is>
      </c>
      <c r="AE143" s="3" t="inlineStr">
        <is>
          <t>B7/75 (ProBect#1,2,3,4)</t>
        </is>
      </c>
    </row>
    <row r="144">
      <c r="R144" s="9" t="inlineStr">
        <is>
          <t>D3</t>
        </is>
      </c>
      <c r="S144" s="11" t="inlineStr">
        <is>
          <t>B3/N9</t>
        </is>
      </c>
      <c r="U144" s="9" t="inlineStr">
        <is>
          <t>E3</t>
        </is>
      </c>
      <c r="V144" s="11" t="inlineStr">
        <is>
          <t>B3/Q9</t>
        </is>
      </c>
      <c r="X144" s="9" t="inlineStr">
        <is>
          <t>F3</t>
        </is>
      </c>
      <c r="Y144" s="11" t="inlineStr">
        <is>
          <t>B3/T9</t>
        </is>
      </c>
      <c r="AD144" s="3" t="inlineStr">
        <is>
          <t>AC8</t>
        </is>
      </c>
      <c r="AE144" s="3" t="inlineStr">
        <is>
          <t>B8/75 (ProBect#1,2,3,4)</t>
        </is>
      </c>
    </row>
    <row r="145">
      <c r="R145" s="9" t="inlineStr">
        <is>
          <t>D4</t>
        </is>
      </c>
      <c r="S145" s="11" t="inlineStr">
        <is>
          <t>B4/N5</t>
        </is>
      </c>
      <c r="U145" s="9" t="inlineStr">
        <is>
          <t>E4</t>
        </is>
      </c>
      <c r="V145" s="11" t="inlineStr">
        <is>
          <t>B4/Q5</t>
        </is>
      </c>
      <c r="X145" s="9" t="inlineStr">
        <is>
          <t>F4</t>
        </is>
      </c>
      <c r="Y145" s="11" t="inlineStr">
        <is>
          <t>B4/T5</t>
        </is>
      </c>
      <c r="AD145" s="3" t="inlineStr">
        <is>
          <t>AC9</t>
        </is>
      </c>
      <c r="AE145" s="3" t="inlineStr">
        <is>
          <t>B9/75 (ProBect#1,2,3,4)</t>
        </is>
      </c>
    </row>
    <row r="146">
      <c r="R146" s="9" t="inlineStr">
        <is>
          <t>D5</t>
        </is>
      </c>
      <c r="S146" s="11" t="inlineStr">
        <is>
          <t>B5/N5</t>
        </is>
      </c>
      <c r="U146" s="9" t="inlineStr">
        <is>
          <t>E5</t>
        </is>
      </c>
      <c r="V146" s="11" t="inlineStr">
        <is>
          <t>B5/Q5</t>
        </is>
      </c>
      <c r="X146" s="9" t="inlineStr">
        <is>
          <t>F5</t>
        </is>
      </c>
      <c r="Y146" s="11" t="inlineStr">
        <is>
          <t>B5/T5</t>
        </is>
      </c>
      <c r="AD146" s="3" t="inlineStr">
        <is>
          <t>AC10</t>
        </is>
      </c>
      <c r="AE146" s="3" t="inlineStr">
        <is>
          <t>B10/75 (ProBect#1,2,3,4)</t>
        </is>
      </c>
    </row>
    <row r="147">
      <c r="R147" s="9" t="inlineStr">
        <is>
          <t>D6</t>
        </is>
      </c>
      <c r="S147" s="11" t="inlineStr">
        <is>
          <t>B6/N5</t>
        </is>
      </c>
      <c r="U147" s="9" t="inlineStr">
        <is>
          <t>E6</t>
        </is>
      </c>
      <c r="V147" s="11" t="inlineStr">
        <is>
          <t>B6/Q5</t>
        </is>
      </c>
      <c r="X147" s="9" t="inlineStr">
        <is>
          <t>F6</t>
        </is>
      </c>
      <c r="Y147" s="11" t="inlineStr">
        <is>
          <t>B6/T5</t>
        </is>
      </c>
      <c r="AD147" s="3" t="inlineStr">
        <is>
          <t>AC11</t>
        </is>
      </c>
      <c r="AE147" s="3" t="inlineStr">
        <is>
          <t>B11/75 (ProBect#1,2,3,4)</t>
        </is>
      </c>
    </row>
    <row r="148" ht="15" customHeight="1" s="94">
      <c r="R148" s="9" t="inlineStr">
        <is>
          <t>D7</t>
        </is>
      </c>
      <c r="S148" s="11" t="inlineStr">
        <is>
          <t>B7/N5</t>
        </is>
      </c>
      <c r="U148" s="9" t="inlineStr">
        <is>
          <t>E7</t>
        </is>
      </c>
      <c r="V148" s="11" t="inlineStr">
        <is>
          <t>B7/Q5</t>
        </is>
      </c>
      <c r="X148" s="9" t="inlineStr">
        <is>
          <t>F7</t>
        </is>
      </c>
      <c r="Y148" s="11" t="inlineStr">
        <is>
          <t>B7/T5</t>
        </is>
      </c>
      <c r="AD148" s="3" t="inlineStr">
        <is>
          <t>AC12</t>
        </is>
      </c>
      <c r="AE148" s="3" t="inlineStr">
        <is>
          <t>B12/75 (ProBect#1,2,3,4)</t>
        </is>
      </c>
    </row>
    <row r="149" ht="15" customHeight="1" s="94">
      <c r="R149" s="9" t="inlineStr">
        <is>
          <t>D8</t>
        </is>
      </c>
      <c r="S149" s="11" t="inlineStr">
        <is>
          <t>B8/N5</t>
        </is>
      </c>
      <c r="U149" s="9" t="inlineStr">
        <is>
          <t>E8</t>
        </is>
      </c>
      <c r="V149" s="11" t="inlineStr">
        <is>
          <t>B8/Q5</t>
        </is>
      </c>
      <c r="X149" s="9" t="inlineStr">
        <is>
          <t>F8</t>
        </is>
      </c>
      <c r="Y149" s="11" t="inlineStr">
        <is>
          <t>B8/T5</t>
        </is>
      </c>
      <c r="AD149" s="113" t="inlineStr">
        <is>
          <t>In case of result Less than 1 consider 1</t>
        </is>
      </c>
      <c r="AE149" s="92" t="n"/>
    </row>
    <row r="150">
      <c r="F150" s="110" t="n"/>
      <c r="I150" s="110" t="n"/>
      <c r="R150" s="9" t="inlineStr">
        <is>
          <t>D9</t>
        </is>
      </c>
      <c r="S150" s="11" t="inlineStr">
        <is>
          <t>B9/N5</t>
        </is>
      </c>
      <c r="U150" s="9" t="inlineStr">
        <is>
          <t>E9</t>
        </is>
      </c>
      <c r="V150" s="11" t="inlineStr">
        <is>
          <t>B9/Q5</t>
        </is>
      </c>
      <c r="X150" s="9" t="inlineStr">
        <is>
          <t>F9</t>
        </is>
      </c>
      <c r="Y150" s="11" t="inlineStr">
        <is>
          <t>B9/T5</t>
        </is>
      </c>
    </row>
    <row r="151">
      <c r="R151" s="9" t="inlineStr">
        <is>
          <t>D10</t>
        </is>
      </c>
      <c r="S151" s="11" t="inlineStr">
        <is>
          <t>B10/N5</t>
        </is>
      </c>
      <c r="U151" s="9" t="inlineStr">
        <is>
          <t>E10</t>
        </is>
      </c>
      <c r="V151" s="11" t="inlineStr">
        <is>
          <t>B10/Q5</t>
        </is>
      </c>
      <c r="X151" s="9" t="inlineStr">
        <is>
          <t>F10</t>
        </is>
      </c>
      <c r="Y151" s="11" t="inlineStr">
        <is>
          <t>B10/T5</t>
        </is>
      </c>
      <c r="AD151" s="113" t="inlineStr">
        <is>
          <t>Number of AD = Number of B</t>
        </is>
      </c>
      <c r="AE151" s="92" t="n"/>
    </row>
    <row r="152">
      <c r="R152" s="9" t="inlineStr">
        <is>
          <t>D11</t>
        </is>
      </c>
      <c r="S152" s="11" t="inlineStr">
        <is>
          <t>B11/N5</t>
        </is>
      </c>
      <c r="U152" s="9" t="inlineStr">
        <is>
          <t>E11</t>
        </is>
      </c>
      <c r="V152" s="11" t="inlineStr">
        <is>
          <t>B11/Q5</t>
        </is>
      </c>
      <c r="X152" s="9" t="inlineStr">
        <is>
          <t>F11</t>
        </is>
      </c>
      <c r="Y152" s="11" t="inlineStr">
        <is>
          <t>B11/T5</t>
        </is>
      </c>
      <c r="AD152" s="3" t="inlineStr">
        <is>
          <t>AD1</t>
        </is>
      </c>
      <c r="AE152" s="3" t="inlineStr">
        <is>
          <t>B1/150 (ProBect#1,2,3,4)</t>
        </is>
      </c>
    </row>
    <row r="153" ht="15" customHeight="1" s="94" thickBot="1">
      <c r="R153" s="9" t="inlineStr">
        <is>
          <t>D12</t>
        </is>
      </c>
      <c r="S153" s="12" t="inlineStr">
        <is>
          <t>B12/N5</t>
        </is>
      </c>
      <c r="U153" s="9" t="inlineStr">
        <is>
          <t>E12</t>
        </is>
      </c>
      <c r="V153" s="12" t="inlineStr">
        <is>
          <t>B12/Q5</t>
        </is>
      </c>
      <c r="X153" s="9" t="inlineStr">
        <is>
          <t>F12</t>
        </is>
      </c>
      <c r="Y153" s="12" t="inlineStr">
        <is>
          <t>B12/T5</t>
        </is>
      </c>
      <c r="AD153" s="3" t="inlineStr">
        <is>
          <t>AD2</t>
        </is>
      </c>
      <c r="AE153" s="3" t="inlineStr">
        <is>
          <t>B2/150 (ProBect#1,2,3,4)</t>
        </is>
      </c>
    </row>
    <row r="154" ht="15" customHeight="1" s="94" thickBot="1">
      <c r="AD154" s="3" t="inlineStr">
        <is>
          <t>AD3</t>
        </is>
      </c>
      <c r="AE154" s="3" t="inlineStr">
        <is>
          <t>B3/150 (ProBect#1,2,3,4)</t>
        </is>
      </c>
    </row>
    <row r="155">
      <c r="R155" s="108" t="inlineStr">
        <is>
          <t>Number of D = Number of B (Swap-Very High risk)</t>
        </is>
      </c>
      <c r="S155" s="109" t="n"/>
      <c r="U155" s="108" t="inlineStr">
        <is>
          <t>Number of  E = Number B (SWAP-Very High risk)</t>
        </is>
      </c>
      <c r="V155" s="109" t="n"/>
      <c r="X155" s="108" t="inlineStr">
        <is>
          <t>Number of  F = Number B (Swap-Very High Risk)</t>
        </is>
      </c>
      <c r="Y155" s="109" t="n"/>
      <c r="AD155" s="3" t="inlineStr">
        <is>
          <t>AD4</t>
        </is>
      </c>
      <c r="AE155" s="3" t="inlineStr">
        <is>
          <t>B4/150 (ProBect#1,2,3,4)</t>
        </is>
      </c>
    </row>
    <row r="156">
      <c r="R156" s="9" t="inlineStr">
        <is>
          <t>D1</t>
        </is>
      </c>
      <c r="S156" s="11" t="inlineStr">
        <is>
          <t>B1/O9</t>
        </is>
      </c>
      <c r="U156" s="9" t="inlineStr">
        <is>
          <t>E1</t>
        </is>
      </c>
      <c r="V156" s="11" t="inlineStr">
        <is>
          <t>B1/R9</t>
        </is>
      </c>
      <c r="X156" s="9" t="inlineStr">
        <is>
          <t>F1</t>
        </is>
      </c>
      <c r="Y156" s="11" t="inlineStr">
        <is>
          <t>B1/U9</t>
        </is>
      </c>
      <c r="AD156" s="3" t="inlineStr">
        <is>
          <t>AD5</t>
        </is>
      </c>
      <c r="AE156" s="3" t="inlineStr">
        <is>
          <t>B5/150 (ProBect#1,2,3,4)</t>
        </is>
      </c>
    </row>
    <row r="157">
      <c r="R157" s="9" t="inlineStr">
        <is>
          <t>D2</t>
        </is>
      </c>
      <c r="S157" s="11" t="inlineStr">
        <is>
          <t>B2/O9</t>
        </is>
      </c>
      <c r="U157" s="9" t="inlineStr">
        <is>
          <t>E2</t>
        </is>
      </c>
      <c r="V157" s="11" t="inlineStr">
        <is>
          <t>B2/R9</t>
        </is>
      </c>
      <c r="X157" s="9" t="inlineStr">
        <is>
          <t>F2</t>
        </is>
      </c>
      <c r="Y157" s="11" t="inlineStr">
        <is>
          <t>B2/U9</t>
        </is>
      </c>
      <c r="AD157" s="3" t="inlineStr">
        <is>
          <t>AD6</t>
        </is>
      </c>
      <c r="AE157" s="3" t="inlineStr">
        <is>
          <t>B6/150 (ProBect#1,2,3,4)</t>
        </is>
      </c>
    </row>
    <row r="158">
      <c r="R158" s="9" t="inlineStr">
        <is>
          <t>D3</t>
        </is>
      </c>
      <c r="S158" s="11" t="inlineStr">
        <is>
          <t>B3/O9</t>
        </is>
      </c>
      <c r="U158" s="9" t="inlineStr">
        <is>
          <t>E3</t>
        </is>
      </c>
      <c r="V158" s="11" t="inlineStr">
        <is>
          <t>B3/R9</t>
        </is>
      </c>
      <c r="X158" s="9" t="inlineStr">
        <is>
          <t>F3</t>
        </is>
      </c>
      <c r="Y158" s="11" t="inlineStr">
        <is>
          <t>B3/U9</t>
        </is>
      </c>
      <c r="AD158" s="3" t="inlineStr">
        <is>
          <t>AD7</t>
        </is>
      </c>
      <c r="AE158" s="3" t="inlineStr">
        <is>
          <t>B7/150 (ProBect#1,2,3,4)</t>
        </is>
      </c>
    </row>
    <row r="159">
      <c r="R159" s="9" t="inlineStr">
        <is>
          <t>D4</t>
        </is>
      </c>
      <c r="S159" s="11" t="inlineStr">
        <is>
          <t>B4/O5</t>
        </is>
      </c>
      <c r="U159" s="9" t="inlineStr">
        <is>
          <t>E4</t>
        </is>
      </c>
      <c r="V159" s="11" t="inlineStr">
        <is>
          <t>B4/R5</t>
        </is>
      </c>
      <c r="X159" s="9" t="inlineStr">
        <is>
          <t>F4</t>
        </is>
      </c>
      <c r="Y159" s="11" t="inlineStr">
        <is>
          <t>B4/U5</t>
        </is>
      </c>
      <c r="AD159" s="3" t="inlineStr">
        <is>
          <t>AD8</t>
        </is>
      </c>
      <c r="AE159" s="3" t="inlineStr">
        <is>
          <t>B8/150 (ProBect#1,2,3,4)</t>
        </is>
      </c>
    </row>
    <row r="160">
      <c r="R160" s="9" t="inlineStr">
        <is>
          <t>D5</t>
        </is>
      </c>
      <c r="S160" s="11" t="inlineStr">
        <is>
          <t>B5/O5</t>
        </is>
      </c>
      <c r="U160" s="9" t="inlineStr">
        <is>
          <t>E5</t>
        </is>
      </c>
      <c r="V160" s="11" t="inlineStr">
        <is>
          <t>B5/R5</t>
        </is>
      </c>
      <c r="X160" s="9" t="inlineStr">
        <is>
          <t>F5</t>
        </is>
      </c>
      <c r="Y160" s="11" t="inlineStr">
        <is>
          <t>B5/U5</t>
        </is>
      </c>
      <c r="AD160" s="3" t="inlineStr">
        <is>
          <t>AD9</t>
        </is>
      </c>
      <c r="AE160" s="3" t="inlineStr">
        <is>
          <t>B9/150 (ProBect#1,2,3,4)</t>
        </is>
      </c>
    </row>
    <row r="161">
      <c r="R161" s="9" t="inlineStr">
        <is>
          <t>D6</t>
        </is>
      </c>
      <c r="S161" s="11" t="inlineStr">
        <is>
          <t>B6/O5</t>
        </is>
      </c>
      <c r="U161" s="9" t="inlineStr">
        <is>
          <t>E6</t>
        </is>
      </c>
      <c r="V161" s="11" t="inlineStr">
        <is>
          <t>B6/R5</t>
        </is>
      </c>
      <c r="X161" s="9" t="inlineStr">
        <is>
          <t>F6</t>
        </is>
      </c>
      <c r="Y161" s="11" t="inlineStr">
        <is>
          <t>B6/U5</t>
        </is>
      </c>
      <c r="AD161" s="3" t="inlineStr">
        <is>
          <t>AD10</t>
        </is>
      </c>
      <c r="AE161" s="3" t="inlineStr">
        <is>
          <t>B10/150 (ProBect#1,2,3,4)</t>
        </is>
      </c>
    </row>
    <row r="162" ht="15" customHeight="1" s="94">
      <c r="R162" s="9" t="inlineStr">
        <is>
          <t>D7</t>
        </is>
      </c>
      <c r="S162" s="11" t="inlineStr">
        <is>
          <t>B7/O5</t>
        </is>
      </c>
      <c r="U162" s="9" t="inlineStr">
        <is>
          <t>E7</t>
        </is>
      </c>
      <c r="V162" s="11" t="inlineStr">
        <is>
          <t>B7/R5</t>
        </is>
      </c>
      <c r="X162" s="9" t="inlineStr">
        <is>
          <t>F7</t>
        </is>
      </c>
      <c r="Y162" s="11" t="inlineStr">
        <is>
          <t>B7/U5</t>
        </is>
      </c>
      <c r="AD162" s="3" t="inlineStr">
        <is>
          <t>AD11</t>
        </is>
      </c>
      <c r="AE162" s="3" t="inlineStr">
        <is>
          <t>B11/150 (ProBect#1,2,3,4)</t>
        </is>
      </c>
    </row>
    <row r="163" ht="15" customHeight="1" s="94">
      <c r="R163" s="9" t="inlineStr">
        <is>
          <t>D8</t>
        </is>
      </c>
      <c r="S163" s="11" t="inlineStr">
        <is>
          <t>B8/O5</t>
        </is>
      </c>
      <c r="U163" s="9" t="inlineStr">
        <is>
          <t>E8</t>
        </is>
      </c>
      <c r="V163" s="11" t="inlineStr">
        <is>
          <t>B8/R5</t>
        </is>
      </c>
      <c r="X163" s="9" t="inlineStr">
        <is>
          <t>F8</t>
        </is>
      </c>
      <c r="Y163" s="11" t="inlineStr">
        <is>
          <t>B8/U5</t>
        </is>
      </c>
      <c r="AD163" s="3" t="inlineStr">
        <is>
          <t>AD12</t>
        </is>
      </c>
      <c r="AE163" s="3" t="inlineStr">
        <is>
          <t>B12/150 (ProBect#1,2,3,4)</t>
        </is>
      </c>
    </row>
    <row r="164">
      <c r="F164" s="110" t="n"/>
      <c r="I164" s="110" t="n"/>
      <c r="L164" s="110" t="n"/>
      <c r="R164" s="9" t="inlineStr">
        <is>
          <t>D9</t>
        </is>
      </c>
      <c r="S164" s="11" t="inlineStr">
        <is>
          <t>B9/O5</t>
        </is>
      </c>
      <c r="U164" s="9" t="inlineStr">
        <is>
          <t>E9</t>
        </is>
      </c>
      <c r="V164" s="11" t="inlineStr">
        <is>
          <t>B9/R5</t>
        </is>
      </c>
      <c r="X164" s="9" t="inlineStr">
        <is>
          <t>F9</t>
        </is>
      </c>
      <c r="Y164" s="11" t="inlineStr">
        <is>
          <t>B9/U5</t>
        </is>
      </c>
      <c r="AD164" s="113" t="inlineStr">
        <is>
          <t>In case of result Less than 1 consider 1</t>
        </is>
      </c>
      <c r="AE164" s="92" t="n"/>
    </row>
    <row r="165">
      <c r="R165" s="9" t="inlineStr">
        <is>
          <t>D10</t>
        </is>
      </c>
      <c r="S165" s="11" t="inlineStr">
        <is>
          <t>B10/O5</t>
        </is>
      </c>
      <c r="U165" s="9" t="inlineStr">
        <is>
          <t>E10</t>
        </is>
      </c>
      <c r="V165" s="11" t="inlineStr">
        <is>
          <t>B10/R5</t>
        </is>
      </c>
      <c r="X165" s="9" t="inlineStr">
        <is>
          <t>F10</t>
        </is>
      </c>
      <c r="Y165" s="11" t="inlineStr">
        <is>
          <t>B10/U5</t>
        </is>
      </c>
    </row>
    <row r="166">
      <c r="R166" s="9" t="inlineStr">
        <is>
          <t>D11</t>
        </is>
      </c>
      <c r="S166" s="11" t="inlineStr">
        <is>
          <t>B11/O5</t>
        </is>
      </c>
      <c r="U166" s="9" t="inlineStr">
        <is>
          <t>E11</t>
        </is>
      </c>
      <c r="V166" s="11" t="inlineStr">
        <is>
          <t>B11/R5</t>
        </is>
      </c>
      <c r="X166" s="9" t="inlineStr">
        <is>
          <t>F11</t>
        </is>
      </c>
      <c r="Y166" s="11" t="inlineStr">
        <is>
          <t>B11/U5</t>
        </is>
      </c>
      <c r="AD166" s="113" t="inlineStr">
        <is>
          <t>Number of AE = Number of B</t>
        </is>
      </c>
      <c r="AE166" s="92" t="n"/>
    </row>
    <row r="167" ht="15" customHeight="1" s="94" thickBot="1">
      <c r="R167" s="9" t="inlineStr">
        <is>
          <t>D12</t>
        </is>
      </c>
      <c r="S167" s="12" t="inlineStr">
        <is>
          <t>B12/O5</t>
        </is>
      </c>
      <c r="U167" s="9" t="inlineStr">
        <is>
          <t>E12</t>
        </is>
      </c>
      <c r="V167" s="12" t="inlineStr">
        <is>
          <t>B12/R5</t>
        </is>
      </c>
      <c r="X167" s="9" t="inlineStr">
        <is>
          <t>F12</t>
        </is>
      </c>
      <c r="Y167" s="12" t="inlineStr">
        <is>
          <t>B12/U5</t>
        </is>
      </c>
      <c r="AD167" s="3" t="inlineStr">
        <is>
          <t>AE1</t>
        </is>
      </c>
      <c r="AE167" s="3" t="inlineStr">
        <is>
          <t xml:space="preserve">B1/100 </t>
        </is>
      </c>
    </row>
    <row r="168">
      <c r="AD168" s="3" t="inlineStr">
        <is>
          <t>AE2</t>
        </is>
      </c>
      <c r="AE168" s="3" t="inlineStr">
        <is>
          <t xml:space="preserve">B2/100 </t>
        </is>
      </c>
    </row>
    <row r="169">
      <c r="AD169" s="3" t="inlineStr">
        <is>
          <t>AE3</t>
        </is>
      </c>
      <c r="AE169" s="3" t="inlineStr">
        <is>
          <t xml:space="preserve">B3/100 </t>
        </is>
      </c>
    </row>
    <row r="170">
      <c r="AD170" s="3" t="inlineStr">
        <is>
          <t>AE4</t>
        </is>
      </c>
      <c r="AE170" s="3" t="inlineStr">
        <is>
          <t xml:space="preserve">B4/100 </t>
        </is>
      </c>
    </row>
    <row r="171">
      <c r="AD171" s="3" t="inlineStr">
        <is>
          <t>AE5</t>
        </is>
      </c>
      <c r="AE171" s="3" t="inlineStr">
        <is>
          <t xml:space="preserve">B5/100 </t>
        </is>
      </c>
    </row>
    <row r="172">
      <c r="AD172" s="3" t="inlineStr">
        <is>
          <t>AE6</t>
        </is>
      </c>
      <c r="AE172" s="3" t="inlineStr">
        <is>
          <t xml:space="preserve">B6/100 </t>
        </is>
      </c>
    </row>
    <row r="173">
      <c r="AD173" s="3" t="inlineStr">
        <is>
          <t>AE7</t>
        </is>
      </c>
      <c r="AE173" s="3" t="inlineStr">
        <is>
          <t xml:space="preserve">B7/100 </t>
        </is>
      </c>
    </row>
    <row r="174">
      <c r="AD174" s="3" t="inlineStr">
        <is>
          <t>AE8</t>
        </is>
      </c>
      <c r="AE174" s="3" t="inlineStr">
        <is>
          <t xml:space="preserve">B8/100 </t>
        </is>
      </c>
    </row>
    <row r="175">
      <c r="AD175" s="3" t="inlineStr">
        <is>
          <t>AE9</t>
        </is>
      </c>
      <c r="AE175" s="3" t="inlineStr">
        <is>
          <t xml:space="preserve">B9/100 </t>
        </is>
      </c>
    </row>
    <row r="176" ht="15" customHeight="1" s="94">
      <c r="AD176" s="3" t="inlineStr">
        <is>
          <t>AE10</t>
        </is>
      </c>
      <c r="AE176" s="3" t="inlineStr">
        <is>
          <t xml:space="preserve">B10/100 </t>
        </is>
      </c>
    </row>
    <row r="177" ht="15" customHeight="1" s="94">
      <c r="AD177" s="3" t="inlineStr">
        <is>
          <t>AE11</t>
        </is>
      </c>
      <c r="AE177" s="3" t="inlineStr">
        <is>
          <t xml:space="preserve">B11/100 </t>
        </is>
      </c>
    </row>
    <row r="178">
      <c r="F178" s="110" t="n"/>
      <c r="I178" s="110" t="n"/>
      <c r="L178" s="110" t="n"/>
      <c r="AD178" s="3" t="inlineStr">
        <is>
          <t>AE12</t>
        </is>
      </c>
      <c r="AE178" s="3" t="inlineStr">
        <is>
          <t>B12/100</t>
        </is>
      </c>
    </row>
    <row r="179">
      <c r="AD179" s="113" t="inlineStr">
        <is>
          <t>In case of result Less than 1 consider 1, Zero in CW</t>
        </is>
      </c>
      <c r="AE179" s="92" t="n"/>
    </row>
    <row r="190" ht="15" customHeight="1" s="94"/>
  </sheetData>
  <mergeCells count="128">
    <mergeCell ref="AA29:AB29"/>
    <mergeCell ref="U15:V15"/>
    <mergeCell ref="F108:G108"/>
    <mergeCell ref="L66:M66"/>
    <mergeCell ref="O15:P15"/>
    <mergeCell ref="I136:J136"/>
    <mergeCell ref="AA87:AB87"/>
    <mergeCell ref="AA58:AB58"/>
    <mergeCell ref="AA15:AB15"/>
    <mergeCell ref="F80:G80"/>
    <mergeCell ref="O1:P1"/>
    <mergeCell ref="L136:M136"/>
    <mergeCell ref="I122:J122"/>
    <mergeCell ref="I66:J66"/>
    <mergeCell ref="AD31:AE31"/>
    <mergeCell ref="AD46:AE46"/>
    <mergeCell ref="U57:V57"/>
    <mergeCell ref="F122:G122"/>
    <mergeCell ref="B38:C38"/>
    <mergeCell ref="L38:M38"/>
    <mergeCell ref="X15:Y15"/>
    <mergeCell ref="X29:Y29"/>
    <mergeCell ref="AD104:AE104"/>
    <mergeCell ref="L122:M122"/>
    <mergeCell ref="AD136:AE136"/>
    <mergeCell ref="I52:J52"/>
    <mergeCell ref="AR1:AR2"/>
    <mergeCell ref="AJ1:AJ2"/>
    <mergeCell ref="AL1:AL2"/>
    <mergeCell ref="B24:C24"/>
    <mergeCell ref="R43:S43"/>
    <mergeCell ref="AD16:AE16"/>
    <mergeCell ref="L164:M164"/>
    <mergeCell ref="X1:Y1"/>
    <mergeCell ref="I94:J94"/>
    <mergeCell ref="U85:V85"/>
    <mergeCell ref="X43:Y43"/>
    <mergeCell ref="AD121:AE121"/>
    <mergeCell ref="I108:J108"/>
    <mergeCell ref="AA72:AB72"/>
    <mergeCell ref="I80:J80"/>
    <mergeCell ref="X57:Y57"/>
    <mergeCell ref="AD44:AE44"/>
    <mergeCell ref="AD59:AE59"/>
    <mergeCell ref="F94:G94"/>
    <mergeCell ref="O31:P31"/>
    <mergeCell ref="F66:G66"/>
    <mergeCell ref="AD149:AE149"/>
    <mergeCell ref="AO1:AO2"/>
    <mergeCell ref="AG1:AG5"/>
    <mergeCell ref="AQ1:AQ2"/>
    <mergeCell ref="AI1:AI5"/>
    <mergeCell ref="I24:J24"/>
    <mergeCell ref="U43:V43"/>
    <mergeCell ref="F150:G150"/>
    <mergeCell ref="L94:M94"/>
    <mergeCell ref="U71:V71"/>
    <mergeCell ref="R141:S141"/>
    <mergeCell ref="AD151:AE151"/>
    <mergeCell ref="X85:Y85"/>
    <mergeCell ref="AD61:AE61"/>
    <mergeCell ref="F136:G136"/>
    <mergeCell ref="U1:V1"/>
    <mergeCell ref="L80:M80"/>
    <mergeCell ref="AD134:AE134"/>
    <mergeCell ref="L178:M178"/>
    <mergeCell ref="R71:S71"/>
    <mergeCell ref="R127:S127"/>
    <mergeCell ref="R1:S1"/>
    <mergeCell ref="B54:C54"/>
    <mergeCell ref="F178:G178"/>
    <mergeCell ref="U155:V155"/>
    <mergeCell ref="R57:S57"/>
    <mergeCell ref="AD166:AE166"/>
    <mergeCell ref="O39:P39"/>
    <mergeCell ref="F164:G164"/>
    <mergeCell ref="AD1:AE1"/>
    <mergeCell ref="L24:M24"/>
    <mergeCell ref="R99:S99"/>
    <mergeCell ref="I150:J150"/>
    <mergeCell ref="X155:Y155"/>
    <mergeCell ref="U141:V141"/>
    <mergeCell ref="AD164:AE164"/>
    <mergeCell ref="AK1:AK2"/>
    <mergeCell ref="AD74:AE74"/>
    <mergeCell ref="AM1:AM2"/>
    <mergeCell ref="R113:S113"/>
    <mergeCell ref="R85:S85"/>
    <mergeCell ref="AD76:AE76"/>
    <mergeCell ref="X141:Y141"/>
    <mergeCell ref="AO3:AR3"/>
    <mergeCell ref="O47:P47"/>
    <mergeCell ref="U127:V127"/>
    <mergeCell ref="AD179:AE179"/>
    <mergeCell ref="X113:Y113"/>
    <mergeCell ref="L52:M52"/>
    <mergeCell ref="O23:P23"/>
    <mergeCell ref="U113:V113"/>
    <mergeCell ref="L108:M108"/>
    <mergeCell ref="I178:J178"/>
    <mergeCell ref="X99:Y99"/>
    <mergeCell ref="B62:C62"/>
    <mergeCell ref="I164:J164"/>
    <mergeCell ref="AA43:AB43"/>
    <mergeCell ref="R29:S29"/>
    <mergeCell ref="B46:C46"/>
    <mergeCell ref="U99:V99"/>
    <mergeCell ref="AA1:AB1"/>
    <mergeCell ref="AD29:AE29"/>
    <mergeCell ref="AD14:AE14"/>
    <mergeCell ref="AN1:AN2"/>
    <mergeCell ref="B70:C70"/>
    <mergeCell ref="AP1:AP2"/>
    <mergeCell ref="F24:G24"/>
    <mergeCell ref="R15:S15"/>
    <mergeCell ref="AD119:AE119"/>
    <mergeCell ref="AA101:AB101"/>
    <mergeCell ref="AD89:AE89"/>
    <mergeCell ref="F38:G38"/>
    <mergeCell ref="AK3:AN3"/>
    <mergeCell ref="F52:G52"/>
    <mergeCell ref="AD91:AE91"/>
    <mergeCell ref="AH1:AH5"/>
    <mergeCell ref="I38:J38"/>
    <mergeCell ref="U29:V29"/>
    <mergeCell ref="R155:S155"/>
    <mergeCell ref="AD106:AE106"/>
    <mergeCell ref="X71:Y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Aly Hassan (Nokia)</dc:creator>
  <dcterms:created xsi:type="dcterms:W3CDTF">2025-06-02T09:27:04Z</dcterms:created>
  <dcterms:modified xsi:type="dcterms:W3CDTF">2025-10-19T07:39:46Z</dcterms:modified>
  <cp:lastModifiedBy>Vikram T (EXT-Nokia)</cp:lastModifiedBy>
</cp:coreProperties>
</file>