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Machine Learning\Boosting\"/>
    </mc:Choice>
  </mc:AlternateContent>
  <xr:revisionPtr revIDLastSave="0" documentId="13_ncr:1_{F2BD3C14-6862-4951-AC7E-B4BEA161CE7F}" xr6:coauthVersionLast="47" xr6:coauthVersionMax="47" xr10:uidLastSave="{00000000-0000-0000-0000-000000000000}"/>
  <bookViews>
    <workbookView xWindow="-108" yWindow="-108" windowWidth="23256" windowHeight="12456" tabRatio="554" activeTab="3" xr2:uid="{8A355237-44A4-4854-B980-8DCD4E5BA8EC}"/>
  </bookViews>
  <sheets>
    <sheet name="AdaBoost" sheetId="34" r:id="rId1"/>
    <sheet name="Gradient Boosting" sheetId="35" r:id="rId2"/>
    <sheet name="Xgboost" sheetId="36" r:id="rId3"/>
    <sheet name="Error Analysis" sheetId="3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7" l="1"/>
  <c r="E13" i="37"/>
  <c r="I10" i="35"/>
  <c r="I11" i="35"/>
  <c r="I12" i="35"/>
  <c r="I13" i="35"/>
  <c r="I9" i="35"/>
  <c r="L10" i="35"/>
  <c r="L11" i="35"/>
  <c r="L12" i="35"/>
  <c r="L13" i="35"/>
  <c r="L9" i="35"/>
  <c r="K10" i="35"/>
  <c r="K11" i="35"/>
  <c r="K12" i="35"/>
  <c r="K13" i="35"/>
  <c r="K9" i="35"/>
  <c r="J10" i="35"/>
  <c r="J11" i="35"/>
  <c r="J12" i="35"/>
  <c r="J13" i="35"/>
  <c r="J9" i="35"/>
  <c r="E10" i="35"/>
  <c r="F10" i="35" s="1"/>
  <c r="E11" i="35"/>
  <c r="F11" i="35" s="1"/>
  <c r="E12" i="35"/>
  <c r="F12" i="35" s="1"/>
  <c r="E13" i="35"/>
  <c r="F13" i="35" s="1"/>
  <c r="E9" i="35"/>
  <c r="H9" i="35" s="1"/>
  <c r="H11" i="34"/>
  <c r="H4" i="34" s="1"/>
  <c r="H12" i="35" l="1"/>
  <c r="H11" i="35"/>
  <c r="F9" i="35"/>
  <c r="H13" i="35"/>
  <c r="H10" i="35"/>
  <c r="H5" i="34"/>
  <c r="H6" i="34" l="1"/>
  <c r="H7" i="34" l="1"/>
  <c r="K13" i="34"/>
  <c r="K14" i="34" s="1"/>
  <c r="J4" i="34" l="1"/>
  <c r="J5" i="34"/>
  <c r="H8" i="34"/>
  <c r="J8" i="34" s="1"/>
  <c r="J7" i="34"/>
  <c r="J6" i="34"/>
  <c r="J9" i="34" l="1"/>
  <c r="K6" i="34" s="1"/>
  <c r="K4" i="34" l="1"/>
  <c r="K8" i="34"/>
  <c r="K5" i="34"/>
  <c r="K7" i="34"/>
  <c r="L6" i="34" l="1"/>
  <c r="M7" i="34" s="1"/>
  <c r="L7" i="34"/>
  <c r="M8" i="34" s="1"/>
  <c r="L8" i="34"/>
  <c r="L5" i="34"/>
  <c r="M6" i="34" s="1"/>
  <c r="L4" i="34"/>
  <c r="K9" i="34"/>
  <c r="M4" i="34" l="1"/>
  <c r="M5" i="34"/>
</calcChain>
</file>

<file path=xl/sharedStrings.xml><?xml version="1.0" encoding="utf-8"?>
<sst xmlns="http://schemas.openxmlformats.org/spreadsheetml/2006/main" count="94" uniqueCount="79">
  <si>
    <t>=</t>
  </si>
  <si>
    <t>alpha</t>
  </si>
  <si>
    <t>error</t>
  </si>
  <si>
    <t>Adaboost</t>
  </si>
  <si>
    <t>1. weak learners</t>
  </si>
  <si>
    <t>2. Deision stumps</t>
  </si>
  <si>
    <t>3. + and -1</t>
  </si>
  <si>
    <t>X1</t>
  </si>
  <si>
    <t>X2</t>
  </si>
  <si>
    <t>Y</t>
  </si>
  <si>
    <t>weight</t>
  </si>
  <si>
    <t>wt</t>
  </si>
  <si>
    <t>n</t>
  </si>
  <si>
    <t>1/n</t>
  </si>
  <si>
    <t>Y-pred</t>
  </si>
  <si>
    <t>0.2+0.2</t>
  </si>
  <si>
    <t>For misclassifed</t>
  </si>
  <si>
    <t>For correctly classifed</t>
  </si>
  <si>
    <r>
      <t>new_wt = curr_wt x e</t>
    </r>
    <r>
      <rPr>
        <vertAlign val="superscript"/>
        <sz val="18"/>
        <color theme="1"/>
        <rFont val="Calibri"/>
        <family val="2"/>
        <scheme val="minor"/>
      </rPr>
      <t>-alpha1</t>
    </r>
  </si>
  <si>
    <r>
      <t>new_wt = curr_wt x e</t>
    </r>
    <r>
      <rPr>
        <vertAlign val="superscript"/>
        <sz val="18"/>
        <color theme="1"/>
        <rFont val="Calibri"/>
        <family val="2"/>
        <scheme val="minor"/>
      </rPr>
      <t>alpha1</t>
    </r>
  </si>
  <si>
    <t>1/2 ln((1-error)/error)</t>
  </si>
  <si>
    <t>new_wt</t>
  </si>
  <si>
    <t>normalized new_wt/0.98</t>
  </si>
  <si>
    <t>Generate 5 random numnbers b/w 0 to 1</t>
  </si>
  <si>
    <t>Range of wts</t>
  </si>
  <si>
    <t>for each random number</t>
  </si>
  <si>
    <t>select rows as per Range of wts</t>
  </si>
  <si>
    <t>cum</t>
  </si>
  <si>
    <t>1,3,3,3,4</t>
  </si>
  <si>
    <t xml:space="preserve">---&gt; for next dataset </t>
  </si>
  <si>
    <t xml:space="preserve">take only 1,3,4 rows </t>
  </si>
  <si>
    <t>repeat the steps again</t>
  </si>
  <si>
    <t>iq</t>
  </si>
  <si>
    <t>cgpa</t>
  </si>
  <si>
    <t>salary</t>
  </si>
  <si>
    <t>estimators 3</t>
  </si>
  <si>
    <t>res1</t>
  </si>
  <si>
    <t>Xtrain--&gt; iq, cgpa</t>
  </si>
  <si>
    <t>ytrain--&gt; res1</t>
  </si>
  <si>
    <t>mean_pred1</t>
  </si>
  <si>
    <t xml:space="preserve">y_pred = m1 + 0.1m2 </t>
  </si>
  <si>
    <t>DT2/m2</t>
  </si>
  <si>
    <t>DT3/m3</t>
  </si>
  <si>
    <t>mean/m1</t>
  </si>
  <si>
    <t>DT2_pred2</t>
  </si>
  <si>
    <t>res2</t>
  </si>
  <si>
    <t>ytrain--&gt; res2</t>
  </si>
  <si>
    <t>res2=3 -(4.8 +0.1x(-1.8))</t>
  </si>
  <si>
    <t>DT2_pred3</t>
  </si>
  <si>
    <t>res3</t>
  </si>
  <si>
    <t>output</t>
  </si>
  <si>
    <t>res3=3 -(4.8 +0.1x(-1.8) + 0.1x(-1.62))</t>
  </si>
  <si>
    <t>out = (4.8 +0.1x(-1.8) + 0.1x(-1.62))</t>
  </si>
  <si>
    <t>lambda = 0 for now</t>
  </si>
  <si>
    <t>preds</t>
  </si>
  <si>
    <t>act</t>
  </si>
  <si>
    <t>TP</t>
  </si>
  <si>
    <t>FN</t>
  </si>
  <si>
    <t>TN</t>
  </si>
  <si>
    <t>FP</t>
  </si>
  <si>
    <t>TP/ (TP+FP)</t>
  </si>
  <si>
    <t>precision</t>
  </si>
  <si>
    <t>Recall</t>
  </si>
  <si>
    <t>TP/ (TP+FN)</t>
  </si>
  <si>
    <t>prec for 1</t>
  </si>
  <si>
    <t>TN/(TN+FN)</t>
  </si>
  <si>
    <t>rec for 1</t>
  </si>
  <si>
    <t>TN/(TN+FP)</t>
  </si>
  <si>
    <t>TPR</t>
  </si>
  <si>
    <t xml:space="preserve">--&gt; for each threshold from (0,1) step of 0.01or any other calc labels </t>
  </si>
  <si>
    <t xml:space="preserve">for each of these labesl calc </t>
  </si>
  <si>
    <t>considering below</t>
  </si>
  <si>
    <t>FP/(FP+TN)</t>
  </si>
  <si>
    <t xml:space="preserve">Recall for </t>
  </si>
  <si>
    <t>TP/(TP+FN)</t>
  </si>
  <si>
    <t>PRECISION</t>
  </si>
  <si>
    <t>Of all the PREDICTED 1's how many are correct</t>
  </si>
  <si>
    <t>RECALL</t>
  </si>
  <si>
    <t>Of all the ACTUAL 1's how many are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</si>
</sst>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A5FF9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quotePrefix="1" applyFont="1" applyFill="1"/>
    <xf numFmtId="0" fontId="1" fillId="2" borderId="0" xfId="0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11" fillId="3" borderId="0" xfId="0" applyFont="1" applyFill="1" applyAlignment="1">
      <alignment vertical="center"/>
    </xf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510541</xdr:colOff>
      <xdr:row>3</xdr:row>
      <xdr:rowOff>45720</xdr:rowOff>
    </xdr:from>
    <xdr:to>
      <xdr:col>15</xdr:col>
      <xdr:colOff>304801</xdr:colOff>
      <xdr:row>10</xdr:row>
      <xdr:rowOff>158186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D9FF96-45D2-02D3-3AEA-98C3DD1E0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1" y="594360"/>
          <a:ext cx="2842260" cy="1392626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0</xdr:row>
      <xdr:rowOff>146862</xdr:rowOff>
    </xdr:from>
    <xdr:to>
      <xdr:col>9</xdr:col>
      <xdr:colOff>547374</xdr:colOff>
      <xdr:row>17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3215A7-17D3-5DD9-14E6-678EC22BE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146862"/>
          <a:ext cx="5241294" cy="3038298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274320</xdr:colOff>
      <xdr:row>19</xdr:row>
      <xdr:rowOff>10239</xdr:rowOff>
    </xdr:from>
    <xdr:to>
      <xdr:col>6</xdr:col>
      <xdr:colOff>69026</xdr:colOff>
      <xdr:row>24</xdr:row>
      <xdr:rowOff>91639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6F5C03-F995-283A-0051-73E08788B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3520" y="3484959"/>
          <a:ext cx="2233106" cy="9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594360</xdr:colOff>
      <xdr:row>18</xdr:row>
      <xdr:rowOff>91440</xdr:rowOff>
    </xdr:from>
    <xdr:to>
      <xdr:col>10</xdr:col>
      <xdr:colOff>442409</xdr:colOff>
      <xdr:row>21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7B1C98-F9CC-1295-7C04-B4C556231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42360" y="3383280"/>
          <a:ext cx="2896049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26</xdr:row>
      <xdr:rowOff>175791</xdr:rowOff>
    </xdr:from>
    <xdr:to>
      <xdr:col>8</xdr:col>
      <xdr:colOff>382273</xdr:colOff>
      <xdr:row>42</xdr:row>
      <xdr:rowOff>15240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7BAC7F-447C-5616-E36C-2831E8A3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4930671"/>
          <a:ext cx="4992373" cy="2765529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</xdr:colOff>
      <xdr:row>2</xdr:row>
      <xdr:rowOff>0</xdr:rowOff>
    </xdr:from>
    <xdr:to>
      <xdr:col>21</xdr:col>
      <xdr:colOff>480699</xdr:colOff>
      <xdr:row>14</xdr:row>
      <xdr:rowOff>117499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5E3EC6-16A2-5F91-A39F-1A72B0CD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68840" y="365760"/>
          <a:ext cx="3513459" cy="2312059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42</xdr:row>
      <xdr:rowOff>15240</xdr:rowOff>
    </xdr:from>
    <xdr:to>
      <xdr:col>7</xdr:col>
      <xdr:colOff>244171</xdr:colOff>
      <xdr:row>45</xdr:row>
      <xdr:rowOff>38150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ABF189F-D5C5-0C43-5AF9-94E6CFD40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3420" y="7696200"/>
          <a:ext cx="3817951" cy="571550"/>
        </a:xfrm>
        <a:prstGeom prst="rect">
          <a:avLst/>
        </a:prstGeom>
      </xdr:spPr>
    </xdr:pic>
    <xdr:clientData/>
  </xdr:twoCellAnchor>
  <xdr:twoCellAnchor editAs="oneCell">
    <xdr:from>
      <xdr:col>8</xdr:col>
      <xdr:colOff>608505</xdr:colOff>
      <xdr:row>26</xdr:row>
      <xdr:rowOff>175261</xdr:rowOff>
    </xdr:from>
    <xdr:to>
      <xdr:col>17</xdr:col>
      <xdr:colOff>112338</xdr:colOff>
      <xdr:row>42</xdr:row>
      <xdr:rowOff>45721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18EA270-0067-5099-B0F7-1DD643322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85305" y="4930141"/>
          <a:ext cx="4990233" cy="2796540"/>
        </a:xfrm>
        <a:prstGeom prst="rect">
          <a:avLst/>
        </a:prstGeom>
      </xdr:spPr>
    </xdr:pic>
    <xdr:clientData/>
  </xdr:twoCellAnchor>
  <xdr:twoCellAnchor editAs="oneCell">
    <xdr:from>
      <xdr:col>9</xdr:col>
      <xdr:colOff>441960</xdr:colOff>
      <xdr:row>42</xdr:row>
      <xdr:rowOff>60960</xdr:rowOff>
    </xdr:from>
    <xdr:to>
      <xdr:col>15</xdr:col>
      <xdr:colOff>419415</xdr:colOff>
      <xdr:row>46</xdr:row>
      <xdr:rowOff>53403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7F232C-927C-B58E-8AB5-9073D18D4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28360" y="7741920"/>
          <a:ext cx="3635055" cy="723963"/>
        </a:xfrm>
        <a:prstGeom prst="rect">
          <a:avLst/>
        </a:prstGeom>
      </xdr:spPr>
    </xdr:pic>
    <xdr:clientData/>
  </xdr:twoCellAnchor>
  <xdr:twoCellAnchor editAs="oneCell">
    <xdr:from>
      <xdr:col>18</xdr:col>
      <xdr:colOff>256476</xdr:colOff>
      <xdr:row>27</xdr:row>
      <xdr:rowOff>45720</xdr:rowOff>
    </xdr:from>
    <xdr:to>
      <xdr:col>23</xdr:col>
      <xdr:colOff>404327</xdr:colOff>
      <xdr:row>40</xdr:row>
      <xdr:rowOff>168005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2A03EDC-8CD0-432C-E14A-B019A85F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29276" y="4983480"/>
          <a:ext cx="3195851" cy="2499725"/>
        </a:xfrm>
        <a:prstGeom prst="rect">
          <a:avLst/>
        </a:prstGeom>
      </xdr:spPr>
    </xdr:pic>
    <xdr:clientData/>
  </xdr:twoCellAnchor>
  <xdr:twoCellAnchor editAs="oneCell">
    <xdr:from>
      <xdr:col>0</xdr:col>
      <xdr:colOff>327660</xdr:colOff>
      <xdr:row>48</xdr:row>
      <xdr:rowOff>179988</xdr:rowOff>
    </xdr:from>
    <xdr:to>
      <xdr:col>8</xdr:col>
      <xdr:colOff>289560</xdr:colOff>
      <xdr:row>63</xdr:row>
      <xdr:rowOff>99529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CB4657-0E7B-06E6-CBA3-9A7CE8748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7660" y="8958228"/>
          <a:ext cx="4838700" cy="2662741"/>
        </a:xfrm>
        <a:prstGeom prst="rect">
          <a:avLst/>
        </a:prstGeom>
      </xdr:spPr>
    </xdr:pic>
    <xdr:clientData/>
  </xdr:twoCellAnchor>
  <xdr:twoCellAnchor editAs="oneCell">
    <xdr:from>
      <xdr:col>8</xdr:col>
      <xdr:colOff>332384</xdr:colOff>
      <xdr:row>48</xdr:row>
      <xdr:rowOff>152400</xdr:rowOff>
    </xdr:from>
    <xdr:to>
      <xdr:col>12</xdr:col>
      <xdr:colOff>434769</xdr:colOff>
      <xdr:row>60</xdr:row>
      <xdr:rowOff>53695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FD26CDA-7136-CD05-1C7F-9341E5661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09184" y="8930640"/>
          <a:ext cx="2540785" cy="2095855"/>
        </a:xfrm>
        <a:prstGeom prst="rect">
          <a:avLst/>
        </a:prstGeom>
      </xdr:spPr>
    </xdr:pic>
    <xdr:clientData/>
  </xdr:twoCellAnchor>
  <xdr:twoCellAnchor editAs="oneCell">
    <xdr:from>
      <xdr:col>18</xdr:col>
      <xdr:colOff>137160</xdr:colOff>
      <xdr:row>40</xdr:row>
      <xdr:rowOff>175260</xdr:rowOff>
    </xdr:from>
    <xdr:to>
      <xdr:col>24</xdr:col>
      <xdr:colOff>381338</xdr:colOff>
      <xdr:row>44</xdr:row>
      <xdr:rowOff>15290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16D3DE-5130-49D1-1D22-87A960D36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109960" y="7490460"/>
          <a:ext cx="3901778" cy="571550"/>
        </a:xfrm>
        <a:prstGeom prst="rect">
          <a:avLst/>
        </a:prstGeom>
      </xdr:spPr>
    </xdr:pic>
    <xdr:clientData/>
  </xdr:twoCellAnchor>
  <xdr:twoCellAnchor editAs="oneCell">
    <xdr:from>
      <xdr:col>13</xdr:col>
      <xdr:colOff>556260</xdr:colOff>
      <xdr:row>48</xdr:row>
      <xdr:rowOff>111428</xdr:rowOff>
    </xdr:from>
    <xdr:to>
      <xdr:col>22</xdr:col>
      <xdr:colOff>366527</xdr:colOff>
      <xdr:row>64</xdr:row>
      <xdr:rowOff>129967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9CD0ED6-D14B-CF3B-9FF9-5263399D7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81060" y="8889668"/>
          <a:ext cx="5296667" cy="2944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144780</xdr:colOff>
      <xdr:row>9</xdr:row>
      <xdr:rowOff>106680</xdr:rowOff>
    </xdr:from>
    <xdr:to>
      <xdr:col>18</xdr:col>
      <xdr:colOff>516</xdr:colOff>
      <xdr:row>13</xdr:row>
      <xdr:rowOff>160088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18101-0E91-4BE9-E2FA-D5C164391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1580" y="1752600"/>
          <a:ext cx="5951736" cy="78492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8</xdr:col>
      <xdr:colOff>144780</xdr:colOff>
      <xdr:row>3</xdr:row>
      <xdr:rowOff>83820</xdr:rowOff>
    </xdr:from>
    <xdr:to>
      <xdr:col>18</xdr:col>
      <xdr:colOff>122446</xdr:colOff>
      <xdr:row>7</xdr:row>
      <xdr:rowOff>121987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8DF97D-9DD2-7F8E-5492-8D9094B46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1580" y="632460"/>
          <a:ext cx="6073666" cy="76968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2573-A03F-494B-B2DC-8C8C36DFB5C5}">
  <dimension ref="A2:AE21"/>
  <sheetViews>
    <sheetView zoomScale="70" zoomScaleNormal="70" workbookViewId="0">
      <selection activeCell="K13" sqref="K13"/>
    </sheetView>
  </sheetViews>
  <sheetFormatPr defaultRowHeight="23.4" x14ac:dyDescent="0.45"/>
  <cols>
    <col min="1" max="1" width="12.5546875" style="2" customWidth="1"/>
    <col min="2" max="2" width="18.6640625" style="2" customWidth="1"/>
    <col min="3" max="3" width="18" style="5" customWidth="1"/>
    <col min="4" max="4" width="17.88671875" style="3" customWidth="1"/>
    <col min="5" max="9" width="11" style="3" customWidth="1"/>
    <col min="10" max="10" width="14.44140625" style="3" customWidth="1"/>
    <col min="11" max="11" width="22.77734375" style="3" customWidth="1"/>
    <col min="12" max="12" width="15" style="3" customWidth="1"/>
    <col min="13" max="13" width="21.6640625" style="2" bestFit="1" customWidth="1"/>
    <col min="14" max="14" width="15.77734375" style="2" customWidth="1"/>
    <col min="15" max="15" width="14.33203125" style="2" customWidth="1"/>
    <col min="16" max="16" width="17.33203125" style="2" bestFit="1" customWidth="1"/>
    <col min="17" max="17" width="18.21875" style="2" customWidth="1"/>
    <col min="18" max="19" width="13.77734375" style="2" customWidth="1"/>
    <col min="20" max="16384" width="8.88671875" style="2"/>
  </cols>
  <sheetData>
    <row r="2" spans="1:31" s="3" customFormat="1" x14ac:dyDescent="0.45">
      <c r="A2" s="2"/>
      <c r="B2" s="2" t="s">
        <v>3</v>
      </c>
      <c r="C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s="3" customFormat="1" ht="46.8" x14ac:dyDescent="0.45">
      <c r="A3" s="2"/>
      <c r="B3" s="2"/>
      <c r="C3" s="5" t="s">
        <v>4</v>
      </c>
      <c r="E3" s="3" t="s">
        <v>7</v>
      </c>
      <c r="F3" s="3" t="s">
        <v>8</v>
      </c>
      <c r="G3" s="3" t="s">
        <v>9</v>
      </c>
      <c r="H3" s="3" t="s">
        <v>10</v>
      </c>
      <c r="I3" s="4" t="s">
        <v>14</v>
      </c>
      <c r="J3" s="4" t="s">
        <v>21</v>
      </c>
      <c r="K3" s="12" t="s">
        <v>22</v>
      </c>
      <c r="L3" s="12" t="s">
        <v>27</v>
      </c>
      <c r="M3" s="1" t="s">
        <v>24</v>
      </c>
      <c r="N3" s="2"/>
      <c r="O3" s="2" t="s">
        <v>23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s="3" customFormat="1" ht="24" thickBot="1" x14ac:dyDescent="0.5">
      <c r="A4" s="2"/>
      <c r="B4" s="2"/>
      <c r="C4" s="5" t="s">
        <v>5</v>
      </c>
      <c r="E4" s="3">
        <v>3</v>
      </c>
      <c r="F4" s="3">
        <v>7</v>
      </c>
      <c r="G4" s="3">
        <v>1</v>
      </c>
      <c r="H4" s="3">
        <f>H11</f>
        <v>0.2</v>
      </c>
      <c r="I4" s="3">
        <v>1</v>
      </c>
      <c r="J4" s="3">
        <f>H4*EXP(-$K$14)</f>
        <v>0.16329931618554525</v>
      </c>
      <c r="K4" s="3">
        <f>ROUND(J4/$J$9,3)</f>
        <v>0.16700000000000001</v>
      </c>
      <c r="L4" s="3">
        <f>SUM(K$4:K4)</f>
        <v>0.16700000000000001</v>
      </c>
      <c r="M4" s="2" t="str">
        <f>0&amp;" to "&amp;L4</f>
        <v>0 to 0.167</v>
      </c>
      <c r="N4" s="2"/>
      <c r="O4" s="2">
        <v>0.13</v>
      </c>
      <c r="P4" s="2" t="s">
        <v>25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3" customFormat="1" ht="24" thickBot="1" x14ac:dyDescent="0.5">
      <c r="A5" s="2"/>
      <c r="B5" s="2"/>
      <c r="C5" s="5" t="s">
        <v>6</v>
      </c>
      <c r="E5" s="3">
        <v>2</v>
      </c>
      <c r="F5" s="3">
        <v>9</v>
      </c>
      <c r="G5" s="7">
        <v>0</v>
      </c>
      <c r="H5" s="8">
        <f>H4</f>
        <v>0.2</v>
      </c>
      <c r="I5" s="7">
        <v>1</v>
      </c>
      <c r="J5" s="3">
        <f>H5*EXP($K$14)</f>
        <v>0.2449489742783178</v>
      </c>
      <c r="K5" s="3">
        <f t="shared" ref="K5:K8" si="0">ROUND(J5/$J$9,3)</f>
        <v>0.25</v>
      </c>
      <c r="L5" s="3">
        <f>SUM(K$4:K5)</f>
        <v>0.41700000000000004</v>
      </c>
      <c r="M5" s="2" t="str">
        <f>L4&amp;" to "&amp;L5</f>
        <v>0.167 to 0.417</v>
      </c>
      <c r="O5" s="2">
        <v>0.43</v>
      </c>
      <c r="P5" s="2" t="s">
        <v>26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s="3" customFormat="1" ht="24" thickBot="1" x14ac:dyDescent="0.5">
      <c r="A6" s="2"/>
      <c r="B6" s="2"/>
      <c r="C6" s="5"/>
      <c r="E6" s="3">
        <v>1</v>
      </c>
      <c r="F6" s="3">
        <v>4</v>
      </c>
      <c r="G6" s="7">
        <v>1</v>
      </c>
      <c r="H6" s="8">
        <f t="shared" ref="H6:H8" si="1">H5</f>
        <v>0.2</v>
      </c>
      <c r="I6" s="7">
        <v>0</v>
      </c>
      <c r="J6" s="3">
        <f>H6*EXP($K$14)</f>
        <v>0.2449489742783178</v>
      </c>
      <c r="K6" s="3">
        <f t="shared" si="0"/>
        <v>0.25</v>
      </c>
      <c r="L6" s="3">
        <f>SUM(K$4:K6)</f>
        <v>0.66700000000000004</v>
      </c>
      <c r="M6" s="2" t="str">
        <f t="shared" ref="M6:M8" si="2">L5&amp;" to "&amp;L6</f>
        <v>0.417 to 0.667</v>
      </c>
      <c r="N6" s="2"/>
      <c r="O6" s="2">
        <v>0.62</v>
      </c>
      <c r="P6" s="2"/>
      <c r="Q6" s="1" t="s">
        <v>28</v>
      </c>
      <c r="R6" s="13" t="s">
        <v>29</v>
      </c>
      <c r="S6" s="14"/>
      <c r="T6" s="14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45">
      <c r="E7" s="3">
        <v>9</v>
      </c>
      <c r="F7" s="3">
        <v>8</v>
      </c>
      <c r="G7" s="3">
        <v>0</v>
      </c>
      <c r="H7" s="3">
        <f t="shared" si="1"/>
        <v>0.2</v>
      </c>
      <c r="I7" s="3">
        <v>0</v>
      </c>
      <c r="J7" s="3">
        <f>H7*EXP(-$K$14)</f>
        <v>0.16329931618554525</v>
      </c>
      <c r="K7" s="3">
        <f t="shared" si="0"/>
        <v>0.16700000000000001</v>
      </c>
      <c r="L7" s="3">
        <f>SUM(K$4:K7)</f>
        <v>0.83400000000000007</v>
      </c>
      <c r="M7" s="2" t="str">
        <f t="shared" si="2"/>
        <v>0.667 to 0.834</v>
      </c>
      <c r="O7" s="2">
        <v>0.5</v>
      </c>
      <c r="R7" s="14" t="s">
        <v>30</v>
      </c>
      <c r="S7" s="14"/>
      <c r="T7" s="14"/>
    </row>
    <row r="8" spans="1:31" x14ac:dyDescent="0.45">
      <c r="E8" s="3">
        <v>3</v>
      </c>
      <c r="F8" s="3">
        <v>7</v>
      </c>
      <c r="G8" s="3">
        <v>0</v>
      </c>
      <c r="H8" s="3">
        <f t="shared" si="1"/>
        <v>0.2</v>
      </c>
      <c r="I8" s="3">
        <v>0</v>
      </c>
      <c r="J8" s="3">
        <f>H8*EXP(-$K$14)</f>
        <v>0.16329931618554525</v>
      </c>
      <c r="K8" s="3">
        <f t="shared" si="0"/>
        <v>0.16700000000000001</v>
      </c>
      <c r="L8" s="3">
        <f>SUM(K$4:K8)</f>
        <v>1.0010000000000001</v>
      </c>
      <c r="M8" s="2" t="str">
        <f t="shared" si="2"/>
        <v>0.834 to 1.001</v>
      </c>
      <c r="O8" s="2">
        <v>0.8</v>
      </c>
      <c r="R8" s="1" t="s">
        <v>31</v>
      </c>
    </row>
    <row r="9" spans="1:31" x14ac:dyDescent="0.45">
      <c r="J9" s="6">
        <f>SUM(J4:J8)</f>
        <v>0.97979589711327142</v>
      </c>
      <c r="K9" s="4">
        <f>SUM(K4:K8)</f>
        <v>1.0010000000000001</v>
      </c>
      <c r="L9" s="4"/>
    </row>
    <row r="10" spans="1:31" x14ac:dyDescent="0.45">
      <c r="F10" s="3" t="s">
        <v>12</v>
      </c>
      <c r="G10" s="3">
        <v>5</v>
      </c>
    </row>
    <row r="11" spans="1:31" x14ac:dyDescent="0.45">
      <c r="F11" s="3" t="s">
        <v>11</v>
      </c>
      <c r="G11" s="3" t="s">
        <v>13</v>
      </c>
      <c r="H11" s="3">
        <f>1/G10</f>
        <v>0.2</v>
      </c>
    </row>
    <row r="13" spans="1:31" x14ac:dyDescent="0.45">
      <c r="F13" s="11" t="s">
        <v>2</v>
      </c>
      <c r="G13" s="2" t="s">
        <v>15</v>
      </c>
      <c r="J13" s="3" t="s">
        <v>0</v>
      </c>
      <c r="K13" s="2">
        <f>H5+H6</f>
        <v>0.4</v>
      </c>
      <c r="L13" s="2"/>
    </row>
    <row r="14" spans="1:31" x14ac:dyDescent="0.45">
      <c r="F14" s="11" t="s">
        <v>1</v>
      </c>
      <c r="G14" s="10" t="s">
        <v>20</v>
      </c>
      <c r="H14" s="2"/>
      <c r="J14" s="3" t="s">
        <v>0</v>
      </c>
      <c r="K14" s="2">
        <f>1/2*LN((1-K13)/K13)</f>
        <v>0.20273255405408211</v>
      </c>
      <c r="L14" s="2"/>
    </row>
    <row r="15" spans="1:31" x14ac:dyDescent="0.45">
      <c r="G15" s="2"/>
    </row>
    <row r="17" spans="6:8" x14ac:dyDescent="0.45">
      <c r="F17" s="9" t="s">
        <v>16</v>
      </c>
      <c r="G17" s="2"/>
      <c r="H17" s="2"/>
    </row>
    <row r="18" spans="6:8" ht="26.4" x14ac:dyDescent="0.45">
      <c r="F18" s="5" t="s">
        <v>19</v>
      </c>
      <c r="G18" s="2"/>
      <c r="H18" s="2"/>
    </row>
    <row r="19" spans="6:8" x14ac:dyDescent="0.45">
      <c r="G19" s="2"/>
      <c r="H19" s="2"/>
    </row>
    <row r="20" spans="6:8" x14ac:dyDescent="0.45">
      <c r="F20" s="9" t="s">
        <v>17</v>
      </c>
      <c r="G20" s="2"/>
      <c r="H20" s="2"/>
    </row>
    <row r="21" spans="6:8" ht="26.4" x14ac:dyDescent="0.45">
      <c r="F21" s="5" t="s">
        <v>18</v>
      </c>
      <c r="G21" s="2"/>
      <c r="H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AB7B-AF2C-46F8-A197-DFB5598FBF42}">
  <dimension ref="B1:L13"/>
  <sheetViews>
    <sheetView workbookViewId="0">
      <selection activeCell="H9" sqref="H9"/>
    </sheetView>
  </sheetViews>
  <sheetFormatPr defaultRowHeight="14.4" x14ac:dyDescent="0.3"/>
  <cols>
    <col min="5" max="5" width="10.21875" bestFit="1" customWidth="1"/>
    <col min="7" max="7" width="11.21875" customWidth="1"/>
    <col min="9" max="9" width="9.21875" customWidth="1"/>
  </cols>
  <sheetData>
    <row r="1" spans="2:12" x14ac:dyDescent="0.3">
      <c r="F1" t="s">
        <v>35</v>
      </c>
      <c r="H1" t="s">
        <v>43</v>
      </c>
      <c r="I1" t="s">
        <v>41</v>
      </c>
      <c r="L1" t="s">
        <v>42</v>
      </c>
    </row>
    <row r="2" spans="2:12" x14ac:dyDescent="0.3">
      <c r="I2" t="s">
        <v>37</v>
      </c>
      <c r="L2" t="s">
        <v>37</v>
      </c>
    </row>
    <row r="3" spans="2:12" x14ac:dyDescent="0.3">
      <c r="I3" t="s">
        <v>38</v>
      </c>
      <c r="L3" t="s">
        <v>46</v>
      </c>
    </row>
    <row r="4" spans="2:12" x14ac:dyDescent="0.3">
      <c r="I4" t="s">
        <v>40</v>
      </c>
      <c r="L4" t="s">
        <v>51</v>
      </c>
    </row>
    <row r="5" spans="2:12" x14ac:dyDescent="0.3">
      <c r="I5" t="s">
        <v>47</v>
      </c>
      <c r="L5" t="s">
        <v>52</v>
      </c>
    </row>
    <row r="8" spans="2:12" x14ac:dyDescent="0.3">
      <c r="B8" s="15" t="s">
        <v>32</v>
      </c>
      <c r="C8" s="15" t="s">
        <v>33</v>
      </c>
      <c r="D8" s="15" t="s">
        <v>34</v>
      </c>
      <c r="E8" s="16" t="s">
        <v>39</v>
      </c>
      <c r="F8" s="15" t="s">
        <v>36</v>
      </c>
      <c r="G8" s="16" t="s">
        <v>44</v>
      </c>
      <c r="H8" s="15" t="s">
        <v>45</v>
      </c>
      <c r="I8" s="15" t="s">
        <v>50</v>
      </c>
      <c r="J8" s="16" t="s">
        <v>48</v>
      </c>
      <c r="K8" s="15" t="s">
        <v>49</v>
      </c>
      <c r="L8" s="15" t="s">
        <v>50</v>
      </c>
    </row>
    <row r="9" spans="2:12" x14ac:dyDescent="0.3">
      <c r="B9">
        <v>90</v>
      </c>
      <c r="C9">
        <v>8</v>
      </c>
      <c r="D9">
        <v>3</v>
      </c>
      <c r="E9">
        <f>AVERAGE($D$9:$D$13)</f>
        <v>4.8</v>
      </c>
      <c r="F9">
        <f>D9-E9</f>
        <v>-1.7999999999999998</v>
      </c>
      <c r="G9">
        <v>-1.8</v>
      </c>
      <c r="H9">
        <f>D9-(E9+0.1*G9)</f>
        <v>-1.62</v>
      </c>
      <c r="I9">
        <f>(E9+0.1*G9)</f>
        <v>4.62</v>
      </c>
      <c r="J9">
        <f>H9</f>
        <v>-1.62</v>
      </c>
      <c r="K9">
        <f>D9-(E9+0.1*G9+0.1*J9)</f>
        <v>-1.4580000000000002</v>
      </c>
      <c r="L9">
        <f>(E9+0.1*G9+0.1*J9)</f>
        <v>4.4580000000000002</v>
      </c>
    </row>
    <row r="10" spans="2:12" x14ac:dyDescent="0.3">
      <c r="B10">
        <v>100</v>
      </c>
      <c r="C10">
        <v>7</v>
      </c>
      <c r="D10">
        <v>4</v>
      </c>
      <c r="E10">
        <f>AVERAGE($D$9:$D$13)</f>
        <v>4.8</v>
      </c>
      <c r="F10">
        <f t="shared" ref="F10:F13" si="0">D10-E10</f>
        <v>-0.79999999999999982</v>
      </c>
      <c r="G10">
        <v>-0.8</v>
      </c>
      <c r="H10">
        <f t="shared" ref="H10:H13" si="1">D10-(E10+0.1*G10)</f>
        <v>-0.71999999999999975</v>
      </c>
      <c r="I10">
        <f t="shared" ref="I10:I13" si="2">(E10+0.1*G10)</f>
        <v>4.72</v>
      </c>
      <c r="J10">
        <f>H10</f>
        <v>-0.71999999999999975</v>
      </c>
      <c r="K10">
        <f>D10-(E10+0.1*G10+0.1*J10)</f>
        <v>-0.64799999999999969</v>
      </c>
      <c r="L10">
        <f>(E10+0.1*G10+0.1*J10)</f>
        <v>4.6479999999999997</v>
      </c>
    </row>
    <row r="11" spans="2:12" x14ac:dyDescent="0.3">
      <c r="B11">
        <v>110</v>
      </c>
      <c r="C11">
        <v>6</v>
      </c>
      <c r="D11">
        <v>8</v>
      </c>
      <c r="E11">
        <f>AVERAGE($D$9:$D$13)</f>
        <v>4.8</v>
      </c>
      <c r="F11">
        <f t="shared" si="0"/>
        <v>3.2</v>
      </c>
      <c r="G11">
        <v>3.2</v>
      </c>
      <c r="H11">
        <f t="shared" si="1"/>
        <v>2.88</v>
      </c>
      <c r="I11">
        <f t="shared" si="2"/>
        <v>5.12</v>
      </c>
      <c r="J11">
        <f>H11</f>
        <v>2.88</v>
      </c>
      <c r="K11">
        <f>D11-(E11+0.1*G11+0.1*J11)</f>
        <v>2.5919999999999996</v>
      </c>
      <c r="L11">
        <f>(E11+0.1*G11+0.1*J11)</f>
        <v>5.4080000000000004</v>
      </c>
    </row>
    <row r="12" spans="2:12" x14ac:dyDescent="0.3">
      <c r="B12">
        <v>120</v>
      </c>
      <c r="C12">
        <v>9</v>
      </c>
      <c r="D12">
        <v>6</v>
      </c>
      <c r="E12">
        <f>AVERAGE($D$9:$D$13)</f>
        <v>4.8</v>
      </c>
      <c r="F12">
        <f t="shared" si="0"/>
        <v>1.2000000000000002</v>
      </c>
      <c r="G12">
        <v>1.2</v>
      </c>
      <c r="H12">
        <f t="shared" si="1"/>
        <v>1.08</v>
      </c>
      <c r="I12">
        <f t="shared" si="2"/>
        <v>4.92</v>
      </c>
      <c r="J12">
        <f>H12</f>
        <v>1.08</v>
      </c>
      <c r="K12">
        <f>D12-(E12+0.1*G12+0.1*J12)</f>
        <v>0.97200000000000042</v>
      </c>
      <c r="L12">
        <f>(E12+0.1*G12+0.1*J12)</f>
        <v>5.0279999999999996</v>
      </c>
    </row>
    <row r="13" spans="2:12" x14ac:dyDescent="0.3">
      <c r="B13">
        <v>80</v>
      </c>
      <c r="C13">
        <v>3</v>
      </c>
      <c r="D13">
        <v>3</v>
      </c>
      <c r="E13">
        <f>AVERAGE($D$9:$D$13)</f>
        <v>4.8</v>
      </c>
      <c r="F13">
        <f t="shared" si="0"/>
        <v>-1.7999999999999998</v>
      </c>
      <c r="G13">
        <v>-1.8</v>
      </c>
      <c r="H13">
        <f t="shared" si="1"/>
        <v>-1.62</v>
      </c>
      <c r="I13">
        <f t="shared" si="2"/>
        <v>4.62</v>
      </c>
      <c r="J13">
        <f>H13</f>
        <v>-1.62</v>
      </c>
      <c r="K13">
        <f>D13-(E13+0.1*G13+0.1*J13)</f>
        <v>-1.4580000000000002</v>
      </c>
      <c r="L13">
        <f>(E13+0.1*G13+0.1*J13)</f>
        <v>4.4580000000000002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B580-0341-419A-935B-9DBCFBAD0015}">
  <dimension ref="L14"/>
  <sheetViews>
    <sheetView topLeftCell="A40" workbookViewId="0">
      <selection activeCell="L64" sqref="L64"/>
    </sheetView>
  </sheetViews>
  <sheetFormatPr defaultRowHeight="14.4" x14ac:dyDescent="0.3"/>
  <sheetData>
    <row r="14" spans="12:12" x14ac:dyDescent="0.3">
      <c r="L14" t="s">
        <v>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F448-F820-4002-A564-60C6FF39E1DF}">
  <dimension ref="A1:W26"/>
  <sheetViews>
    <sheetView tabSelected="1" workbookViewId="0">
      <selection activeCell="L19" sqref="L19:O20"/>
    </sheetView>
  </sheetViews>
  <sheetFormatPr defaultRowHeight="14.4" x14ac:dyDescent="0.3"/>
  <sheetData>
    <row r="1" spans="1:19" x14ac:dyDescent="0.3">
      <c r="C1" t="s">
        <v>54</v>
      </c>
    </row>
    <row r="2" spans="1:19" x14ac:dyDescent="0.3">
      <c r="C2">
        <v>0</v>
      </c>
      <c r="D2">
        <v>1</v>
      </c>
    </row>
    <row r="3" spans="1:19" x14ac:dyDescent="0.3">
      <c r="A3" t="s">
        <v>55</v>
      </c>
      <c r="B3">
        <v>0</v>
      </c>
      <c r="C3">
        <v>1353</v>
      </c>
      <c r="D3">
        <v>124</v>
      </c>
      <c r="F3" t="s">
        <v>56</v>
      </c>
      <c r="G3" s="19" t="s">
        <v>57</v>
      </c>
    </row>
    <row r="4" spans="1:19" x14ac:dyDescent="0.3">
      <c r="B4">
        <v>1</v>
      </c>
      <c r="C4">
        <v>9</v>
      </c>
      <c r="D4">
        <v>191</v>
      </c>
      <c r="F4" s="18" t="s">
        <v>59</v>
      </c>
      <c r="G4" s="15" t="s">
        <v>58</v>
      </c>
    </row>
    <row r="6" spans="1:19" x14ac:dyDescent="0.3">
      <c r="B6" t="s">
        <v>64</v>
      </c>
      <c r="C6" t="s">
        <v>65</v>
      </c>
    </row>
    <row r="7" spans="1:19" x14ac:dyDescent="0.3">
      <c r="B7" t="s">
        <v>66</v>
      </c>
      <c r="C7" t="s">
        <v>67</v>
      </c>
    </row>
    <row r="8" spans="1:19" x14ac:dyDescent="0.3">
      <c r="C8" s="17" t="s">
        <v>54</v>
      </c>
    </row>
    <row r="9" spans="1:19" x14ac:dyDescent="0.3">
      <c r="C9">
        <v>1</v>
      </c>
      <c r="D9">
        <v>0</v>
      </c>
    </row>
    <row r="10" spans="1:19" x14ac:dyDescent="0.3">
      <c r="A10" s="17" t="s">
        <v>55</v>
      </c>
      <c r="B10">
        <v>1</v>
      </c>
      <c r="C10" s="15">
        <v>191</v>
      </c>
      <c r="D10" s="19">
        <v>9</v>
      </c>
      <c r="F10" s="15" t="s">
        <v>56</v>
      </c>
      <c r="G10" s="19" t="s">
        <v>57</v>
      </c>
    </row>
    <row r="11" spans="1:19" x14ac:dyDescent="0.3">
      <c r="B11">
        <v>0</v>
      </c>
      <c r="C11" s="18">
        <v>124</v>
      </c>
      <c r="D11">
        <v>1353</v>
      </c>
      <c r="F11" s="18" t="s">
        <v>59</v>
      </c>
      <c r="G11" t="s">
        <v>58</v>
      </c>
    </row>
    <row r="13" spans="1:19" x14ac:dyDescent="0.3">
      <c r="B13" t="s">
        <v>61</v>
      </c>
      <c r="C13" t="s">
        <v>60</v>
      </c>
      <c r="E13">
        <f>C10/(C10+C11)</f>
        <v>0.6063492063492063</v>
      </c>
    </row>
    <row r="14" spans="1:19" x14ac:dyDescent="0.3">
      <c r="B14" t="s">
        <v>62</v>
      </c>
      <c r="C14" t="s">
        <v>63</v>
      </c>
      <c r="E14">
        <f>C10/(C10+D10)</f>
        <v>0.95499999999999996</v>
      </c>
    </row>
    <row r="16" spans="1:19" x14ac:dyDescent="0.3">
      <c r="S16" t="s">
        <v>71</v>
      </c>
    </row>
    <row r="17" spans="9:23" x14ac:dyDescent="0.3">
      <c r="I17" t="s">
        <v>68</v>
      </c>
      <c r="J17" s="20" t="s">
        <v>69</v>
      </c>
      <c r="S17">
        <v>0</v>
      </c>
      <c r="T17">
        <v>1</v>
      </c>
    </row>
    <row r="18" spans="9:23" x14ac:dyDescent="0.3">
      <c r="K18" t="s">
        <v>70</v>
      </c>
      <c r="Q18" s="17" t="s">
        <v>55</v>
      </c>
      <c r="R18">
        <v>0</v>
      </c>
      <c r="S18">
        <v>1353</v>
      </c>
      <c r="T18" s="19">
        <v>124</v>
      </c>
      <c r="V18" t="s">
        <v>58</v>
      </c>
      <c r="W18" s="19" t="s">
        <v>59</v>
      </c>
    </row>
    <row r="19" spans="9:23" x14ac:dyDescent="0.3">
      <c r="L19" t="s">
        <v>73</v>
      </c>
      <c r="N19">
        <v>1</v>
      </c>
      <c r="O19" t="s">
        <v>74</v>
      </c>
      <c r="R19">
        <v>1</v>
      </c>
      <c r="S19" s="18">
        <v>9</v>
      </c>
      <c r="T19" s="15">
        <v>191</v>
      </c>
      <c r="V19" s="18" t="s">
        <v>57</v>
      </c>
      <c r="W19" s="15" t="s">
        <v>56</v>
      </c>
    </row>
    <row r="20" spans="9:23" x14ac:dyDescent="0.3">
      <c r="L20" t="s">
        <v>73</v>
      </c>
      <c r="N20">
        <v>0</v>
      </c>
      <c r="O20" t="s">
        <v>72</v>
      </c>
    </row>
    <row r="22" spans="9:23" x14ac:dyDescent="0.3">
      <c r="I22" s="15" t="s">
        <v>75</v>
      </c>
      <c r="K22" s="21" t="s">
        <v>76</v>
      </c>
      <c r="L22" s="22"/>
      <c r="M22" s="22"/>
      <c r="N22" s="22"/>
      <c r="O22" s="22"/>
      <c r="P22" s="22"/>
      <c r="Q22" s="15"/>
      <c r="R22" s="15"/>
      <c r="S22" s="15"/>
    </row>
    <row r="23" spans="9:23" x14ac:dyDescent="0.3">
      <c r="K23" s="15"/>
      <c r="L23" s="15"/>
      <c r="M23" s="15"/>
      <c r="N23" s="15"/>
      <c r="O23" s="15"/>
      <c r="P23" s="15"/>
      <c r="Q23" s="15"/>
      <c r="R23" s="15"/>
      <c r="S23" s="15"/>
    </row>
    <row r="24" spans="9:23" x14ac:dyDescent="0.3">
      <c r="I24" s="15" t="s">
        <v>77</v>
      </c>
      <c r="K24" s="21" t="s">
        <v>78</v>
      </c>
      <c r="L24" s="22"/>
      <c r="M24" s="22"/>
      <c r="N24" s="22"/>
      <c r="O24" s="22"/>
      <c r="P24" s="22"/>
      <c r="Q24" s="15"/>
      <c r="R24" s="15"/>
      <c r="S24" s="15"/>
    </row>
    <row r="25" spans="9:23" x14ac:dyDescent="0.3">
      <c r="K25" s="15"/>
      <c r="L25" s="15"/>
      <c r="M25" s="15"/>
      <c r="N25" s="15"/>
      <c r="O25" s="15"/>
      <c r="P25" s="15"/>
      <c r="Q25" s="15"/>
      <c r="R25" s="15"/>
      <c r="S25" s="15"/>
    </row>
    <row r="26" spans="9:23" x14ac:dyDescent="0.3">
      <c r="Q26" s="15"/>
      <c r="R26" s="15"/>
      <c r="S26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AdaBoost</vt:lpstr>
      <vt:lpstr>Gradient Boosting</vt:lpstr>
      <vt:lpstr>Xgboost</vt:lpstr>
      <vt:lpstr>Error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2022-05-14T14:15:58Z</dcterms:created>
  <dcterms:modified xsi:type="dcterms:W3CDTF">2024-01-04T08:29:24Z</dcterms:modified>
</cp:coreProperties>
</file>