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925"/>
  <workbookPr dateCompatibility="0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425726df365a80/Desktop/Forage Job Stimulations/Tata Gen AI/"/>
    </mc:Choice>
  </mc:AlternateContent>
  <xr:revisionPtr revIDLastSave="0" documentId="10_ncr:8_{39BC91CF-CDEF-4C86-AFE4-0845ADA22C21}" xr6:coauthVersionLast="47" xr6:coauthVersionMax="47" xr10:uidLastSave="{00000000-0000-0000-0000-000000000000}"/>
  <bookViews>
    <workbookView xWindow="-120" yWindow="-120" windowWidth="24240" windowHeight="13140" activeTab="1" xr2:uid="{B456ABAB-9710-1A41-9AAD-930C444190E8}"/>
  </bookViews>
  <sheets>
    <sheet name="Delinquency_prediction_dataset1" sheetId="1" r:id="rId1"/>
    <sheet name="Pivots" sheetId="3" r:id="rId2"/>
  </sheets>
  <definedNames>
    <definedName name="_xlnm._FilterDatabase" localSheetId="0" hidden="1">Delinquency_prediction_dataset1!$K$1:$K$505</definedName>
  </definedNames>
  <calcPr calcId="191029"/>
  <pivotCaches>
    <pivotCache cacheId="30" r:id="rId3"/>
    <pivotCache cacheId="26" r:id="rId4"/>
    <pivotCache cacheId="35" r:id="rId5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2" i="1"/>
  <c r="D508" i="1"/>
  <c r="D507" i="1"/>
  <c r="I510" i="1" l="1"/>
  <c r="H510" i="1"/>
  <c r="D510" i="1"/>
  <c r="C510" i="1"/>
  <c r="K508" i="1"/>
  <c r="H508" i="1"/>
  <c r="C508" i="1"/>
  <c r="B508" i="1"/>
  <c r="K507" i="1"/>
  <c r="H507" i="1"/>
  <c r="C507" i="1"/>
  <c r="B507" i="1"/>
  <c r="Y501" i="1"/>
  <c r="X501" i="1"/>
  <c r="W501" i="1"/>
  <c r="V501" i="1"/>
  <c r="T501" i="1"/>
  <c r="U501" i="1" s="1"/>
  <c r="Y500" i="1"/>
  <c r="X500" i="1"/>
  <c r="W500" i="1"/>
  <c r="V500" i="1"/>
  <c r="T500" i="1"/>
  <c r="U500" i="1" s="1"/>
  <c r="Y499" i="1"/>
  <c r="X499" i="1"/>
  <c r="W499" i="1"/>
  <c r="V499" i="1"/>
  <c r="T499" i="1"/>
  <c r="U499" i="1" s="1"/>
  <c r="Y498" i="1"/>
  <c r="X498" i="1"/>
  <c r="W498" i="1"/>
  <c r="V498" i="1"/>
  <c r="T498" i="1"/>
  <c r="U498" i="1" s="1"/>
  <c r="Y497" i="1"/>
  <c r="X497" i="1"/>
  <c r="W497" i="1"/>
  <c r="V497" i="1"/>
  <c r="T497" i="1"/>
  <c r="U497" i="1" s="1"/>
  <c r="Y496" i="1"/>
  <c r="X496" i="1"/>
  <c r="W496" i="1"/>
  <c r="V496" i="1"/>
  <c r="T496" i="1"/>
  <c r="U496" i="1" s="1"/>
  <c r="Y495" i="1"/>
  <c r="X495" i="1"/>
  <c r="W495" i="1"/>
  <c r="V495" i="1"/>
  <c r="T495" i="1"/>
  <c r="U495" i="1" s="1"/>
  <c r="Y494" i="1"/>
  <c r="X494" i="1"/>
  <c r="W494" i="1"/>
  <c r="V494" i="1"/>
  <c r="T494" i="1"/>
  <c r="U494" i="1" s="1"/>
  <c r="Y493" i="1"/>
  <c r="X493" i="1"/>
  <c r="W493" i="1"/>
  <c r="V493" i="1"/>
  <c r="T493" i="1"/>
  <c r="U493" i="1" s="1"/>
  <c r="Y492" i="1"/>
  <c r="X492" i="1"/>
  <c r="W492" i="1"/>
  <c r="V492" i="1"/>
  <c r="T492" i="1"/>
  <c r="U492" i="1" s="1"/>
  <c r="Y491" i="1"/>
  <c r="X491" i="1"/>
  <c r="W491" i="1"/>
  <c r="V491" i="1"/>
  <c r="T491" i="1"/>
  <c r="U491" i="1" s="1"/>
  <c r="Y490" i="1"/>
  <c r="X490" i="1"/>
  <c r="W490" i="1"/>
  <c r="V490" i="1"/>
  <c r="T490" i="1"/>
  <c r="U490" i="1" s="1"/>
  <c r="Y489" i="1"/>
  <c r="X489" i="1"/>
  <c r="W489" i="1"/>
  <c r="V489" i="1"/>
  <c r="T489" i="1"/>
  <c r="U489" i="1" s="1"/>
  <c r="Y488" i="1"/>
  <c r="X488" i="1"/>
  <c r="W488" i="1"/>
  <c r="V488" i="1"/>
  <c r="T488" i="1"/>
  <c r="U488" i="1" s="1"/>
  <c r="Y487" i="1"/>
  <c r="X487" i="1"/>
  <c r="W487" i="1"/>
  <c r="V487" i="1"/>
  <c r="T487" i="1"/>
  <c r="U487" i="1" s="1"/>
  <c r="Y486" i="1"/>
  <c r="X486" i="1"/>
  <c r="W486" i="1"/>
  <c r="V486" i="1"/>
  <c r="T486" i="1"/>
  <c r="U486" i="1" s="1"/>
  <c r="Y485" i="1"/>
  <c r="X485" i="1"/>
  <c r="W485" i="1"/>
  <c r="V485" i="1"/>
  <c r="T485" i="1"/>
  <c r="U485" i="1" s="1"/>
  <c r="Y484" i="1"/>
  <c r="X484" i="1"/>
  <c r="W484" i="1"/>
  <c r="V484" i="1"/>
  <c r="T484" i="1"/>
  <c r="U484" i="1" s="1"/>
  <c r="Y483" i="1"/>
  <c r="X483" i="1"/>
  <c r="W483" i="1"/>
  <c r="V483" i="1"/>
  <c r="T483" i="1"/>
  <c r="U483" i="1" s="1"/>
  <c r="Y482" i="1"/>
  <c r="X482" i="1"/>
  <c r="W482" i="1"/>
  <c r="V482" i="1"/>
  <c r="T482" i="1"/>
  <c r="U482" i="1" s="1"/>
  <c r="Y481" i="1"/>
  <c r="X481" i="1"/>
  <c r="W481" i="1"/>
  <c r="V481" i="1"/>
  <c r="T481" i="1"/>
  <c r="U481" i="1" s="1"/>
  <c r="Y480" i="1"/>
  <c r="X480" i="1"/>
  <c r="W480" i="1"/>
  <c r="V480" i="1"/>
  <c r="T480" i="1"/>
  <c r="U480" i="1" s="1"/>
  <c r="Y479" i="1"/>
  <c r="X479" i="1"/>
  <c r="W479" i="1"/>
  <c r="V479" i="1"/>
  <c r="T479" i="1"/>
  <c r="U479" i="1" s="1"/>
  <c r="Y478" i="1"/>
  <c r="X478" i="1"/>
  <c r="W478" i="1"/>
  <c r="V478" i="1"/>
  <c r="T478" i="1"/>
  <c r="U478" i="1" s="1"/>
  <c r="Y477" i="1"/>
  <c r="X477" i="1"/>
  <c r="W477" i="1"/>
  <c r="V477" i="1"/>
  <c r="T477" i="1"/>
  <c r="U477" i="1" s="1"/>
  <c r="Y476" i="1"/>
  <c r="X476" i="1"/>
  <c r="W476" i="1"/>
  <c r="V476" i="1"/>
  <c r="T476" i="1"/>
  <c r="U476" i="1" s="1"/>
  <c r="Y475" i="1"/>
  <c r="X475" i="1"/>
  <c r="W475" i="1"/>
  <c r="V475" i="1"/>
  <c r="T475" i="1"/>
  <c r="U475" i="1" s="1"/>
  <c r="Y474" i="1"/>
  <c r="X474" i="1"/>
  <c r="W474" i="1"/>
  <c r="V474" i="1"/>
  <c r="T474" i="1"/>
  <c r="U474" i="1" s="1"/>
  <c r="Y473" i="1"/>
  <c r="X473" i="1"/>
  <c r="W473" i="1"/>
  <c r="V473" i="1"/>
  <c r="T473" i="1"/>
  <c r="U473" i="1" s="1"/>
  <c r="Y472" i="1"/>
  <c r="X472" i="1"/>
  <c r="W472" i="1"/>
  <c r="V472" i="1"/>
  <c r="T472" i="1"/>
  <c r="U472" i="1" s="1"/>
  <c r="Y471" i="1"/>
  <c r="X471" i="1"/>
  <c r="W471" i="1"/>
  <c r="V471" i="1"/>
  <c r="T471" i="1"/>
  <c r="U471" i="1" s="1"/>
  <c r="Y470" i="1"/>
  <c r="X470" i="1"/>
  <c r="W470" i="1"/>
  <c r="V470" i="1"/>
  <c r="T470" i="1"/>
  <c r="U470" i="1" s="1"/>
  <c r="Y469" i="1"/>
  <c r="X469" i="1"/>
  <c r="W469" i="1"/>
  <c r="V469" i="1"/>
  <c r="T469" i="1"/>
  <c r="U469" i="1" s="1"/>
  <c r="Y468" i="1"/>
  <c r="X468" i="1"/>
  <c r="W468" i="1"/>
  <c r="V468" i="1"/>
  <c r="T468" i="1"/>
  <c r="U468" i="1" s="1"/>
  <c r="Y467" i="1"/>
  <c r="X467" i="1"/>
  <c r="W467" i="1"/>
  <c r="V467" i="1"/>
  <c r="T467" i="1"/>
  <c r="U467" i="1" s="1"/>
  <c r="Y466" i="1"/>
  <c r="X466" i="1"/>
  <c r="W466" i="1"/>
  <c r="V466" i="1"/>
  <c r="T466" i="1"/>
  <c r="U466" i="1" s="1"/>
  <c r="Y465" i="1"/>
  <c r="X465" i="1"/>
  <c r="W465" i="1"/>
  <c r="V465" i="1"/>
  <c r="T465" i="1"/>
  <c r="U465" i="1" s="1"/>
  <c r="Y464" i="1"/>
  <c r="X464" i="1"/>
  <c r="W464" i="1"/>
  <c r="V464" i="1"/>
  <c r="T464" i="1"/>
  <c r="U464" i="1" s="1"/>
  <c r="Y463" i="1"/>
  <c r="X463" i="1"/>
  <c r="W463" i="1"/>
  <c r="V463" i="1"/>
  <c r="T463" i="1"/>
  <c r="U463" i="1" s="1"/>
  <c r="Y462" i="1"/>
  <c r="X462" i="1"/>
  <c r="W462" i="1"/>
  <c r="V462" i="1"/>
  <c r="T462" i="1"/>
  <c r="U462" i="1" s="1"/>
  <c r="Y461" i="1"/>
  <c r="X461" i="1"/>
  <c r="W461" i="1"/>
  <c r="V461" i="1"/>
  <c r="T461" i="1"/>
  <c r="U461" i="1" s="1"/>
  <c r="Y460" i="1"/>
  <c r="X460" i="1"/>
  <c r="W460" i="1"/>
  <c r="V460" i="1"/>
  <c r="T460" i="1"/>
  <c r="U460" i="1" s="1"/>
  <c r="Y459" i="1"/>
  <c r="X459" i="1"/>
  <c r="W459" i="1"/>
  <c r="V459" i="1"/>
  <c r="T459" i="1"/>
  <c r="U459" i="1" s="1"/>
  <c r="Y458" i="1"/>
  <c r="X458" i="1"/>
  <c r="W458" i="1"/>
  <c r="V458" i="1"/>
  <c r="T458" i="1"/>
  <c r="U458" i="1" s="1"/>
  <c r="Y457" i="1"/>
  <c r="X457" i="1"/>
  <c r="W457" i="1"/>
  <c r="V457" i="1"/>
  <c r="T457" i="1"/>
  <c r="U457" i="1" s="1"/>
  <c r="Y456" i="1"/>
  <c r="X456" i="1"/>
  <c r="W456" i="1"/>
  <c r="V456" i="1"/>
  <c r="T456" i="1"/>
  <c r="U456" i="1" s="1"/>
  <c r="Y455" i="1"/>
  <c r="X455" i="1"/>
  <c r="W455" i="1"/>
  <c r="V455" i="1"/>
  <c r="T455" i="1"/>
  <c r="U455" i="1" s="1"/>
  <c r="Y454" i="1"/>
  <c r="X454" i="1"/>
  <c r="W454" i="1"/>
  <c r="V454" i="1"/>
  <c r="T454" i="1"/>
  <c r="U454" i="1" s="1"/>
  <c r="Y453" i="1"/>
  <c r="X453" i="1"/>
  <c r="W453" i="1"/>
  <c r="V453" i="1"/>
  <c r="T453" i="1"/>
  <c r="U453" i="1" s="1"/>
  <c r="Y452" i="1"/>
  <c r="X452" i="1"/>
  <c r="W452" i="1"/>
  <c r="V452" i="1"/>
  <c r="T452" i="1"/>
  <c r="U452" i="1" s="1"/>
  <c r="Y451" i="1"/>
  <c r="X451" i="1"/>
  <c r="W451" i="1"/>
  <c r="V451" i="1"/>
  <c r="T451" i="1"/>
  <c r="U451" i="1" s="1"/>
  <c r="Y450" i="1"/>
  <c r="X450" i="1"/>
  <c r="W450" i="1"/>
  <c r="V450" i="1"/>
  <c r="T450" i="1"/>
  <c r="U450" i="1" s="1"/>
  <c r="Y449" i="1"/>
  <c r="X449" i="1"/>
  <c r="W449" i="1"/>
  <c r="V449" i="1"/>
  <c r="T449" i="1"/>
  <c r="U449" i="1" s="1"/>
  <c r="Y448" i="1"/>
  <c r="X448" i="1"/>
  <c r="W448" i="1"/>
  <c r="V448" i="1"/>
  <c r="T448" i="1"/>
  <c r="U448" i="1" s="1"/>
  <c r="Y447" i="1"/>
  <c r="X447" i="1"/>
  <c r="W447" i="1"/>
  <c r="V447" i="1"/>
  <c r="T447" i="1"/>
  <c r="U447" i="1" s="1"/>
  <c r="Y446" i="1"/>
  <c r="X446" i="1"/>
  <c r="W446" i="1"/>
  <c r="V446" i="1"/>
  <c r="T446" i="1"/>
  <c r="U446" i="1" s="1"/>
  <c r="Y445" i="1"/>
  <c r="X445" i="1"/>
  <c r="W445" i="1"/>
  <c r="V445" i="1"/>
  <c r="T445" i="1"/>
  <c r="U445" i="1" s="1"/>
  <c r="Y444" i="1"/>
  <c r="X444" i="1"/>
  <c r="W444" i="1"/>
  <c r="V444" i="1"/>
  <c r="T444" i="1"/>
  <c r="U444" i="1" s="1"/>
  <c r="Y443" i="1"/>
  <c r="X443" i="1"/>
  <c r="W443" i="1"/>
  <c r="V443" i="1"/>
  <c r="T443" i="1"/>
  <c r="U443" i="1" s="1"/>
  <c r="Y442" i="1"/>
  <c r="X442" i="1"/>
  <c r="W442" i="1"/>
  <c r="V442" i="1"/>
  <c r="T442" i="1"/>
  <c r="U442" i="1" s="1"/>
  <c r="Y441" i="1"/>
  <c r="X441" i="1"/>
  <c r="W441" i="1"/>
  <c r="V441" i="1"/>
  <c r="T441" i="1"/>
  <c r="U441" i="1" s="1"/>
  <c r="Y440" i="1"/>
  <c r="X440" i="1"/>
  <c r="W440" i="1"/>
  <c r="V440" i="1"/>
  <c r="T440" i="1"/>
  <c r="U440" i="1" s="1"/>
  <c r="Y439" i="1"/>
  <c r="X439" i="1"/>
  <c r="W439" i="1"/>
  <c r="V439" i="1"/>
  <c r="T439" i="1"/>
  <c r="U439" i="1" s="1"/>
  <c r="Y438" i="1"/>
  <c r="X438" i="1"/>
  <c r="W438" i="1"/>
  <c r="V438" i="1"/>
  <c r="T438" i="1"/>
  <c r="U438" i="1" s="1"/>
  <c r="Y437" i="1"/>
  <c r="X437" i="1"/>
  <c r="W437" i="1"/>
  <c r="V437" i="1"/>
  <c r="T437" i="1"/>
  <c r="U437" i="1" s="1"/>
  <c r="Y436" i="1"/>
  <c r="X436" i="1"/>
  <c r="W436" i="1"/>
  <c r="V436" i="1"/>
  <c r="T436" i="1"/>
  <c r="U436" i="1" s="1"/>
  <c r="Y435" i="1"/>
  <c r="X435" i="1"/>
  <c r="W435" i="1"/>
  <c r="V435" i="1"/>
  <c r="T435" i="1"/>
  <c r="U435" i="1" s="1"/>
  <c r="Y434" i="1"/>
  <c r="X434" i="1"/>
  <c r="W434" i="1"/>
  <c r="V434" i="1"/>
  <c r="T434" i="1"/>
  <c r="U434" i="1" s="1"/>
  <c r="Y433" i="1"/>
  <c r="X433" i="1"/>
  <c r="W433" i="1"/>
  <c r="V433" i="1"/>
  <c r="T433" i="1"/>
  <c r="U433" i="1" s="1"/>
  <c r="Y432" i="1"/>
  <c r="X432" i="1"/>
  <c r="W432" i="1"/>
  <c r="V432" i="1"/>
  <c r="T432" i="1"/>
  <c r="U432" i="1" s="1"/>
  <c r="Y431" i="1"/>
  <c r="X431" i="1"/>
  <c r="W431" i="1"/>
  <c r="V431" i="1"/>
  <c r="T431" i="1"/>
  <c r="U431" i="1" s="1"/>
  <c r="Y430" i="1"/>
  <c r="X430" i="1"/>
  <c r="W430" i="1"/>
  <c r="V430" i="1"/>
  <c r="T430" i="1"/>
  <c r="U430" i="1" s="1"/>
  <c r="Y429" i="1"/>
  <c r="X429" i="1"/>
  <c r="W429" i="1"/>
  <c r="V429" i="1"/>
  <c r="T429" i="1"/>
  <c r="U429" i="1" s="1"/>
  <c r="Y428" i="1"/>
  <c r="X428" i="1"/>
  <c r="W428" i="1"/>
  <c r="V428" i="1"/>
  <c r="T428" i="1"/>
  <c r="U428" i="1" s="1"/>
  <c r="Y427" i="1"/>
  <c r="X427" i="1"/>
  <c r="W427" i="1"/>
  <c r="V427" i="1"/>
  <c r="T427" i="1"/>
  <c r="U427" i="1" s="1"/>
  <c r="Y426" i="1"/>
  <c r="X426" i="1"/>
  <c r="W426" i="1"/>
  <c r="V426" i="1"/>
  <c r="T426" i="1"/>
  <c r="U426" i="1" s="1"/>
  <c r="Y425" i="1"/>
  <c r="X425" i="1"/>
  <c r="W425" i="1"/>
  <c r="V425" i="1"/>
  <c r="T425" i="1"/>
  <c r="U425" i="1" s="1"/>
  <c r="Y424" i="1"/>
  <c r="X424" i="1"/>
  <c r="W424" i="1"/>
  <c r="V424" i="1"/>
  <c r="T424" i="1"/>
  <c r="U424" i="1" s="1"/>
  <c r="Y423" i="1"/>
  <c r="X423" i="1"/>
  <c r="W423" i="1"/>
  <c r="V423" i="1"/>
  <c r="T423" i="1"/>
  <c r="U423" i="1" s="1"/>
  <c r="Y422" i="1"/>
  <c r="X422" i="1"/>
  <c r="W422" i="1"/>
  <c r="V422" i="1"/>
  <c r="T422" i="1"/>
  <c r="U422" i="1" s="1"/>
  <c r="Y421" i="1"/>
  <c r="X421" i="1"/>
  <c r="W421" i="1"/>
  <c r="V421" i="1"/>
  <c r="T421" i="1"/>
  <c r="U421" i="1" s="1"/>
  <c r="Y420" i="1"/>
  <c r="X420" i="1"/>
  <c r="W420" i="1"/>
  <c r="V420" i="1"/>
  <c r="T420" i="1"/>
  <c r="U420" i="1" s="1"/>
  <c r="Y419" i="1"/>
  <c r="X419" i="1"/>
  <c r="W419" i="1"/>
  <c r="V419" i="1"/>
  <c r="T419" i="1"/>
  <c r="U419" i="1" s="1"/>
  <c r="Y418" i="1"/>
  <c r="X418" i="1"/>
  <c r="W418" i="1"/>
  <c r="V418" i="1"/>
  <c r="T418" i="1"/>
  <c r="U418" i="1" s="1"/>
  <c r="Y417" i="1"/>
  <c r="X417" i="1"/>
  <c r="W417" i="1"/>
  <c r="V417" i="1"/>
  <c r="T417" i="1"/>
  <c r="U417" i="1" s="1"/>
  <c r="Y416" i="1"/>
  <c r="X416" i="1"/>
  <c r="W416" i="1"/>
  <c r="V416" i="1"/>
  <c r="T416" i="1"/>
  <c r="U416" i="1" s="1"/>
  <c r="Y415" i="1"/>
  <c r="X415" i="1"/>
  <c r="W415" i="1"/>
  <c r="V415" i="1"/>
  <c r="T415" i="1"/>
  <c r="U415" i="1" s="1"/>
  <c r="Y414" i="1"/>
  <c r="X414" i="1"/>
  <c r="W414" i="1"/>
  <c r="V414" i="1"/>
  <c r="T414" i="1"/>
  <c r="U414" i="1" s="1"/>
  <c r="Y413" i="1"/>
  <c r="X413" i="1"/>
  <c r="W413" i="1"/>
  <c r="V413" i="1"/>
  <c r="T413" i="1"/>
  <c r="U413" i="1" s="1"/>
  <c r="Y412" i="1"/>
  <c r="X412" i="1"/>
  <c r="W412" i="1"/>
  <c r="V412" i="1"/>
  <c r="T412" i="1"/>
  <c r="U412" i="1" s="1"/>
  <c r="Y411" i="1"/>
  <c r="X411" i="1"/>
  <c r="W411" i="1"/>
  <c r="V411" i="1"/>
  <c r="T411" i="1"/>
  <c r="U411" i="1" s="1"/>
  <c r="Y410" i="1"/>
  <c r="X410" i="1"/>
  <c r="W410" i="1"/>
  <c r="V410" i="1"/>
  <c r="T410" i="1"/>
  <c r="U410" i="1" s="1"/>
  <c r="Y409" i="1"/>
  <c r="X409" i="1"/>
  <c r="W409" i="1"/>
  <c r="V409" i="1"/>
  <c r="T409" i="1"/>
  <c r="U409" i="1" s="1"/>
  <c r="Y408" i="1"/>
  <c r="X408" i="1"/>
  <c r="W408" i="1"/>
  <c r="V408" i="1"/>
  <c r="T408" i="1"/>
  <c r="U408" i="1" s="1"/>
  <c r="Y407" i="1"/>
  <c r="X407" i="1"/>
  <c r="W407" i="1"/>
  <c r="V407" i="1"/>
  <c r="T407" i="1"/>
  <c r="U407" i="1" s="1"/>
  <c r="Y406" i="1"/>
  <c r="X406" i="1"/>
  <c r="W406" i="1"/>
  <c r="V406" i="1"/>
  <c r="T406" i="1"/>
  <c r="U406" i="1" s="1"/>
  <c r="Y405" i="1"/>
  <c r="X405" i="1"/>
  <c r="W405" i="1"/>
  <c r="V405" i="1"/>
  <c r="T405" i="1"/>
  <c r="U405" i="1" s="1"/>
  <c r="Y404" i="1"/>
  <c r="X404" i="1"/>
  <c r="W404" i="1"/>
  <c r="V404" i="1"/>
  <c r="T404" i="1"/>
  <c r="U404" i="1" s="1"/>
  <c r="Y403" i="1"/>
  <c r="X403" i="1"/>
  <c r="W403" i="1"/>
  <c r="V403" i="1"/>
  <c r="T403" i="1"/>
  <c r="U403" i="1" s="1"/>
  <c r="Y402" i="1"/>
  <c r="X402" i="1"/>
  <c r="W402" i="1"/>
  <c r="V402" i="1"/>
  <c r="T402" i="1"/>
  <c r="U402" i="1" s="1"/>
  <c r="Y401" i="1"/>
  <c r="X401" i="1"/>
  <c r="W401" i="1"/>
  <c r="V401" i="1"/>
  <c r="T401" i="1"/>
  <c r="U401" i="1" s="1"/>
  <c r="Y400" i="1"/>
  <c r="X400" i="1"/>
  <c r="W400" i="1"/>
  <c r="V400" i="1"/>
  <c r="T400" i="1"/>
  <c r="U400" i="1" s="1"/>
  <c r="Y399" i="1"/>
  <c r="X399" i="1"/>
  <c r="W399" i="1"/>
  <c r="V399" i="1"/>
  <c r="T399" i="1"/>
  <c r="U399" i="1" s="1"/>
  <c r="Y398" i="1"/>
  <c r="X398" i="1"/>
  <c r="W398" i="1"/>
  <c r="V398" i="1"/>
  <c r="T398" i="1"/>
  <c r="U398" i="1" s="1"/>
  <c r="Y397" i="1"/>
  <c r="X397" i="1"/>
  <c r="W397" i="1"/>
  <c r="V397" i="1"/>
  <c r="T397" i="1"/>
  <c r="U397" i="1" s="1"/>
  <c r="Y396" i="1"/>
  <c r="X396" i="1"/>
  <c r="W396" i="1"/>
  <c r="V396" i="1"/>
  <c r="T396" i="1"/>
  <c r="U396" i="1" s="1"/>
  <c r="Y395" i="1"/>
  <c r="X395" i="1"/>
  <c r="W395" i="1"/>
  <c r="V395" i="1"/>
  <c r="T395" i="1"/>
  <c r="U395" i="1" s="1"/>
  <c r="Y394" i="1"/>
  <c r="X394" i="1"/>
  <c r="W394" i="1"/>
  <c r="V394" i="1"/>
  <c r="T394" i="1"/>
  <c r="U394" i="1" s="1"/>
  <c r="Y393" i="1"/>
  <c r="X393" i="1"/>
  <c r="W393" i="1"/>
  <c r="V393" i="1"/>
  <c r="T393" i="1"/>
  <c r="U393" i="1" s="1"/>
  <c r="Y392" i="1"/>
  <c r="X392" i="1"/>
  <c r="W392" i="1"/>
  <c r="V392" i="1"/>
  <c r="T392" i="1"/>
  <c r="U392" i="1" s="1"/>
  <c r="Y391" i="1"/>
  <c r="X391" i="1"/>
  <c r="W391" i="1"/>
  <c r="V391" i="1"/>
  <c r="T391" i="1"/>
  <c r="U391" i="1" s="1"/>
  <c r="Y390" i="1"/>
  <c r="X390" i="1"/>
  <c r="W390" i="1"/>
  <c r="V390" i="1"/>
  <c r="T390" i="1"/>
  <c r="U390" i="1" s="1"/>
  <c r="Y389" i="1"/>
  <c r="X389" i="1"/>
  <c r="W389" i="1"/>
  <c r="V389" i="1"/>
  <c r="T389" i="1"/>
  <c r="U389" i="1" s="1"/>
  <c r="Y388" i="1"/>
  <c r="X388" i="1"/>
  <c r="W388" i="1"/>
  <c r="V388" i="1"/>
  <c r="T388" i="1"/>
  <c r="U388" i="1" s="1"/>
  <c r="Y387" i="1"/>
  <c r="X387" i="1"/>
  <c r="W387" i="1"/>
  <c r="V387" i="1"/>
  <c r="T387" i="1"/>
  <c r="U387" i="1" s="1"/>
  <c r="Y386" i="1"/>
  <c r="X386" i="1"/>
  <c r="W386" i="1"/>
  <c r="V386" i="1"/>
  <c r="T386" i="1"/>
  <c r="U386" i="1" s="1"/>
  <c r="Y385" i="1"/>
  <c r="X385" i="1"/>
  <c r="W385" i="1"/>
  <c r="V385" i="1"/>
  <c r="T385" i="1"/>
  <c r="U385" i="1" s="1"/>
  <c r="Y384" i="1"/>
  <c r="X384" i="1"/>
  <c r="W384" i="1"/>
  <c r="V384" i="1"/>
  <c r="T384" i="1"/>
  <c r="U384" i="1" s="1"/>
  <c r="Y383" i="1"/>
  <c r="X383" i="1"/>
  <c r="W383" i="1"/>
  <c r="V383" i="1"/>
  <c r="T383" i="1"/>
  <c r="U383" i="1" s="1"/>
  <c r="Y382" i="1"/>
  <c r="X382" i="1"/>
  <c r="W382" i="1"/>
  <c r="V382" i="1"/>
  <c r="T382" i="1"/>
  <c r="U382" i="1" s="1"/>
  <c r="Y381" i="1"/>
  <c r="X381" i="1"/>
  <c r="W381" i="1"/>
  <c r="V381" i="1"/>
  <c r="T381" i="1"/>
  <c r="U381" i="1" s="1"/>
  <c r="Y380" i="1"/>
  <c r="X380" i="1"/>
  <c r="W380" i="1"/>
  <c r="V380" i="1"/>
  <c r="T380" i="1"/>
  <c r="U380" i="1" s="1"/>
  <c r="Y379" i="1"/>
  <c r="X379" i="1"/>
  <c r="W379" i="1"/>
  <c r="V379" i="1"/>
  <c r="T379" i="1"/>
  <c r="U379" i="1" s="1"/>
  <c r="Y378" i="1"/>
  <c r="X378" i="1"/>
  <c r="W378" i="1"/>
  <c r="V378" i="1"/>
  <c r="T378" i="1"/>
  <c r="U378" i="1" s="1"/>
  <c r="Y377" i="1"/>
  <c r="X377" i="1"/>
  <c r="W377" i="1"/>
  <c r="V377" i="1"/>
  <c r="T377" i="1"/>
  <c r="U377" i="1" s="1"/>
  <c r="Y376" i="1"/>
  <c r="X376" i="1"/>
  <c r="W376" i="1"/>
  <c r="V376" i="1"/>
  <c r="T376" i="1"/>
  <c r="U376" i="1" s="1"/>
  <c r="Y375" i="1"/>
  <c r="X375" i="1"/>
  <c r="W375" i="1"/>
  <c r="V375" i="1"/>
  <c r="T375" i="1"/>
  <c r="U375" i="1" s="1"/>
  <c r="Y374" i="1"/>
  <c r="X374" i="1"/>
  <c r="W374" i="1"/>
  <c r="V374" i="1"/>
  <c r="T374" i="1"/>
  <c r="U374" i="1" s="1"/>
  <c r="Y373" i="1"/>
  <c r="X373" i="1"/>
  <c r="W373" i="1"/>
  <c r="V373" i="1"/>
  <c r="T373" i="1"/>
  <c r="U373" i="1" s="1"/>
  <c r="Y372" i="1"/>
  <c r="X372" i="1"/>
  <c r="W372" i="1"/>
  <c r="V372" i="1"/>
  <c r="T372" i="1"/>
  <c r="U372" i="1" s="1"/>
  <c r="Y371" i="1"/>
  <c r="X371" i="1"/>
  <c r="W371" i="1"/>
  <c r="V371" i="1"/>
  <c r="T371" i="1"/>
  <c r="U371" i="1" s="1"/>
  <c r="Y370" i="1"/>
  <c r="X370" i="1"/>
  <c r="W370" i="1"/>
  <c r="V370" i="1"/>
  <c r="T370" i="1"/>
  <c r="U370" i="1" s="1"/>
  <c r="Y369" i="1"/>
  <c r="X369" i="1"/>
  <c r="W369" i="1"/>
  <c r="V369" i="1"/>
  <c r="T369" i="1"/>
  <c r="U369" i="1" s="1"/>
  <c r="Y368" i="1"/>
  <c r="X368" i="1"/>
  <c r="W368" i="1"/>
  <c r="V368" i="1"/>
  <c r="T368" i="1"/>
  <c r="U368" i="1" s="1"/>
  <c r="Y367" i="1"/>
  <c r="X367" i="1"/>
  <c r="W367" i="1"/>
  <c r="V367" i="1"/>
  <c r="T367" i="1"/>
  <c r="U367" i="1" s="1"/>
  <c r="Y366" i="1"/>
  <c r="X366" i="1"/>
  <c r="W366" i="1"/>
  <c r="V366" i="1"/>
  <c r="T366" i="1"/>
  <c r="U366" i="1" s="1"/>
  <c r="Y365" i="1"/>
  <c r="X365" i="1"/>
  <c r="W365" i="1"/>
  <c r="V365" i="1"/>
  <c r="T365" i="1"/>
  <c r="U365" i="1" s="1"/>
  <c r="Y364" i="1"/>
  <c r="X364" i="1"/>
  <c r="W364" i="1"/>
  <c r="V364" i="1"/>
  <c r="T364" i="1"/>
  <c r="U364" i="1" s="1"/>
  <c r="Y363" i="1"/>
  <c r="X363" i="1"/>
  <c r="W363" i="1"/>
  <c r="V363" i="1"/>
  <c r="T363" i="1"/>
  <c r="U363" i="1" s="1"/>
  <c r="Y362" i="1"/>
  <c r="X362" i="1"/>
  <c r="W362" i="1"/>
  <c r="V362" i="1"/>
  <c r="T362" i="1"/>
  <c r="U362" i="1" s="1"/>
  <c r="Y361" i="1"/>
  <c r="X361" i="1"/>
  <c r="W361" i="1"/>
  <c r="V361" i="1"/>
  <c r="T361" i="1"/>
  <c r="U361" i="1" s="1"/>
  <c r="Y360" i="1"/>
  <c r="X360" i="1"/>
  <c r="W360" i="1"/>
  <c r="V360" i="1"/>
  <c r="T360" i="1"/>
  <c r="U360" i="1" s="1"/>
  <c r="Y359" i="1"/>
  <c r="X359" i="1"/>
  <c r="W359" i="1"/>
  <c r="V359" i="1"/>
  <c r="T359" i="1"/>
  <c r="U359" i="1" s="1"/>
  <c r="Y358" i="1"/>
  <c r="X358" i="1"/>
  <c r="W358" i="1"/>
  <c r="V358" i="1"/>
  <c r="T358" i="1"/>
  <c r="U358" i="1" s="1"/>
  <c r="Y357" i="1"/>
  <c r="X357" i="1"/>
  <c r="W357" i="1"/>
  <c r="V357" i="1"/>
  <c r="T357" i="1"/>
  <c r="U357" i="1" s="1"/>
  <c r="Y356" i="1"/>
  <c r="X356" i="1"/>
  <c r="W356" i="1"/>
  <c r="V356" i="1"/>
  <c r="T356" i="1"/>
  <c r="U356" i="1" s="1"/>
  <c r="Y355" i="1"/>
  <c r="X355" i="1"/>
  <c r="W355" i="1"/>
  <c r="V355" i="1"/>
  <c r="T355" i="1"/>
  <c r="U355" i="1" s="1"/>
  <c r="Y354" i="1"/>
  <c r="X354" i="1"/>
  <c r="W354" i="1"/>
  <c r="V354" i="1"/>
  <c r="T354" i="1"/>
  <c r="U354" i="1" s="1"/>
  <c r="Y353" i="1"/>
  <c r="X353" i="1"/>
  <c r="W353" i="1"/>
  <c r="V353" i="1"/>
  <c r="T353" i="1"/>
  <c r="U353" i="1" s="1"/>
  <c r="Y352" i="1"/>
  <c r="X352" i="1"/>
  <c r="W352" i="1"/>
  <c r="V352" i="1"/>
  <c r="T352" i="1"/>
  <c r="U352" i="1" s="1"/>
  <c r="Y351" i="1"/>
  <c r="X351" i="1"/>
  <c r="W351" i="1"/>
  <c r="V351" i="1"/>
  <c r="T351" i="1"/>
  <c r="U351" i="1" s="1"/>
  <c r="Y350" i="1"/>
  <c r="X350" i="1"/>
  <c r="W350" i="1"/>
  <c r="V350" i="1"/>
  <c r="T350" i="1"/>
  <c r="U350" i="1" s="1"/>
  <c r="Y349" i="1"/>
  <c r="X349" i="1"/>
  <c r="W349" i="1"/>
  <c r="V349" i="1"/>
  <c r="T349" i="1"/>
  <c r="U349" i="1" s="1"/>
  <c r="Y348" i="1"/>
  <c r="X348" i="1"/>
  <c r="W348" i="1"/>
  <c r="V348" i="1"/>
  <c r="T348" i="1"/>
  <c r="U348" i="1" s="1"/>
  <c r="Y347" i="1"/>
  <c r="X347" i="1"/>
  <c r="W347" i="1"/>
  <c r="V347" i="1"/>
  <c r="T347" i="1"/>
  <c r="U347" i="1" s="1"/>
  <c r="Y346" i="1"/>
  <c r="X346" i="1"/>
  <c r="W346" i="1"/>
  <c r="V346" i="1"/>
  <c r="T346" i="1"/>
  <c r="U346" i="1" s="1"/>
  <c r="Y345" i="1"/>
  <c r="X345" i="1"/>
  <c r="W345" i="1"/>
  <c r="V345" i="1"/>
  <c r="T345" i="1"/>
  <c r="U345" i="1" s="1"/>
  <c r="Y344" i="1"/>
  <c r="X344" i="1"/>
  <c r="W344" i="1"/>
  <c r="V344" i="1"/>
  <c r="T344" i="1"/>
  <c r="U344" i="1" s="1"/>
  <c r="Y343" i="1"/>
  <c r="X343" i="1"/>
  <c r="W343" i="1"/>
  <c r="V343" i="1"/>
  <c r="T343" i="1"/>
  <c r="U343" i="1" s="1"/>
  <c r="Y342" i="1"/>
  <c r="X342" i="1"/>
  <c r="W342" i="1"/>
  <c r="V342" i="1"/>
  <c r="T342" i="1"/>
  <c r="U342" i="1" s="1"/>
  <c r="Y341" i="1"/>
  <c r="X341" i="1"/>
  <c r="W341" i="1"/>
  <c r="V341" i="1"/>
  <c r="T341" i="1"/>
  <c r="U341" i="1" s="1"/>
  <c r="Y340" i="1"/>
  <c r="X340" i="1"/>
  <c r="W340" i="1"/>
  <c r="V340" i="1"/>
  <c r="T340" i="1"/>
  <c r="U340" i="1" s="1"/>
  <c r="Y339" i="1"/>
  <c r="X339" i="1"/>
  <c r="W339" i="1"/>
  <c r="V339" i="1"/>
  <c r="T339" i="1"/>
  <c r="U339" i="1" s="1"/>
  <c r="Y338" i="1"/>
  <c r="X338" i="1"/>
  <c r="W338" i="1"/>
  <c r="V338" i="1"/>
  <c r="T338" i="1"/>
  <c r="U338" i="1" s="1"/>
  <c r="Y337" i="1"/>
  <c r="X337" i="1"/>
  <c r="W337" i="1"/>
  <c r="V337" i="1"/>
  <c r="T337" i="1"/>
  <c r="U337" i="1" s="1"/>
  <c r="Y336" i="1"/>
  <c r="X336" i="1"/>
  <c r="W336" i="1"/>
  <c r="V336" i="1"/>
  <c r="T336" i="1"/>
  <c r="U336" i="1" s="1"/>
  <c r="Y335" i="1"/>
  <c r="X335" i="1"/>
  <c r="W335" i="1"/>
  <c r="V335" i="1"/>
  <c r="T335" i="1"/>
  <c r="U335" i="1" s="1"/>
  <c r="Y334" i="1"/>
  <c r="X334" i="1"/>
  <c r="W334" i="1"/>
  <c r="V334" i="1"/>
  <c r="T334" i="1"/>
  <c r="U334" i="1" s="1"/>
  <c r="Y333" i="1"/>
  <c r="X333" i="1"/>
  <c r="W333" i="1"/>
  <c r="V333" i="1"/>
  <c r="T333" i="1"/>
  <c r="U333" i="1" s="1"/>
  <c r="Y332" i="1"/>
  <c r="X332" i="1"/>
  <c r="W332" i="1"/>
  <c r="V332" i="1"/>
  <c r="T332" i="1"/>
  <c r="U332" i="1" s="1"/>
  <c r="Y331" i="1"/>
  <c r="X331" i="1"/>
  <c r="W331" i="1"/>
  <c r="V331" i="1"/>
  <c r="T331" i="1"/>
  <c r="U331" i="1" s="1"/>
  <c r="Y330" i="1"/>
  <c r="X330" i="1"/>
  <c r="W330" i="1"/>
  <c r="V330" i="1"/>
  <c r="T330" i="1"/>
  <c r="U330" i="1" s="1"/>
  <c r="Y329" i="1"/>
  <c r="X329" i="1"/>
  <c r="W329" i="1"/>
  <c r="V329" i="1"/>
  <c r="T329" i="1"/>
  <c r="U329" i="1" s="1"/>
  <c r="Y328" i="1"/>
  <c r="X328" i="1"/>
  <c r="W328" i="1"/>
  <c r="V328" i="1"/>
  <c r="T328" i="1"/>
  <c r="U328" i="1" s="1"/>
  <c r="Y327" i="1"/>
  <c r="X327" i="1"/>
  <c r="W327" i="1"/>
  <c r="V327" i="1"/>
  <c r="T327" i="1"/>
  <c r="U327" i="1" s="1"/>
  <c r="Y326" i="1"/>
  <c r="X326" i="1"/>
  <c r="W326" i="1"/>
  <c r="V326" i="1"/>
  <c r="T326" i="1"/>
  <c r="U326" i="1" s="1"/>
  <c r="Y325" i="1"/>
  <c r="X325" i="1"/>
  <c r="W325" i="1"/>
  <c r="V325" i="1"/>
  <c r="T325" i="1"/>
  <c r="U325" i="1" s="1"/>
  <c r="Y324" i="1"/>
  <c r="X324" i="1"/>
  <c r="W324" i="1"/>
  <c r="V324" i="1"/>
  <c r="T324" i="1"/>
  <c r="U324" i="1" s="1"/>
  <c r="Y323" i="1"/>
  <c r="X323" i="1"/>
  <c r="W323" i="1"/>
  <c r="V323" i="1"/>
  <c r="T323" i="1"/>
  <c r="U323" i="1" s="1"/>
  <c r="Y322" i="1"/>
  <c r="X322" i="1"/>
  <c r="W322" i="1"/>
  <c r="V322" i="1"/>
  <c r="T322" i="1"/>
  <c r="U322" i="1" s="1"/>
  <c r="Y321" i="1"/>
  <c r="X321" i="1"/>
  <c r="W321" i="1"/>
  <c r="V321" i="1"/>
  <c r="T321" i="1"/>
  <c r="U321" i="1" s="1"/>
  <c r="Y320" i="1"/>
  <c r="X320" i="1"/>
  <c r="W320" i="1"/>
  <c r="V320" i="1"/>
  <c r="T320" i="1"/>
  <c r="U320" i="1" s="1"/>
  <c r="Y319" i="1"/>
  <c r="X319" i="1"/>
  <c r="W319" i="1"/>
  <c r="V319" i="1"/>
  <c r="T319" i="1"/>
  <c r="U319" i="1" s="1"/>
  <c r="Y318" i="1"/>
  <c r="X318" i="1"/>
  <c r="W318" i="1"/>
  <c r="V318" i="1"/>
  <c r="T318" i="1"/>
  <c r="U318" i="1" s="1"/>
  <c r="Y317" i="1"/>
  <c r="X317" i="1"/>
  <c r="W317" i="1"/>
  <c r="V317" i="1"/>
  <c r="T317" i="1"/>
  <c r="U317" i="1" s="1"/>
  <c r="Y316" i="1"/>
  <c r="X316" i="1"/>
  <c r="W316" i="1"/>
  <c r="V316" i="1"/>
  <c r="T316" i="1"/>
  <c r="U316" i="1" s="1"/>
  <c r="Y315" i="1"/>
  <c r="X315" i="1"/>
  <c r="W315" i="1"/>
  <c r="V315" i="1"/>
  <c r="T315" i="1"/>
  <c r="U315" i="1" s="1"/>
  <c r="Y314" i="1"/>
  <c r="X314" i="1"/>
  <c r="W314" i="1"/>
  <c r="V314" i="1"/>
  <c r="T314" i="1"/>
  <c r="U314" i="1" s="1"/>
  <c r="Y313" i="1"/>
  <c r="X313" i="1"/>
  <c r="W313" i="1"/>
  <c r="V313" i="1"/>
  <c r="T313" i="1"/>
  <c r="U313" i="1" s="1"/>
  <c r="Y312" i="1"/>
  <c r="X312" i="1"/>
  <c r="W312" i="1"/>
  <c r="V312" i="1"/>
  <c r="T312" i="1"/>
  <c r="U312" i="1" s="1"/>
  <c r="Y311" i="1"/>
  <c r="X311" i="1"/>
  <c r="W311" i="1"/>
  <c r="V311" i="1"/>
  <c r="T311" i="1"/>
  <c r="U311" i="1" s="1"/>
  <c r="Y310" i="1"/>
  <c r="X310" i="1"/>
  <c r="W310" i="1"/>
  <c r="V310" i="1"/>
  <c r="T310" i="1"/>
  <c r="U310" i="1" s="1"/>
  <c r="Y309" i="1"/>
  <c r="X309" i="1"/>
  <c r="W309" i="1"/>
  <c r="V309" i="1"/>
  <c r="T309" i="1"/>
  <c r="U309" i="1" s="1"/>
  <c r="Y308" i="1"/>
  <c r="X308" i="1"/>
  <c r="W308" i="1"/>
  <c r="V308" i="1"/>
  <c r="T308" i="1"/>
  <c r="U308" i="1" s="1"/>
  <c r="Y307" i="1"/>
  <c r="X307" i="1"/>
  <c r="W307" i="1"/>
  <c r="V307" i="1"/>
  <c r="T307" i="1"/>
  <c r="U307" i="1" s="1"/>
  <c r="Y306" i="1"/>
  <c r="X306" i="1"/>
  <c r="W306" i="1"/>
  <c r="V306" i="1"/>
  <c r="T306" i="1"/>
  <c r="U306" i="1" s="1"/>
  <c r="Y305" i="1"/>
  <c r="X305" i="1"/>
  <c r="W305" i="1"/>
  <c r="V305" i="1"/>
  <c r="T305" i="1"/>
  <c r="U305" i="1" s="1"/>
  <c r="Y304" i="1"/>
  <c r="X304" i="1"/>
  <c r="W304" i="1"/>
  <c r="V304" i="1"/>
  <c r="T304" i="1"/>
  <c r="U304" i="1" s="1"/>
  <c r="Y303" i="1"/>
  <c r="X303" i="1"/>
  <c r="W303" i="1"/>
  <c r="V303" i="1"/>
  <c r="T303" i="1"/>
  <c r="U303" i="1" s="1"/>
  <c r="Y302" i="1"/>
  <c r="X302" i="1"/>
  <c r="W302" i="1"/>
  <c r="V302" i="1"/>
  <c r="T302" i="1"/>
  <c r="U302" i="1" s="1"/>
  <c r="Y301" i="1"/>
  <c r="X301" i="1"/>
  <c r="W301" i="1"/>
  <c r="V301" i="1"/>
  <c r="T301" i="1"/>
  <c r="U301" i="1" s="1"/>
  <c r="Y300" i="1"/>
  <c r="X300" i="1"/>
  <c r="W300" i="1"/>
  <c r="V300" i="1"/>
  <c r="T300" i="1"/>
  <c r="U300" i="1" s="1"/>
  <c r="Y299" i="1"/>
  <c r="X299" i="1"/>
  <c r="W299" i="1"/>
  <c r="V299" i="1"/>
  <c r="T299" i="1"/>
  <c r="U299" i="1" s="1"/>
  <c r="Y298" i="1"/>
  <c r="X298" i="1"/>
  <c r="W298" i="1"/>
  <c r="V298" i="1"/>
  <c r="T298" i="1"/>
  <c r="U298" i="1" s="1"/>
  <c r="Y297" i="1"/>
  <c r="X297" i="1"/>
  <c r="W297" i="1"/>
  <c r="V297" i="1"/>
  <c r="T297" i="1"/>
  <c r="U297" i="1" s="1"/>
  <c r="Y296" i="1"/>
  <c r="X296" i="1"/>
  <c r="W296" i="1"/>
  <c r="V296" i="1"/>
  <c r="T296" i="1"/>
  <c r="U296" i="1" s="1"/>
  <c r="Y295" i="1"/>
  <c r="X295" i="1"/>
  <c r="W295" i="1"/>
  <c r="V295" i="1"/>
  <c r="T295" i="1"/>
  <c r="U295" i="1" s="1"/>
  <c r="Y294" i="1"/>
  <c r="X294" i="1"/>
  <c r="W294" i="1"/>
  <c r="V294" i="1"/>
  <c r="T294" i="1"/>
  <c r="U294" i="1" s="1"/>
  <c r="Y293" i="1"/>
  <c r="X293" i="1"/>
  <c r="W293" i="1"/>
  <c r="V293" i="1"/>
  <c r="T293" i="1"/>
  <c r="U293" i="1" s="1"/>
  <c r="Y292" i="1"/>
  <c r="X292" i="1"/>
  <c r="W292" i="1"/>
  <c r="V292" i="1"/>
  <c r="T292" i="1"/>
  <c r="U292" i="1" s="1"/>
  <c r="Y291" i="1"/>
  <c r="X291" i="1"/>
  <c r="W291" i="1"/>
  <c r="V291" i="1"/>
  <c r="T291" i="1"/>
  <c r="U291" i="1" s="1"/>
  <c r="Y290" i="1"/>
  <c r="X290" i="1"/>
  <c r="W290" i="1"/>
  <c r="V290" i="1"/>
  <c r="T290" i="1"/>
  <c r="U290" i="1" s="1"/>
  <c r="Y289" i="1"/>
  <c r="X289" i="1"/>
  <c r="W289" i="1"/>
  <c r="V289" i="1"/>
  <c r="T289" i="1"/>
  <c r="U289" i="1" s="1"/>
  <c r="Y288" i="1"/>
  <c r="X288" i="1"/>
  <c r="W288" i="1"/>
  <c r="V288" i="1"/>
  <c r="T288" i="1"/>
  <c r="U288" i="1" s="1"/>
  <c r="Y287" i="1"/>
  <c r="X287" i="1"/>
  <c r="W287" i="1"/>
  <c r="V287" i="1"/>
  <c r="T287" i="1"/>
  <c r="U287" i="1" s="1"/>
  <c r="Y286" i="1"/>
  <c r="X286" i="1"/>
  <c r="W286" i="1"/>
  <c r="V286" i="1"/>
  <c r="T286" i="1"/>
  <c r="U286" i="1" s="1"/>
  <c r="Y285" i="1"/>
  <c r="X285" i="1"/>
  <c r="W285" i="1"/>
  <c r="V285" i="1"/>
  <c r="T285" i="1"/>
  <c r="U285" i="1" s="1"/>
  <c r="Y284" i="1"/>
  <c r="X284" i="1"/>
  <c r="W284" i="1"/>
  <c r="V284" i="1"/>
  <c r="T284" i="1"/>
  <c r="U284" i="1" s="1"/>
  <c r="Y283" i="1"/>
  <c r="X283" i="1"/>
  <c r="W283" i="1"/>
  <c r="V283" i="1"/>
  <c r="T283" i="1"/>
  <c r="U283" i="1" s="1"/>
  <c r="Y282" i="1"/>
  <c r="X282" i="1"/>
  <c r="W282" i="1"/>
  <c r="V282" i="1"/>
  <c r="T282" i="1"/>
  <c r="U282" i="1" s="1"/>
  <c r="Y281" i="1"/>
  <c r="X281" i="1"/>
  <c r="W281" i="1"/>
  <c r="V281" i="1"/>
  <c r="T281" i="1"/>
  <c r="U281" i="1" s="1"/>
  <c r="Y280" i="1"/>
  <c r="X280" i="1"/>
  <c r="W280" i="1"/>
  <c r="V280" i="1"/>
  <c r="T280" i="1"/>
  <c r="U280" i="1" s="1"/>
  <c r="Y279" i="1"/>
  <c r="X279" i="1"/>
  <c r="W279" i="1"/>
  <c r="V279" i="1"/>
  <c r="T279" i="1"/>
  <c r="U279" i="1" s="1"/>
  <c r="Y278" i="1"/>
  <c r="X278" i="1"/>
  <c r="W278" i="1"/>
  <c r="V278" i="1"/>
  <c r="T278" i="1"/>
  <c r="U278" i="1" s="1"/>
  <c r="Y277" i="1"/>
  <c r="X277" i="1"/>
  <c r="W277" i="1"/>
  <c r="V277" i="1"/>
  <c r="T277" i="1"/>
  <c r="U277" i="1" s="1"/>
  <c r="Y276" i="1"/>
  <c r="X276" i="1"/>
  <c r="W276" i="1"/>
  <c r="V276" i="1"/>
  <c r="T276" i="1"/>
  <c r="U276" i="1" s="1"/>
  <c r="Y275" i="1"/>
  <c r="X275" i="1"/>
  <c r="W275" i="1"/>
  <c r="V275" i="1"/>
  <c r="T275" i="1"/>
  <c r="U275" i="1" s="1"/>
  <c r="Y274" i="1"/>
  <c r="X274" i="1"/>
  <c r="W274" i="1"/>
  <c r="V274" i="1"/>
  <c r="T274" i="1"/>
  <c r="U274" i="1" s="1"/>
  <c r="Y273" i="1"/>
  <c r="X273" i="1"/>
  <c r="W273" i="1"/>
  <c r="V273" i="1"/>
  <c r="T273" i="1"/>
  <c r="U273" i="1" s="1"/>
  <c r="Y272" i="1"/>
  <c r="X272" i="1"/>
  <c r="W272" i="1"/>
  <c r="V272" i="1"/>
  <c r="T272" i="1"/>
  <c r="U272" i="1" s="1"/>
  <c r="Y271" i="1"/>
  <c r="X271" i="1"/>
  <c r="W271" i="1"/>
  <c r="V271" i="1"/>
  <c r="T271" i="1"/>
  <c r="U271" i="1" s="1"/>
  <c r="Y270" i="1"/>
  <c r="X270" i="1"/>
  <c r="W270" i="1"/>
  <c r="V270" i="1"/>
  <c r="T270" i="1"/>
  <c r="U270" i="1" s="1"/>
  <c r="Y269" i="1"/>
  <c r="X269" i="1"/>
  <c r="W269" i="1"/>
  <c r="V269" i="1"/>
  <c r="T269" i="1"/>
  <c r="U269" i="1" s="1"/>
  <c r="Y268" i="1"/>
  <c r="X268" i="1"/>
  <c r="W268" i="1"/>
  <c r="V268" i="1"/>
  <c r="T268" i="1"/>
  <c r="U268" i="1" s="1"/>
  <c r="Y267" i="1"/>
  <c r="X267" i="1"/>
  <c r="W267" i="1"/>
  <c r="V267" i="1"/>
  <c r="T267" i="1"/>
  <c r="U267" i="1" s="1"/>
  <c r="Y266" i="1"/>
  <c r="X266" i="1"/>
  <c r="W266" i="1"/>
  <c r="V266" i="1"/>
  <c r="T266" i="1"/>
  <c r="U266" i="1" s="1"/>
  <c r="Y265" i="1"/>
  <c r="X265" i="1"/>
  <c r="W265" i="1"/>
  <c r="V265" i="1"/>
  <c r="T265" i="1"/>
  <c r="U265" i="1" s="1"/>
  <c r="Y264" i="1"/>
  <c r="X264" i="1"/>
  <c r="W264" i="1"/>
  <c r="V264" i="1"/>
  <c r="T264" i="1"/>
  <c r="U264" i="1" s="1"/>
  <c r="Y263" i="1"/>
  <c r="X263" i="1"/>
  <c r="W263" i="1"/>
  <c r="V263" i="1"/>
  <c r="T263" i="1"/>
  <c r="U263" i="1" s="1"/>
  <c r="Y262" i="1"/>
  <c r="X262" i="1"/>
  <c r="W262" i="1"/>
  <c r="V262" i="1"/>
  <c r="T262" i="1"/>
  <c r="U262" i="1" s="1"/>
  <c r="Y261" i="1"/>
  <c r="X261" i="1"/>
  <c r="W261" i="1"/>
  <c r="V261" i="1"/>
  <c r="T261" i="1"/>
  <c r="U261" i="1" s="1"/>
  <c r="Y260" i="1"/>
  <c r="X260" i="1"/>
  <c r="W260" i="1"/>
  <c r="V260" i="1"/>
  <c r="T260" i="1"/>
  <c r="U260" i="1" s="1"/>
  <c r="Y259" i="1"/>
  <c r="X259" i="1"/>
  <c r="W259" i="1"/>
  <c r="V259" i="1"/>
  <c r="T259" i="1"/>
  <c r="U259" i="1" s="1"/>
  <c r="Y258" i="1"/>
  <c r="X258" i="1"/>
  <c r="W258" i="1"/>
  <c r="V258" i="1"/>
  <c r="T258" i="1"/>
  <c r="U258" i="1" s="1"/>
  <c r="Y257" i="1"/>
  <c r="X257" i="1"/>
  <c r="W257" i="1"/>
  <c r="V257" i="1"/>
  <c r="T257" i="1"/>
  <c r="U257" i="1" s="1"/>
  <c r="Y256" i="1"/>
  <c r="X256" i="1"/>
  <c r="W256" i="1"/>
  <c r="V256" i="1"/>
  <c r="T256" i="1"/>
  <c r="U256" i="1" s="1"/>
  <c r="Y255" i="1"/>
  <c r="X255" i="1"/>
  <c r="W255" i="1"/>
  <c r="V255" i="1"/>
  <c r="T255" i="1"/>
  <c r="U255" i="1" s="1"/>
  <c r="Y254" i="1"/>
  <c r="X254" i="1"/>
  <c r="W254" i="1"/>
  <c r="V254" i="1"/>
  <c r="T254" i="1"/>
  <c r="U254" i="1" s="1"/>
  <c r="Y253" i="1"/>
  <c r="X253" i="1"/>
  <c r="W253" i="1"/>
  <c r="V253" i="1"/>
  <c r="T253" i="1"/>
  <c r="U253" i="1" s="1"/>
  <c r="Y252" i="1"/>
  <c r="X252" i="1"/>
  <c r="W252" i="1"/>
  <c r="V252" i="1"/>
  <c r="T252" i="1"/>
  <c r="U252" i="1" s="1"/>
  <c r="Y251" i="1"/>
  <c r="X251" i="1"/>
  <c r="W251" i="1"/>
  <c r="V251" i="1"/>
  <c r="T251" i="1"/>
  <c r="U251" i="1" s="1"/>
  <c r="Y250" i="1"/>
  <c r="X250" i="1"/>
  <c r="W250" i="1"/>
  <c r="V250" i="1"/>
  <c r="T250" i="1"/>
  <c r="U250" i="1" s="1"/>
  <c r="Y249" i="1"/>
  <c r="X249" i="1"/>
  <c r="W249" i="1"/>
  <c r="V249" i="1"/>
  <c r="T249" i="1"/>
  <c r="U249" i="1" s="1"/>
  <c r="Y248" i="1"/>
  <c r="X248" i="1"/>
  <c r="W248" i="1"/>
  <c r="V248" i="1"/>
  <c r="T248" i="1"/>
  <c r="U248" i="1" s="1"/>
  <c r="Y247" i="1"/>
  <c r="X247" i="1"/>
  <c r="W247" i="1"/>
  <c r="V247" i="1"/>
  <c r="T247" i="1"/>
  <c r="U247" i="1" s="1"/>
  <c r="Y246" i="1"/>
  <c r="X246" i="1"/>
  <c r="W246" i="1"/>
  <c r="V246" i="1"/>
  <c r="T246" i="1"/>
  <c r="U246" i="1" s="1"/>
  <c r="Y245" i="1"/>
  <c r="X245" i="1"/>
  <c r="W245" i="1"/>
  <c r="V245" i="1"/>
  <c r="T245" i="1"/>
  <c r="U245" i="1" s="1"/>
  <c r="Y244" i="1"/>
  <c r="X244" i="1"/>
  <c r="W244" i="1"/>
  <c r="V244" i="1"/>
  <c r="T244" i="1"/>
  <c r="U244" i="1" s="1"/>
  <c r="Y243" i="1"/>
  <c r="X243" i="1"/>
  <c r="W243" i="1"/>
  <c r="V243" i="1"/>
  <c r="T243" i="1"/>
  <c r="U243" i="1" s="1"/>
  <c r="Y242" i="1"/>
  <c r="X242" i="1"/>
  <c r="W242" i="1"/>
  <c r="V242" i="1"/>
  <c r="T242" i="1"/>
  <c r="U242" i="1" s="1"/>
  <c r="Y241" i="1"/>
  <c r="X241" i="1"/>
  <c r="W241" i="1"/>
  <c r="V241" i="1"/>
  <c r="T241" i="1"/>
  <c r="U241" i="1" s="1"/>
  <c r="Y240" i="1"/>
  <c r="X240" i="1"/>
  <c r="W240" i="1"/>
  <c r="V240" i="1"/>
  <c r="T240" i="1"/>
  <c r="U240" i="1" s="1"/>
  <c r="Y239" i="1"/>
  <c r="X239" i="1"/>
  <c r="W239" i="1"/>
  <c r="V239" i="1"/>
  <c r="T239" i="1"/>
  <c r="U239" i="1" s="1"/>
  <c r="Y238" i="1"/>
  <c r="X238" i="1"/>
  <c r="W238" i="1"/>
  <c r="V238" i="1"/>
  <c r="T238" i="1"/>
  <c r="U238" i="1" s="1"/>
  <c r="Y237" i="1"/>
  <c r="X237" i="1"/>
  <c r="W237" i="1"/>
  <c r="V237" i="1"/>
  <c r="T237" i="1"/>
  <c r="U237" i="1" s="1"/>
  <c r="Y236" i="1"/>
  <c r="X236" i="1"/>
  <c r="W236" i="1"/>
  <c r="V236" i="1"/>
  <c r="T236" i="1"/>
  <c r="U236" i="1" s="1"/>
  <c r="Y235" i="1"/>
  <c r="X235" i="1"/>
  <c r="W235" i="1"/>
  <c r="V235" i="1"/>
  <c r="T235" i="1"/>
  <c r="U235" i="1" s="1"/>
  <c r="Y234" i="1"/>
  <c r="X234" i="1"/>
  <c r="W234" i="1"/>
  <c r="V234" i="1"/>
  <c r="T234" i="1"/>
  <c r="U234" i="1" s="1"/>
  <c r="Y233" i="1"/>
  <c r="X233" i="1"/>
  <c r="W233" i="1"/>
  <c r="V233" i="1"/>
  <c r="T233" i="1"/>
  <c r="U233" i="1" s="1"/>
  <c r="Y232" i="1"/>
  <c r="X232" i="1"/>
  <c r="W232" i="1"/>
  <c r="V232" i="1"/>
  <c r="T232" i="1"/>
  <c r="U232" i="1" s="1"/>
  <c r="Y231" i="1"/>
  <c r="X231" i="1"/>
  <c r="W231" i="1"/>
  <c r="V231" i="1"/>
  <c r="T231" i="1"/>
  <c r="U231" i="1" s="1"/>
  <c r="Y230" i="1"/>
  <c r="X230" i="1"/>
  <c r="W230" i="1"/>
  <c r="V230" i="1"/>
  <c r="T230" i="1"/>
  <c r="U230" i="1" s="1"/>
  <c r="Y229" i="1"/>
  <c r="X229" i="1"/>
  <c r="W229" i="1"/>
  <c r="V229" i="1"/>
  <c r="T229" i="1"/>
  <c r="U229" i="1" s="1"/>
  <c r="Y228" i="1"/>
  <c r="X228" i="1"/>
  <c r="W228" i="1"/>
  <c r="V228" i="1"/>
  <c r="T228" i="1"/>
  <c r="U228" i="1" s="1"/>
  <c r="Y227" i="1"/>
  <c r="X227" i="1"/>
  <c r="W227" i="1"/>
  <c r="V227" i="1"/>
  <c r="T227" i="1"/>
  <c r="U227" i="1" s="1"/>
  <c r="Y226" i="1"/>
  <c r="X226" i="1"/>
  <c r="W226" i="1"/>
  <c r="V226" i="1"/>
  <c r="T226" i="1"/>
  <c r="U226" i="1" s="1"/>
  <c r="Y225" i="1"/>
  <c r="X225" i="1"/>
  <c r="W225" i="1"/>
  <c r="V225" i="1"/>
  <c r="T225" i="1"/>
  <c r="U225" i="1" s="1"/>
  <c r="Y224" i="1"/>
  <c r="X224" i="1"/>
  <c r="W224" i="1"/>
  <c r="V224" i="1"/>
  <c r="T224" i="1"/>
  <c r="U224" i="1" s="1"/>
  <c r="Y223" i="1"/>
  <c r="X223" i="1"/>
  <c r="W223" i="1"/>
  <c r="V223" i="1"/>
  <c r="T223" i="1"/>
  <c r="U223" i="1" s="1"/>
  <c r="Y222" i="1"/>
  <c r="X222" i="1"/>
  <c r="W222" i="1"/>
  <c r="V222" i="1"/>
  <c r="T222" i="1"/>
  <c r="U222" i="1" s="1"/>
  <c r="Y221" i="1"/>
  <c r="X221" i="1"/>
  <c r="W221" i="1"/>
  <c r="V221" i="1"/>
  <c r="T221" i="1"/>
  <c r="U221" i="1" s="1"/>
  <c r="Y220" i="1"/>
  <c r="X220" i="1"/>
  <c r="W220" i="1"/>
  <c r="V220" i="1"/>
  <c r="T220" i="1"/>
  <c r="U220" i="1" s="1"/>
  <c r="Y219" i="1"/>
  <c r="X219" i="1"/>
  <c r="W219" i="1"/>
  <c r="V219" i="1"/>
  <c r="T219" i="1"/>
  <c r="U219" i="1" s="1"/>
  <c r="Y218" i="1"/>
  <c r="X218" i="1"/>
  <c r="W218" i="1"/>
  <c r="V218" i="1"/>
  <c r="T218" i="1"/>
  <c r="U218" i="1" s="1"/>
  <c r="Y217" i="1"/>
  <c r="X217" i="1"/>
  <c r="W217" i="1"/>
  <c r="V217" i="1"/>
  <c r="T217" i="1"/>
  <c r="U217" i="1" s="1"/>
  <c r="Y216" i="1"/>
  <c r="X216" i="1"/>
  <c r="W216" i="1"/>
  <c r="V216" i="1"/>
  <c r="T216" i="1"/>
  <c r="U216" i="1" s="1"/>
  <c r="Y215" i="1"/>
  <c r="X215" i="1"/>
  <c r="W215" i="1"/>
  <c r="V215" i="1"/>
  <c r="T215" i="1"/>
  <c r="U215" i="1" s="1"/>
  <c r="Y214" i="1"/>
  <c r="X214" i="1"/>
  <c r="W214" i="1"/>
  <c r="V214" i="1"/>
  <c r="T214" i="1"/>
  <c r="U214" i="1" s="1"/>
  <c r="Y213" i="1"/>
  <c r="X213" i="1"/>
  <c r="W213" i="1"/>
  <c r="V213" i="1"/>
  <c r="T213" i="1"/>
  <c r="U213" i="1" s="1"/>
  <c r="Y212" i="1"/>
  <c r="X212" i="1"/>
  <c r="W212" i="1"/>
  <c r="V212" i="1"/>
  <c r="T212" i="1"/>
  <c r="U212" i="1" s="1"/>
  <c r="Y211" i="1"/>
  <c r="X211" i="1"/>
  <c r="W211" i="1"/>
  <c r="V211" i="1"/>
  <c r="T211" i="1"/>
  <c r="U211" i="1" s="1"/>
  <c r="Y210" i="1"/>
  <c r="X210" i="1"/>
  <c r="W210" i="1"/>
  <c r="V210" i="1"/>
  <c r="T210" i="1"/>
  <c r="U210" i="1" s="1"/>
  <c r="Y209" i="1"/>
  <c r="X209" i="1"/>
  <c r="W209" i="1"/>
  <c r="V209" i="1"/>
  <c r="T209" i="1"/>
  <c r="U209" i="1" s="1"/>
  <c r="Y208" i="1"/>
  <c r="X208" i="1"/>
  <c r="W208" i="1"/>
  <c r="V208" i="1"/>
  <c r="T208" i="1"/>
  <c r="U208" i="1" s="1"/>
  <c r="Y207" i="1"/>
  <c r="X207" i="1"/>
  <c r="W207" i="1"/>
  <c r="V207" i="1"/>
  <c r="T207" i="1"/>
  <c r="U207" i="1" s="1"/>
  <c r="Y206" i="1"/>
  <c r="X206" i="1"/>
  <c r="W206" i="1"/>
  <c r="V206" i="1"/>
  <c r="T206" i="1"/>
  <c r="U206" i="1" s="1"/>
  <c r="Y205" i="1"/>
  <c r="X205" i="1"/>
  <c r="W205" i="1"/>
  <c r="V205" i="1"/>
  <c r="T205" i="1"/>
  <c r="U205" i="1" s="1"/>
  <c r="Y204" i="1"/>
  <c r="X204" i="1"/>
  <c r="W204" i="1"/>
  <c r="V204" i="1"/>
  <c r="T204" i="1"/>
  <c r="U204" i="1" s="1"/>
  <c r="Y203" i="1"/>
  <c r="X203" i="1"/>
  <c r="W203" i="1"/>
  <c r="V203" i="1"/>
  <c r="T203" i="1"/>
  <c r="U203" i="1" s="1"/>
  <c r="Y202" i="1"/>
  <c r="X202" i="1"/>
  <c r="W202" i="1"/>
  <c r="V202" i="1"/>
  <c r="T202" i="1"/>
  <c r="U202" i="1" s="1"/>
  <c r="Y201" i="1"/>
  <c r="X201" i="1"/>
  <c r="W201" i="1"/>
  <c r="V201" i="1"/>
  <c r="T201" i="1"/>
  <c r="U201" i="1" s="1"/>
  <c r="Y200" i="1"/>
  <c r="X200" i="1"/>
  <c r="W200" i="1"/>
  <c r="V200" i="1"/>
  <c r="T200" i="1"/>
  <c r="U200" i="1" s="1"/>
  <c r="Y199" i="1"/>
  <c r="X199" i="1"/>
  <c r="W199" i="1"/>
  <c r="V199" i="1"/>
  <c r="T199" i="1"/>
  <c r="U199" i="1" s="1"/>
  <c r="Y198" i="1"/>
  <c r="X198" i="1"/>
  <c r="W198" i="1"/>
  <c r="V198" i="1"/>
  <c r="T198" i="1"/>
  <c r="U198" i="1" s="1"/>
  <c r="Y197" i="1"/>
  <c r="X197" i="1"/>
  <c r="W197" i="1"/>
  <c r="V197" i="1"/>
  <c r="T197" i="1"/>
  <c r="U197" i="1" s="1"/>
  <c r="Y196" i="1"/>
  <c r="X196" i="1"/>
  <c r="W196" i="1"/>
  <c r="V196" i="1"/>
  <c r="T196" i="1"/>
  <c r="U196" i="1" s="1"/>
  <c r="Y195" i="1"/>
  <c r="X195" i="1"/>
  <c r="W195" i="1"/>
  <c r="V195" i="1"/>
  <c r="T195" i="1"/>
  <c r="U195" i="1" s="1"/>
  <c r="Y194" i="1"/>
  <c r="X194" i="1"/>
  <c r="W194" i="1"/>
  <c r="V194" i="1"/>
  <c r="T194" i="1"/>
  <c r="U194" i="1" s="1"/>
  <c r="Y193" i="1"/>
  <c r="X193" i="1"/>
  <c r="W193" i="1"/>
  <c r="V193" i="1"/>
  <c r="T193" i="1"/>
  <c r="U193" i="1" s="1"/>
  <c r="Y192" i="1"/>
  <c r="X192" i="1"/>
  <c r="W192" i="1"/>
  <c r="V192" i="1"/>
  <c r="T192" i="1"/>
  <c r="U192" i="1" s="1"/>
  <c r="Y191" i="1"/>
  <c r="X191" i="1"/>
  <c r="W191" i="1"/>
  <c r="V191" i="1"/>
  <c r="T191" i="1"/>
  <c r="U191" i="1" s="1"/>
  <c r="Y190" i="1"/>
  <c r="X190" i="1"/>
  <c r="W190" i="1"/>
  <c r="V190" i="1"/>
  <c r="T190" i="1"/>
  <c r="U190" i="1" s="1"/>
  <c r="Y189" i="1"/>
  <c r="X189" i="1"/>
  <c r="W189" i="1"/>
  <c r="V189" i="1"/>
  <c r="T189" i="1"/>
  <c r="U189" i="1" s="1"/>
  <c r="Y188" i="1"/>
  <c r="X188" i="1"/>
  <c r="W188" i="1"/>
  <c r="V188" i="1"/>
  <c r="T188" i="1"/>
  <c r="U188" i="1" s="1"/>
  <c r="Y187" i="1"/>
  <c r="X187" i="1"/>
  <c r="W187" i="1"/>
  <c r="V187" i="1"/>
  <c r="T187" i="1"/>
  <c r="U187" i="1" s="1"/>
  <c r="Y186" i="1"/>
  <c r="X186" i="1"/>
  <c r="W186" i="1"/>
  <c r="V186" i="1"/>
  <c r="T186" i="1"/>
  <c r="U186" i="1" s="1"/>
  <c r="Y185" i="1"/>
  <c r="X185" i="1"/>
  <c r="W185" i="1"/>
  <c r="V185" i="1"/>
  <c r="T185" i="1"/>
  <c r="U185" i="1" s="1"/>
  <c r="Y184" i="1"/>
  <c r="X184" i="1"/>
  <c r="W184" i="1"/>
  <c r="V184" i="1"/>
  <c r="T184" i="1"/>
  <c r="U184" i="1" s="1"/>
  <c r="Y183" i="1"/>
  <c r="X183" i="1"/>
  <c r="W183" i="1"/>
  <c r="V183" i="1"/>
  <c r="T183" i="1"/>
  <c r="U183" i="1" s="1"/>
  <c r="Y182" i="1"/>
  <c r="X182" i="1"/>
  <c r="W182" i="1"/>
  <c r="V182" i="1"/>
  <c r="T182" i="1"/>
  <c r="U182" i="1" s="1"/>
  <c r="Y181" i="1"/>
  <c r="X181" i="1"/>
  <c r="W181" i="1"/>
  <c r="V181" i="1"/>
  <c r="T181" i="1"/>
  <c r="U181" i="1" s="1"/>
  <c r="Y180" i="1"/>
  <c r="X180" i="1"/>
  <c r="W180" i="1"/>
  <c r="V180" i="1"/>
  <c r="T180" i="1"/>
  <c r="U180" i="1" s="1"/>
  <c r="Y179" i="1"/>
  <c r="X179" i="1"/>
  <c r="W179" i="1"/>
  <c r="V179" i="1"/>
  <c r="T179" i="1"/>
  <c r="U179" i="1" s="1"/>
  <c r="Y178" i="1"/>
  <c r="X178" i="1"/>
  <c r="W178" i="1"/>
  <c r="V178" i="1"/>
  <c r="T178" i="1"/>
  <c r="U178" i="1" s="1"/>
  <c r="Y177" i="1"/>
  <c r="X177" i="1"/>
  <c r="W177" i="1"/>
  <c r="V177" i="1"/>
  <c r="T177" i="1"/>
  <c r="U177" i="1" s="1"/>
  <c r="Y176" i="1"/>
  <c r="X176" i="1"/>
  <c r="W176" i="1"/>
  <c r="V176" i="1"/>
  <c r="T176" i="1"/>
  <c r="U176" i="1" s="1"/>
  <c r="Y175" i="1"/>
  <c r="X175" i="1"/>
  <c r="W175" i="1"/>
  <c r="V175" i="1"/>
  <c r="T175" i="1"/>
  <c r="U175" i="1" s="1"/>
  <c r="Y174" i="1"/>
  <c r="X174" i="1"/>
  <c r="W174" i="1"/>
  <c r="V174" i="1"/>
  <c r="T174" i="1"/>
  <c r="U174" i="1" s="1"/>
  <c r="Y173" i="1"/>
  <c r="X173" i="1"/>
  <c r="W173" i="1"/>
  <c r="V173" i="1"/>
  <c r="T173" i="1"/>
  <c r="U173" i="1" s="1"/>
  <c r="Y172" i="1"/>
  <c r="X172" i="1"/>
  <c r="W172" i="1"/>
  <c r="V172" i="1"/>
  <c r="T172" i="1"/>
  <c r="U172" i="1" s="1"/>
  <c r="Y171" i="1"/>
  <c r="X171" i="1"/>
  <c r="W171" i="1"/>
  <c r="V171" i="1"/>
  <c r="T171" i="1"/>
  <c r="U171" i="1" s="1"/>
  <c r="Y170" i="1"/>
  <c r="X170" i="1"/>
  <c r="W170" i="1"/>
  <c r="V170" i="1"/>
  <c r="T170" i="1"/>
  <c r="U170" i="1" s="1"/>
  <c r="Y169" i="1"/>
  <c r="X169" i="1"/>
  <c r="W169" i="1"/>
  <c r="V169" i="1"/>
  <c r="T169" i="1"/>
  <c r="U169" i="1" s="1"/>
  <c r="Y168" i="1"/>
  <c r="X168" i="1"/>
  <c r="W168" i="1"/>
  <c r="V168" i="1"/>
  <c r="T168" i="1"/>
  <c r="U168" i="1" s="1"/>
  <c r="Y167" i="1"/>
  <c r="X167" i="1"/>
  <c r="W167" i="1"/>
  <c r="V167" i="1"/>
  <c r="T167" i="1"/>
  <c r="U167" i="1" s="1"/>
  <c r="Y166" i="1"/>
  <c r="X166" i="1"/>
  <c r="W166" i="1"/>
  <c r="V166" i="1"/>
  <c r="T166" i="1"/>
  <c r="U166" i="1" s="1"/>
  <c r="Y165" i="1"/>
  <c r="X165" i="1"/>
  <c r="W165" i="1"/>
  <c r="V165" i="1"/>
  <c r="T165" i="1"/>
  <c r="U165" i="1" s="1"/>
  <c r="Y164" i="1"/>
  <c r="X164" i="1"/>
  <c r="W164" i="1"/>
  <c r="V164" i="1"/>
  <c r="T164" i="1"/>
  <c r="U164" i="1" s="1"/>
  <c r="Y163" i="1"/>
  <c r="X163" i="1"/>
  <c r="W163" i="1"/>
  <c r="V163" i="1"/>
  <c r="T163" i="1"/>
  <c r="U163" i="1" s="1"/>
  <c r="Y162" i="1"/>
  <c r="X162" i="1"/>
  <c r="W162" i="1"/>
  <c r="V162" i="1"/>
  <c r="T162" i="1"/>
  <c r="U162" i="1" s="1"/>
  <c r="Y161" i="1"/>
  <c r="X161" i="1"/>
  <c r="W161" i="1"/>
  <c r="V161" i="1"/>
  <c r="T161" i="1"/>
  <c r="U161" i="1" s="1"/>
  <c r="Y160" i="1"/>
  <c r="X160" i="1"/>
  <c r="W160" i="1"/>
  <c r="V160" i="1"/>
  <c r="T160" i="1"/>
  <c r="U160" i="1" s="1"/>
  <c r="Y159" i="1"/>
  <c r="X159" i="1"/>
  <c r="W159" i="1"/>
  <c r="V159" i="1"/>
  <c r="T159" i="1"/>
  <c r="U159" i="1" s="1"/>
  <c r="Y158" i="1"/>
  <c r="X158" i="1"/>
  <c r="W158" i="1"/>
  <c r="V158" i="1"/>
  <c r="T158" i="1"/>
  <c r="U158" i="1" s="1"/>
  <c r="Y157" i="1"/>
  <c r="X157" i="1"/>
  <c r="W157" i="1"/>
  <c r="V157" i="1"/>
  <c r="T157" i="1"/>
  <c r="U157" i="1" s="1"/>
  <c r="Y156" i="1"/>
  <c r="X156" i="1"/>
  <c r="W156" i="1"/>
  <c r="V156" i="1"/>
  <c r="T156" i="1"/>
  <c r="U156" i="1" s="1"/>
  <c r="Y155" i="1"/>
  <c r="X155" i="1"/>
  <c r="W155" i="1"/>
  <c r="V155" i="1"/>
  <c r="T155" i="1"/>
  <c r="U155" i="1" s="1"/>
  <c r="Y154" i="1"/>
  <c r="X154" i="1"/>
  <c r="W154" i="1"/>
  <c r="V154" i="1"/>
  <c r="T154" i="1"/>
  <c r="U154" i="1" s="1"/>
  <c r="Y153" i="1"/>
  <c r="X153" i="1"/>
  <c r="W153" i="1"/>
  <c r="V153" i="1"/>
  <c r="T153" i="1"/>
  <c r="U153" i="1" s="1"/>
  <c r="Y152" i="1"/>
  <c r="X152" i="1"/>
  <c r="W152" i="1"/>
  <c r="V152" i="1"/>
  <c r="T152" i="1"/>
  <c r="U152" i="1" s="1"/>
  <c r="Y151" i="1"/>
  <c r="X151" i="1"/>
  <c r="W151" i="1"/>
  <c r="V151" i="1"/>
  <c r="T151" i="1"/>
  <c r="U151" i="1" s="1"/>
  <c r="Y150" i="1"/>
  <c r="X150" i="1"/>
  <c r="W150" i="1"/>
  <c r="V150" i="1"/>
  <c r="T150" i="1"/>
  <c r="U150" i="1" s="1"/>
  <c r="Y149" i="1"/>
  <c r="X149" i="1"/>
  <c r="W149" i="1"/>
  <c r="V149" i="1"/>
  <c r="T149" i="1"/>
  <c r="U149" i="1" s="1"/>
  <c r="Y148" i="1"/>
  <c r="X148" i="1"/>
  <c r="W148" i="1"/>
  <c r="V148" i="1"/>
  <c r="T148" i="1"/>
  <c r="U148" i="1" s="1"/>
  <c r="Y147" i="1"/>
  <c r="X147" i="1"/>
  <c r="W147" i="1"/>
  <c r="V147" i="1"/>
  <c r="T147" i="1"/>
  <c r="U147" i="1" s="1"/>
  <c r="Y146" i="1"/>
  <c r="X146" i="1"/>
  <c r="W146" i="1"/>
  <c r="V146" i="1"/>
  <c r="T146" i="1"/>
  <c r="U146" i="1" s="1"/>
  <c r="Y145" i="1"/>
  <c r="X145" i="1"/>
  <c r="W145" i="1"/>
  <c r="V145" i="1"/>
  <c r="T145" i="1"/>
  <c r="U145" i="1" s="1"/>
  <c r="Y144" i="1"/>
  <c r="X144" i="1"/>
  <c r="W144" i="1"/>
  <c r="V144" i="1"/>
  <c r="T144" i="1"/>
  <c r="U144" i="1" s="1"/>
  <c r="Y143" i="1"/>
  <c r="X143" i="1"/>
  <c r="W143" i="1"/>
  <c r="V143" i="1"/>
  <c r="T143" i="1"/>
  <c r="U143" i="1" s="1"/>
  <c r="Y142" i="1"/>
  <c r="X142" i="1"/>
  <c r="W142" i="1"/>
  <c r="V142" i="1"/>
  <c r="T142" i="1"/>
  <c r="U142" i="1" s="1"/>
  <c r="Y141" i="1"/>
  <c r="X141" i="1"/>
  <c r="W141" i="1"/>
  <c r="V141" i="1"/>
  <c r="T141" i="1"/>
  <c r="U141" i="1" s="1"/>
  <c r="Y140" i="1"/>
  <c r="X140" i="1"/>
  <c r="W140" i="1"/>
  <c r="V140" i="1"/>
  <c r="T140" i="1"/>
  <c r="U140" i="1" s="1"/>
  <c r="Y139" i="1"/>
  <c r="X139" i="1"/>
  <c r="W139" i="1"/>
  <c r="V139" i="1"/>
  <c r="T139" i="1"/>
  <c r="U139" i="1" s="1"/>
  <c r="Y138" i="1"/>
  <c r="X138" i="1"/>
  <c r="W138" i="1"/>
  <c r="V138" i="1"/>
  <c r="T138" i="1"/>
  <c r="U138" i="1" s="1"/>
  <c r="Y137" i="1"/>
  <c r="X137" i="1"/>
  <c r="W137" i="1"/>
  <c r="V137" i="1"/>
  <c r="T137" i="1"/>
  <c r="U137" i="1" s="1"/>
  <c r="Y136" i="1"/>
  <c r="X136" i="1"/>
  <c r="W136" i="1"/>
  <c r="V136" i="1"/>
  <c r="T136" i="1"/>
  <c r="U136" i="1" s="1"/>
  <c r="Y135" i="1"/>
  <c r="X135" i="1"/>
  <c r="W135" i="1"/>
  <c r="V135" i="1"/>
  <c r="T135" i="1"/>
  <c r="U135" i="1" s="1"/>
  <c r="Y134" i="1"/>
  <c r="X134" i="1"/>
  <c r="W134" i="1"/>
  <c r="V134" i="1"/>
  <c r="T134" i="1"/>
  <c r="U134" i="1" s="1"/>
  <c r="Y133" i="1"/>
  <c r="X133" i="1"/>
  <c r="W133" i="1"/>
  <c r="V133" i="1"/>
  <c r="T133" i="1"/>
  <c r="U133" i="1" s="1"/>
  <c r="Y132" i="1"/>
  <c r="X132" i="1"/>
  <c r="W132" i="1"/>
  <c r="V132" i="1"/>
  <c r="T132" i="1"/>
  <c r="U132" i="1" s="1"/>
  <c r="Y131" i="1"/>
  <c r="X131" i="1"/>
  <c r="W131" i="1"/>
  <c r="V131" i="1"/>
  <c r="T131" i="1"/>
  <c r="U131" i="1" s="1"/>
  <c r="Y130" i="1"/>
  <c r="X130" i="1"/>
  <c r="W130" i="1"/>
  <c r="V130" i="1"/>
  <c r="T130" i="1"/>
  <c r="U130" i="1" s="1"/>
  <c r="Y129" i="1"/>
  <c r="X129" i="1"/>
  <c r="W129" i="1"/>
  <c r="V129" i="1"/>
  <c r="T129" i="1"/>
  <c r="U129" i="1" s="1"/>
  <c r="Y128" i="1"/>
  <c r="X128" i="1"/>
  <c r="W128" i="1"/>
  <c r="V128" i="1"/>
  <c r="T128" i="1"/>
  <c r="U128" i="1" s="1"/>
  <c r="Y127" i="1"/>
  <c r="X127" i="1"/>
  <c r="W127" i="1"/>
  <c r="V127" i="1"/>
  <c r="T127" i="1"/>
  <c r="U127" i="1" s="1"/>
  <c r="Y126" i="1"/>
  <c r="X126" i="1"/>
  <c r="W126" i="1"/>
  <c r="V126" i="1"/>
  <c r="T126" i="1"/>
  <c r="U126" i="1" s="1"/>
  <c r="Y125" i="1"/>
  <c r="X125" i="1"/>
  <c r="W125" i="1"/>
  <c r="V125" i="1"/>
  <c r="T125" i="1"/>
  <c r="U125" i="1" s="1"/>
  <c r="Y124" i="1"/>
  <c r="X124" i="1"/>
  <c r="W124" i="1"/>
  <c r="V124" i="1"/>
  <c r="T124" i="1"/>
  <c r="U124" i="1" s="1"/>
  <c r="Y123" i="1"/>
  <c r="X123" i="1"/>
  <c r="W123" i="1"/>
  <c r="V123" i="1"/>
  <c r="T123" i="1"/>
  <c r="U123" i="1" s="1"/>
  <c r="Y122" i="1"/>
  <c r="X122" i="1"/>
  <c r="W122" i="1"/>
  <c r="V122" i="1"/>
  <c r="T122" i="1"/>
  <c r="U122" i="1" s="1"/>
  <c r="Y121" i="1"/>
  <c r="X121" i="1"/>
  <c r="W121" i="1"/>
  <c r="V121" i="1"/>
  <c r="T121" i="1"/>
  <c r="U121" i="1" s="1"/>
  <c r="Y120" i="1"/>
  <c r="X120" i="1"/>
  <c r="W120" i="1"/>
  <c r="V120" i="1"/>
  <c r="T120" i="1"/>
  <c r="U120" i="1" s="1"/>
  <c r="Y119" i="1"/>
  <c r="X119" i="1"/>
  <c r="W119" i="1"/>
  <c r="V119" i="1"/>
  <c r="T119" i="1"/>
  <c r="U119" i="1" s="1"/>
  <c r="Y118" i="1"/>
  <c r="X118" i="1"/>
  <c r="W118" i="1"/>
  <c r="V118" i="1"/>
  <c r="T118" i="1"/>
  <c r="U118" i="1" s="1"/>
  <c r="Y117" i="1"/>
  <c r="X117" i="1"/>
  <c r="W117" i="1"/>
  <c r="V117" i="1"/>
  <c r="T117" i="1"/>
  <c r="U117" i="1" s="1"/>
  <c r="Y116" i="1"/>
  <c r="X116" i="1"/>
  <c r="W116" i="1"/>
  <c r="V116" i="1"/>
  <c r="T116" i="1"/>
  <c r="U116" i="1" s="1"/>
  <c r="Y115" i="1"/>
  <c r="X115" i="1"/>
  <c r="W115" i="1"/>
  <c r="V115" i="1"/>
  <c r="T115" i="1"/>
  <c r="U115" i="1" s="1"/>
  <c r="Y114" i="1"/>
  <c r="X114" i="1"/>
  <c r="W114" i="1"/>
  <c r="V114" i="1"/>
  <c r="T114" i="1"/>
  <c r="U114" i="1" s="1"/>
  <c r="Y113" i="1"/>
  <c r="X113" i="1"/>
  <c r="W113" i="1"/>
  <c r="V113" i="1"/>
  <c r="T113" i="1"/>
  <c r="U113" i="1" s="1"/>
  <c r="Y112" i="1"/>
  <c r="X112" i="1"/>
  <c r="W112" i="1"/>
  <c r="V112" i="1"/>
  <c r="T112" i="1"/>
  <c r="U112" i="1" s="1"/>
  <c r="Y111" i="1"/>
  <c r="X111" i="1"/>
  <c r="W111" i="1"/>
  <c r="V111" i="1"/>
  <c r="T111" i="1"/>
  <c r="U111" i="1" s="1"/>
  <c r="Y110" i="1"/>
  <c r="X110" i="1"/>
  <c r="W110" i="1"/>
  <c r="V110" i="1"/>
  <c r="T110" i="1"/>
  <c r="U110" i="1" s="1"/>
  <c r="Y109" i="1"/>
  <c r="X109" i="1"/>
  <c r="W109" i="1"/>
  <c r="V109" i="1"/>
  <c r="T109" i="1"/>
  <c r="U109" i="1" s="1"/>
  <c r="Y108" i="1"/>
  <c r="X108" i="1"/>
  <c r="W108" i="1"/>
  <c r="V108" i="1"/>
  <c r="T108" i="1"/>
  <c r="U108" i="1" s="1"/>
  <c r="Y107" i="1"/>
  <c r="X107" i="1"/>
  <c r="W107" i="1"/>
  <c r="V107" i="1"/>
  <c r="T107" i="1"/>
  <c r="U107" i="1" s="1"/>
  <c r="Y106" i="1"/>
  <c r="X106" i="1"/>
  <c r="W106" i="1"/>
  <c r="V106" i="1"/>
  <c r="T106" i="1"/>
  <c r="U106" i="1" s="1"/>
  <c r="Y105" i="1"/>
  <c r="X105" i="1"/>
  <c r="W105" i="1"/>
  <c r="V105" i="1"/>
  <c r="T105" i="1"/>
  <c r="U105" i="1" s="1"/>
  <c r="Y104" i="1"/>
  <c r="X104" i="1"/>
  <c r="W104" i="1"/>
  <c r="V104" i="1"/>
  <c r="T104" i="1"/>
  <c r="U104" i="1" s="1"/>
  <c r="Y103" i="1"/>
  <c r="X103" i="1"/>
  <c r="W103" i="1"/>
  <c r="V103" i="1"/>
  <c r="T103" i="1"/>
  <c r="U103" i="1" s="1"/>
  <c r="Y102" i="1"/>
  <c r="X102" i="1"/>
  <c r="W102" i="1"/>
  <c r="V102" i="1"/>
  <c r="T102" i="1"/>
  <c r="U102" i="1" s="1"/>
  <c r="Y101" i="1"/>
  <c r="X101" i="1"/>
  <c r="W101" i="1"/>
  <c r="V101" i="1"/>
  <c r="T101" i="1"/>
  <c r="U101" i="1" s="1"/>
  <c r="Y100" i="1"/>
  <c r="X100" i="1"/>
  <c r="W100" i="1"/>
  <c r="V100" i="1"/>
  <c r="T100" i="1"/>
  <c r="U100" i="1" s="1"/>
  <c r="Y99" i="1"/>
  <c r="X99" i="1"/>
  <c r="W99" i="1"/>
  <c r="V99" i="1"/>
  <c r="T99" i="1"/>
  <c r="U99" i="1" s="1"/>
  <c r="Y98" i="1"/>
  <c r="X98" i="1"/>
  <c r="W98" i="1"/>
  <c r="V98" i="1"/>
  <c r="T98" i="1"/>
  <c r="U98" i="1" s="1"/>
  <c r="Y97" i="1"/>
  <c r="X97" i="1"/>
  <c r="W97" i="1"/>
  <c r="V97" i="1"/>
  <c r="T97" i="1"/>
  <c r="U97" i="1" s="1"/>
  <c r="Y96" i="1"/>
  <c r="X96" i="1"/>
  <c r="W96" i="1"/>
  <c r="V96" i="1"/>
  <c r="T96" i="1"/>
  <c r="U96" i="1" s="1"/>
  <c r="Y95" i="1"/>
  <c r="X95" i="1"/>
  <c r="W95" i="1"/>
  <c r="V95" i="1"/>
  <c r="T95" i="1"/>
  <c r="U95" i="1" s="1"/>
  <c r="Y94" i="1"/>
  <c r="X94" i="1"/>
  <c r="W94" i="1"/>
  <c r="V94" i="1"/>
  <c r="T94" i="1"/>
  <c r="U94" i="1" s="1"/>
  <c r="Y93" i="1"/>
  <c r="X93" i="1"/>
  <c r="W93" i="1"/>
  <c r="V93" i="1"/>
  <c r="T93" i="1"/>
  <c r="U93" i="1" s="1"/>
  <c r="Y92" i="1"/>
  <c r="X92" i="1"/>
  <c r="W92" i="1"/>
  <c r="V92" i="1"/>
  <c r="T92" i="1"/>
  <c r="U92" i="1" s="1"/>
  <c r="Y91" i="1"/>
  <c r="X91" i="1"/>
  <c r="W91" i="1"/>
  <c r="V91" i="1"/>
  <c r="T91" i="1"/>
  <c r="U91" i="1" s="1"/>
  <c r="Y90" i="1"/>
  <c r="X90" i="1"/>
  <c r="W90" i="1"/>
  <c r="V90" i="1"/>
  <c r="T90" i="1"/>
  <c r="U90" i="1" s="1"/>
  <c r="Y89" i="1"/>
  <c r="X89" i="1"/>
  <c r="W89" i="1"/>
  <c r="V89" i="1"/>
  <c r="T89" i="1"/>
  <c r="U89" i="1" s="1"/>
  <c r="Y88" i="1"/>
  <c r="X88" i="1"/>
  <c r="W88" i="1"/>
  <c r="V88" i="1"/>
  <c r="T88" i="1"/>
  <c r="U88" i="1" s="1"/>
  <c r="Y87" i="1"/>
  <c r="X87" i="1"/>
  <c r="W87" i="1"/>
  <c r="V87" i="1"/>
  <c r="T87" i="1"/>
  <c r="U87" i="1" s="1"/>
  <c r="Y86" i="1"/>
  <c r="X86" i="1"/>
  <c r="W86" i="1"/>
  <c r="V86" i="1"/>
  <c r="T86" i="1"/>
  <c r="U86" i="1" s="1"/>
  <c r="Y85" i="1"/>
  <c r="X85" i="1"/>
  <c r="W85" i="1"/>
  <c r="V85" i="1"/>
  <c r="T85" i="1"/>
  <c r="U85" i="1" s="1"/>
  <c r="Y84" i="1"/>
  <c r="X84" i="1"/>
  <c r="W84" i="1"/>
  <c r="V84" i="1"/>
  <c r="T84" i="1"/>
  <c r="U84" i="1" s="1"/>
  <c r="Y83" i="1"/>
  <c r="X83" i="1"/>
  <c r="W83" i="1"/>
  <c r="V83" i="1"/>
  <c r="T83" i="1"/>
  <c r="U83" i="1" s="1"/>
  <c r="Y82" i="1"/>
  <c r="X82" i="1"/>
  <c r="W82" i="1"/>
  <c r="V82" i="1"/>
  <c r="T82" i="1"/>
  <c r="U82" i="1" s="1"/>
  <c r="Y81" i="1"/>
  <c r="X81" i="1"/>
  <c r="W81" i="1"/>
  <c r="V81" i="1"/>
  <c r="T81" i="1"/>
  <c r="U81" i="1" s="1"/>
  <c r="Y80" i="1"/>
  <c r="X80" i="1"/>
  <c r="W80" i="1"/>
  <c r="V80" i="1"/>
  <c r="T80" i="1"/>
  <c r="U80" i="1" s="1"/>
  <c r="Y79" i="1"/>
  <c r="X79" i="1"/>
  <c r="W79" i="1"/>
  <c r="V79" i="1"/>
  <c r="T79" i="1"/>
  <c r="U79" i="1" s="1"/>
  <c r="Y78" i="1"/>
  <c r="X78" i="1"/>
  <c r="W78" i="1"/>
  <c r="V78" i="1"/>
  <c r="T78" i="1"/>
  <c r="U78" i="1" s="1"/>
  <c r="Y77" i="1"/>
  <c r="X77" i="1"/>
  <c r="W77" i="1"/>
  <c r="V77" i="1"/>
  <c r="T77" i="1"/>
  <c r="U77" i="1" s="1"/>
  <c r="Y76" i="1"/>
  <c r="X76" i="1"/>
  <c r="W76" i="1"/>
  <c r="V76" i="1"/>
  <c r="T76" i="1"/>
  <c r="U76" i="1" s="1"/>
  <c r="Y75" i="1"/>
  <c r="X75" i="1"/>
  <c r="W75" i="1"/>
  <c r="V75" i="1"/>
  <c r="T75" i="1"/>
  <c r="U75" i="1" s="1"/>
  <c r="Y74" i="1"/>
  <c r="X74" i="1"/>
  <c r="W74" i="1"/>
  <c r="V74" i="1"/>
  <c r="T74" i="1"/>
  <c r="U74" i="1" s="1"/>
  <c r="Y73" i="1"/>
  <c r="X73" i="1"/>
  <c r="W73" i="1"/>
  <c r="V73" i="1"/>
  <c r="T73" i="1"/>
  <c r="U73" i="1" s="1"/>
  <c r="Y72" i="1"/>
  <c r="X72" i="1"/>
  <c r="W72" i="1"/>
  <c r="V72" i="1"/>
  <c r="T72" i="1"/>
  <c r="U72" i="1" s="1"/>
  <c r="Y71" i="1"/>
  <c r="X71" i="1"/>
  <c r="W71" i="1"/>
  <c r="V71" i="1"/>
  <c r="T71" i="1"/>
  <c r="U71" i="1" s="1"/>
  <c r="Y70" i="1"/>
  <c r="X70" i="1"/>
  <c r="W70" i="1"/>
  <c r="V70" i="1"/>
  <c r="T70" i="1"/>
  <c r="U70" i="1" s="1"/>
  <c r="Y69" i="1"/>
  <c r="X69" i="1"/>
  <c r="W69" i="1"/>
  <c r="V69" i="1"/>
  <c r="T69" i="1"/>
  <c r="U69" i="1" s="1"/>
  <c r="Y68" i="1"/>
  <c r="X68" i="1"/>
  <c r="W68" i="1"/>
  <c r="V68" i="1"/>
  <c r="T68" i="1"/>
  <c r="U68" i="1" s="1"/>
  <c r="Y67" i="1"/>
  <c r="X67" i="1"/>
  <c r="W67" i="1"/>
  <c r="V67" i="1"/>
  <c r="T67" i="1"/>
  <c r="U67" i="1" s="1"/>
  <c r="Y66" i="1"/>
  <c r="X66" i="1"/>
  <c r="W66" i="1"/>
  <c r="V66" i="1"/>
  <c r="T66" i="1"/>
  <c r="U66" i="1" s="1"/>
  <c r="Y65" i="1"/>
  <c r="X65" i="1"/>
  <c r="W65" i="1"/>
  <c r="V65" i="1"/>
  <c r="T65" i="1"/>
  <c r="U65" i="1" s="1"/>
  <c r="Y64" i="1"/>
  <c r="X64" i="1"/>
  <c r="W64" i="1"/>
  <c r="V64" i="1"/>
  <c r="T64" i="1"/>
  <c r="U64" i="1" s="1"/>
  <c r="Y63" i="1"/>
  <c r="X63" i="1"/>
  <c r="W63" i="1"/>
  <c r="V63" i="1"/>
  <c r="T63" i="1"/>
  <c r="U63" i="1" s="1"/>
  <c r="Y62" i="1"/>
  <c r="X62" i="1"/>
  <c r="W62" i="1"/>
  <c r="V62" i="1"/>
  <c r="T62" i="1"/>
  <c r="U62" i="1" s="1"/>
  <c r="Y61" i="1"/>
  <c r="X61" i="1"/>
  <c r="W61" i="1"/>
  <c r="V61" i="1"/>
  <c r="T61" i="1"/>
  <c r="U61" i="1" s="1"/>
  <c r="Y60" i="1"/>
  <c r="X60" i="1"/>
  <c r="W60" i="1"/>
  <c r="V60" i="1"/>
  <c r="T60" i="1"/>
  <c r="U60" i="1" s="1"/>
  <c r="Y59" i="1"/>
  <c r="X59" i="1"/>
  <c r="W59" i="1"/>
  <c r="V59" i="1"/>
  <c r="T59" i="1"/>
  <c r="U59" i="1" s="1"/>
  <c r="Y58" i="1"/>
  <c r="X58" i="1"/>
  <c r="W58" i="1"/>
  <c r="V58" i="1"/>
  <c r="T58" i="1"/>
  <c r="U58" i="1" s="1"/>
  <c r="Y57" i="1"/>
  <c r="X57" i="1"/>
  <c r="W57" i="1"/>
  <c r="V57" i="1"/>
  <c r="T57" i="1"/>
  <c r="U57" i="1" s="1"/>
  <c r="Y56" i="1"/>
  <c r="X56" i="1"/>
  <c r="W56" i="1"/>
  <c r="V56" i="1"/>
  <c r="T56" i="1"/>
  <c r="U56" i="1" s="1"/>
  <c r="Y55" i="1"/>
  <c r="X55" i="1"/>
  <c r="W55" i="1"/>
  <c r="V55" i="1"/>
  <c r="T55" i="1"/>
  <c r="U55" i="1" s="1"/>
  <c r="Y54" i="1"/>
  <c r="X54" i="1"/>
  <c r="W54" i="1"/>
  <c r="V54" i="1"/>
  <c r="T54" i="1"/>
  <c r="U54" i="1" s="1"/>
  <c r="Y53" i="1"/>
  <c r="X53" i="1"/>
  <c r="W53" i="1"/>
  <c r="V53" i="1"/>
  <c r="T53" i="1"/>
  <c r="U53" i="1" s="1"/>
  <c r="Y52" i="1"/>
  <c r="X52" i="1"/>
  <c r="W52" i="1"/>
  <c r="V52" i="1"/>
  <c r="T52" i="1"/>
  <c r="U52" i="1" s="1"/>
  <c r="Y51" i="1"/>
  <c r="X51" i="1"/>
  <c r="W51" i="1"/>
  <c r="V51" i="1"/>
  <c r="T51" i="1"/>
  <c r="U51" i="1" s="1"/>
  <c r="Y50" i="1"/>
  <c r="X50" i="1"/>
  <c r="W50" i="1"/>
  <c r="V50" i="1"/>
  <c r="T50" i="1"/>
  <c r="U50" i="1" s="1"/>
  <c r="Y49" i="1"/>
  <c r="X49" i="1"/>
  <c r="W49" i="1"/>
  <c r="V49" i="1"/>
  <c r="T49" i="1"/>
  <c r="U49" i="1" s="1"/>
  <c r="Y48" i="1"/>
  <c r="X48" i="1"/>
  <c r="W48" i="1"/>
  <c r="V48" i="1"/>
  <c r="T48" i="1"/>
  <c r="U48" i="1" s="1"/>
  <c r="Y47" i="1"/>
  <c r="X47" i="1"/>
  <c r="W47" i="1"/>
  <c r="V47" i="1"/>
  <c r="T47" i="1"/>
  <c r="U47" i="1" s="1"/>
  <c r="Y46" i="1"/>
  <c r="X46" i="1"/>
  <c r="W46" i="1"/>
  <c r="V46" i="1"/>
  <c r="T46" i="1"/>
  <c r="U46" i="1" s="1"/>
  <c r="Y45" i="1"/>
  <c r="X45" i="1"/>
  <c r="W45" i="1"/>
  <c r="V45" i="1"/>
  <c r="T45" i="1"/>
  <c r="U45" i="1" s="1"/>
  <c r="Y44" i="1"/>
  <c r="X44" i="1"/>
  <c r="W44" i="1"/>
  <c r="V44" i="1"/>
  <c r="T44" i="1"/>
  <c r="U44" i="1" s="1"/>
  <c r="Y43" i="1"/>
  <c r="X43" i="1"/>
  <c r="W43" i="1"/>
  <c r="V43" i="1"/>
  <c r="T43" i="1"/>
  <c r="U43" i="1" s="1"/>
  <c r="Y42" i="1"/>
  <c r="X42" i="1"/>
  <c r="W42" i="1"/>
  <c r="V42" i="1"/>
  <c r="T42" i="1"/>
  <c r="U42" i="1" s="1"/>
  <c r="Y41" i="1"/>
  <c r="X41" i="1"/>
  <c r="W41" i="1"/>
  <c r="V41" i="1"/>
  <c r="T41" i="1"/>
  <c r="U41" i="1" s="1"/>
  <c r="Y40" i="1"/>
  <c r="X40" i="1"/>
  <c r="W40" i="1"/>
  <c r="V40" i="1"/>
  <c r="T40" i="1"/>
  <c r="U40" i="1" s="1"/>
  <c r="Y39" i="1"/>
  <c r="X39" i="1"/>
  <c r="W39" i="1"/>
  <c r="V39" i="1"/>
  <c r="T39" i="1"/>
  <c r="U39" i="1" s="1"/>
  <c r="Y38" i="1"/>
  <c r="X38" i="1"/>
  <c r="W38" i="1"/>
  <c r="V38" i="1"/>
  <c r="T38" i="1"/>
  <c r="U38" i="1" s="1"/>
  <c r="Y37" i="1"/>
  <c r="X37" i="1"/>
  <c r="W37" i="1"/>
  <c r="V37" i="1"/>
  <c r="T37" i="1"/>
  <c r="U37" i="1" s="1"/>
  <c r="Y36" i="1"/>
  <c r="X36" i="1"/>
  <c r="W36" i="1"/>
  <c r="V36" i="1"/>
  <c r="T36" i="1"/>
  <c r="U36" i="1" s="1"/>
  <c r="Y35" i="1"/>
  <c r="X35" i="1"/>
  <c r="W35" i="1"/>
  <c r="V35" i="1"/>
  <c r="T35" i="1"/>
  <c r="U35" i="1" s="1"/>
  <c r="Y34" i="1"/>
  <c r="X34" i="1"/>
  <c r="W34" i="1"/>
  <c r="V34" i="1"/>
  <c r="T34" i="1"/>
  <c r="U34" i="1" s="1"/>
  <c r="Y33" i="1"/>
  <c r="X33" i="1"/>
  <c r="W33" i="1"/>
  <c r="V33" i="1"/>
  <c r="T33" i="1"/>
  <c r="U33" i="1" s="1"/>
  <c r="Y32" i="1"/>
  <c r="X32" i="1"/>
  <c r="W32" i="1"/>
  <c r="V32" i="1"/>
  <c r="T32" i="1"/>
  <c r="U32" i="1" s="1"/>
  <c r="Y31" i="1"/>
  <c r="X31" i="1"/>
  <c r="W31" i="1"/>
  <c r="V31" i="1"/>
  <c r="T31" i="1"/>
  <c r="U31" i="1" s="1"/>
  <c r="Y30" i="1"/>
  <c r="X30" i="1"/>
  <c r="W30" i="1"/>
  <c r="V30" i="1"/>
  <c r="T30" i="1"/>
  <c r="U30" i="1" s="1"/>
  <c r="Y29" i="1"/>
  <c r="X29" i="1"/>
  <c r="W29" i="1"/>
  <c r="V29" i="1"/>
  <c r="T29" i="1"/>
  <c r="U29" i="1" s="1"/>
  <c r="Y28" i="1"/>
  <c r="X28" i="1"/>
  <c r="W28" i="1"/>
  <c r="V28" i="1"/>
  <c r="T28" i="1"/>
  <c r="U28" i="1" s="1"/>
  <c r="Y27" i="1"/>
  <c r="X27" i="1"/>
  <c r="W27" i="1"/>
  <c r="V27" i="1"/>
  <c r="T27" i="1"/>
  <c r="U27" i="1" s="1"/>
  <c r="Y26" i="1"/>
  <c r="X26" i="1"/>
  <c r="W26" i="1"/>
  <c r="V26" i="1"/>
  <c r="T26" i="1"/>
  <c r="U26" i="1" s="1"/>
  <c r="Y25" i="1"/>
  <c r="X25" i="1"/>
  <c r="W25" i="1"/>
  <c r="V25" i="1"/>
  <c r="T25" i="1"/>
  <c r="U25" i="1" s="1"/>
  <c r="Y24" i="1"/>
  <c r="X24" i="1"/>
  <c r="W24" i="1"/>
  <c r="V24" i="1"/>
  <c r="T24" i="1"/>
  <c r="U24" i="1" s="1"/>
  <c r="Y23" i="1"/>
  <c r="X23" i="1"/>
  <c r="W23" i="1"/>
  <c r="V23" i="1"/>
  <c r="T23" i="1"/>
  <c r="U23" i="1" s="1"/>
  <c r="Y22" i="1"/>
  <c r="X22" i="1"/>
  <c r="W22" i="1"/>
  <c r="V22" i="1"/>
  <c r="T22" i="1"/>
  <c r="U22" i="1" s="1"/>
  <c r="Y21" i="1"/>
  <c r="X21" i="1"/>
  <c r="W21" i="1"/>
  <c r="V21" i="1"/>
  <c r="T21" i="1"/>
  <c r="U21" i="1" s="1"/>
  <c r="Y20" i="1"/>
  <c r="X20" i="1"/>
  <c r="W20" i="1"/>
  <c r="V20" i="1"/>
  <c r="T20" i="1"/>
  <c r="U20" i="1" s="1"/>
  <c r="Y19" i="1"/>
  <c r="X19" i="1"/>
  <c r="W19" i="1"/>
  <c r="V19" i="1"/>
  <c r="T19" i="1"/>
  <c r="U19" i="1" s="1"/>
  <c r="Y18" i="1"/>
  <c r="X18" i="1"/>
  <c r="W18" i="1"/>
  <c r="V18" i="1"/>
  <c r="T18" i="1"/>
  <c r="U18" i="1" s="1"/>
  <c r="Y17" i="1"/>
  <c r="X17" i="1"/>
  <c r="W17" i="1"/>
  <c r="V17" i="1"/>
  <c r="T17" i="1"/>
  <c r="U17" i="1" s="1"/>
  <c r="Y16" i="1"/>
  <c r="X16" i="1"/>
  <c r="W16" i="1"/>
  <c r="V16" i="1"/>
  <c r="T16" i="1"/>
  <c r="U16" i="1" s="1"/>
  <c r="Y15" i="1"/>
  <c r="X15" i="1"/>
  <c r="W15" i="1"/>
  <c r="V15" i="1"/>
  <c r="T15" i="1"/>
  <c r="U15" i="1" s="1"/>
  <c r="Y14" i="1"/>
  <c r="X14" i="1"/>
  <c r="W14" i="1"/>
  <c r="V14" i="1"/>
  <c r="T14" i="1"/>
  <c r="U14" i="1" s="1"/>
  <c r="Y13" i="1"/>
  <c r="X13" i="1"/>
  <c r="W13" i="1"/>
  <c r="V13" i="1"/>
  <c r="T13" i="1"/>
  <c r="U13" i="1" s="1"/>
  <c r="Y12" i="1"/>
  <c r="X12" i="1"/>
  <c r="W12" i="1"/>
  <c r="V12" i="1"/>
  <c r="T12" i="1"/>
  <c r="U12" i="1" s="1"/>
  <c r="Y11" i="1"/>
  <c r="X11" i="1"/>
  <c r="W11" i="1"/>
  <c r="V11" i="1"/>
  <c r="T11" i="1"/>
  <c r="U11" i="1" s="1"/>
  <c r="Y10" i="1"/>
  <c r="X10" i="1"/>
  <c r="W10" i="1"/>
  <c r="V10" i="1"/>
  <c r="T10" i="1"/>
  <c r="U10" i="1" s="1"/>
  <c r="Y9" i="1"/>
  <c r="X9" i="1"/>
  <c r="W9" i="1"/>
  <c r="V9" i="1"/>
  <c r="T9" i="1"/>
  <c r="U9" i="1" s="1"/>
  <c r="Y8" i="1"/>
  <c r="X8" i="1"/>
  <c r="W8" i="1"/>
  <c r="V8" i="1"/>
  <c r="T8" i="1"/>
  <c r="U8" i="1" s="1"/>
  <c r="Y7" i="1"/>
  <c r="X7" i="1"/>
  <c r="W7" i="1"/>
  <c r="V7" i="1"/>
  <c r="T7" i="1"/>
  <c r="U7" i="1" s="1"/>
  <c r="Y6" i="1"/>
  <c r="X6" i="1"/>
  <c r="W6" i="1"/>
  <c r="V6" i="1"/>
  <c r="T6" i="1"/>
  <c r="U6" i="1" s="1"/>
  <c r="Y5" i="1"/>
  <c r="X5" i="1"/>
  <c r="W5" i="1"/>
  <c r="V5" i="1"/>
  <c r="T5" i="1"/>
  <c r="U5" i="1" s="1"/>
  <c r="Y4" i="1"/>
  <c r="X4" i="1"/>
  <c r="W4" i="1"/>
  <c r="V4" i="1"/>
  <c r="T4" i="1"/>
  <c r="U4" i="1" s="1"/>
  <c r="Y3" i="1"/>
  <c r="X3" i="1"/>
  <c r="W3" i="1"/>
  <c r="V3" i="1"/>
  <c r="T3" i="1"/>
  <c r="U3" i="1" s="1"/>
  <c r="Y2" i="1"/>
  <c r="X2" i="1"/>
  <c r="W2" i="1"/>
  <c r="V2" i="1"/>
  <c r="T2" i="1"/>
  <c r="U2" i="1" s="1"/>
  <c r="U505" i="1" l="1"/>
  <c r="U506" i="1"/>
</calcChain>
</file>

<file path=xl/sharedStrings.xml><?xml version="1.0" encoding="utf-8"?>
<sst xmlns="http://purl.oclc.org/ooxml/spreadsheetml/main" count="5161" uniqueCount="591">
  <si>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</si>
  <si>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</si>
  <si>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</si>
  <si>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</si>
  <si>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</si>
  <si>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</si>
  <si>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</si>
  <si>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</si>
  <si>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</si>
  <si>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</si>
  <si>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</si>
  <si>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</si>
  <si>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</si>
  <si>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</si>
  <si>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</si>
  <si>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</si>
  <si>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</si>
  <si>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</si>
  <si>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</si>
  <si>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</si>
  <si>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Student</t>
  </si>
  <si>
    <t>Los Angeles</t>
  </si>
  <si>
    <t>Late</t>
  </si>
  <si>
    <t>Missed</t>
  </si>
  <si>
    <t>CUST0002</t>
  </si>
  <si>
    <t>Self-employed</t>
  </si>
  <si>
    <t>Standard</t>
  </si>
  <si>
    <t>Phoenix</t>
  </si>
  <si>
    <t>On-time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</si>
  <si>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</si>
  <si>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</si>
  <si>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</si>
  <si>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</si>
  <si>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</si>
  <si>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</si>
  <si>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</si>
  <si>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</si>
  <si>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</si>
  <si>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</si>
  <si>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</si>
  <si>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</si>
  <si>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</si>
  <si>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</si>
  <si>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</si>
  <si>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</si>
  <si>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</si>
  <si>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</si>
  <si>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</si>
  <si>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</si>
  <si>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</si>
  <si>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</si>
  <si>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</si>
  <si>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</si>
  <si>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</si>
  <si>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</si>
  <si>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</si>
  <si>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</si>
  <si>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</si>
  <si>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</si>
  <si>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</si>
  <si>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</si>
  <si>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</si>
  <si>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</si>
  <si>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</si>
  <si>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</si>
  <si>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</si>
  <si>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</si>
  <si>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</si>
  <si>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</si>
  <si>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</si>
  <si>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</si>
  <si>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</si>
  <si>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</si>
  <si>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</si>
  <si>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</si>
  <si>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</si>
  <si>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</si>
  <si>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</si>
  <si>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</si>
  <si>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</si>
  <si>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</si>
  <si>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</si>
  <si>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</si>
  <si>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</si>
  <si>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</si>
  <si>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</si>
  <si>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</si>
  <si>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</si>
  <si>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</si>
  <si>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</si>
  <si>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</si>
  <si>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</si>
  <si>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</si>
  <si>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</si>
  <si>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</si>
  <si>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</si>
  <si>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</si>
  <si>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</si>
  <si>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</si>
  <si>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</si>
  <si>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</si>
  <si>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</si>
  <si>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</si>
  <si>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</si>
  <si>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</si>
  <si>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</si>
  <si>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</si>
  <si>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</si>
  <si>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</si>
  <si>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</si>
  <si>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</si>
  <si>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</si>
  <si>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</si>
  <si>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</si>
  <si>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</si>
  <si>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</si>
  <si>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</si>
  <si>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</si>
  <si>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</si>
  <si>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</si>
  <si>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</si>
  <si>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</si>
  <si>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</si>
  <si>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</si>
  <si>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</si>
  <si>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</si>
  <si>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</si>
  <si>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</si>
  <si>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</si>
  <si>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</si>
  <si>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</si>
  <si>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</si>
  <si>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</si>
  <si>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</si>
  <si>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</si>
  <si>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</si>
  <si>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</si>
  <si>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</si>
  <si>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</si>
  <si>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</si>
  <si>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</si>
  <si>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</si>
  <si>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</si>
  <si>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</si>
  <si>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</si>
  <si>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</si>
  <si>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</si>
  <si>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</si>
  <si>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</si>
  <si>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</si>
  <si>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</si>
  <si>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</si>
  <si>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</si>
  <si>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</si>
  <si>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</si>
  <si>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</si>
  <si>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</si>
  <si>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</si>
  <si>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</si>
  <si>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</si>
  <si>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</si>
  <si>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</si>
  <si>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</si>
  <si>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</si>
  <si>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</si>
  <si>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</si>
  <si>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</si>
  <si>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</si>
  <si>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</si>
  <si>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</si>
  <si>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</si>
  <si>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</si>
  <si>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</si>
  <si>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</si>
  <si>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</si>
  <si>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</si>
  <si>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</si>
  <si>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</si>
  <si>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</si>
  <si>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</si>
  <si>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</si>
  <si>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</si>
  <si>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</si>
  <si>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</si>
  <si>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</si>
  <si>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</si>
  <si>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</si>
  <si>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</si>
  <si>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</si>
  <si>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</si>
  <si>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</si>
  <si>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</si>
  <si>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</si>
  <si>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</si>
  <si>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</si>
  <si>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</si>
  <si>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</si>
  <si>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</si>
  <si>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</si>
  <si>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</si>
  <si>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</si>
  <si>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</si>
  <si>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</si>
  <si>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</si>
  <si>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</si>
  <si>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</si>
  <si>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</si>
  <si>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</si>
  <si>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</si>
  <si>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</si>
  <si>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</si>
  <si>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</si>
  <si>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</si>
  <si>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</si>
  <si>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</si>
  <si>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</si>
  <si>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</si>
  <si>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</si>
  <si>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</si>
  <si>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</si>
  <si>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</si>
  <si>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</si>
  <si>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</si>
  <si>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</si>
  <si>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</si>
  <si>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</si>
  <si>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</si>
  <si>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</si>
  <si>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</si>
  <si>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</si>
  <si>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</si>
  <si>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</si>
  <si>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</si>
  <si>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</si>
  <si>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</si>
  <si>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</si>
  <si>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</si>
  <si>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</si>
  <si>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</si>
  <si>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</si>
  <si>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</si>
  <si>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</si>
  <si>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</si>
  <si>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</si>
  <si>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</si>
  <si>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</si>
  <si>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</si>
  <si>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</si>
  <si>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</si>
  <si>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</si>
  <si>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</si>
  <si>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</si>
  <si>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</si>
  <si>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</si>
  <si>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</si>
  <si>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</si>
  <si>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</si>
  <si>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</si>
  <si>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</si>
  <si>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</si>
  <si>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</si>
  <si>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</si>
  <si>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</si>
  <si>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</si>
  <si>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</si>
  <si>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</si>
  <si>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</si>
  <si>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</si>
  <si>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</si>
  <si>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</si>
  <si>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</si>
  <si>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</si>
  <si>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</si>
  <si>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</si>
  <si>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</si>
  <si>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</si>
  <si>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</si>
  <si>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</si>
  <si>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</si>
  <si>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</si>
  <si>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</si>
  <si>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</si>
  <si>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</si>
  <si>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</si>
  <si>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</si>
  <si>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</si>
  <si>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</si>
  <si>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</si>
  <si>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</si>
  <si>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</si>
  <si>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</si>
  <si>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</si>
  <si>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</si>
  <si>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</si>
  <si>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</si>
  <si>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</si>
  <si>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</si>
  <si>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</si>
  <si>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</si>
  <si>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</si>
  <si>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</si>
  <si>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</si>
  <si>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</si>
  <si>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</si>
  <si>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</si>
  <si>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</si>
  <si>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</si>
  <si>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</si>
  <si>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</si>
  <si>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</si>
  <si>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</si>
  <si>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</si>
  <si>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</si>
  <si>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</si>
  <si>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</si>
  <si>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</si>
  <si>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</si>
  <si>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</si>
  <si>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</si>
  <si>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</si>
  <si>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</si>
  <si>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</si>
  <si>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</si>
  <si>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</si>
  <si>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</si>
  <si>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</si>
  <si>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</si>
  <si>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</si>
  <si>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</si>
  <si>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</si>
  <si>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</si>
  <si>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</si>
  <si>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</si>
  <si>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</si>
  <si>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</si>
  <si>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</si>
  <si>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</si>
  <si>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</si>
  <si>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</si>
  <si>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</si>
  <si>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</si>
  <si>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</si>
  <si>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</si>
  <si>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</si>
  <si>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</si>
  <si>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</si>
  <si>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</si>
  <si>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</si>
  <si>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</si>
  <si>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</si>
  <si>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</si>
  <si>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</si>
  <si>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</si>
  <si>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</si>
  <si>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</si>
  <si>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</si>
  <si>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</si>
  <si>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</si>
  <si>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</si>
  <si>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</si>
  <si>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</si>
  <si>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</si>
  <si>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</si>
  <si>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</si>
  <si>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</si>
  <si>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</si>
  <si>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</si>
  <si>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</si>
  <si>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</si>
  <si>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</si>
  <si>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</si>
  <si>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</si>
  <si>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</si>
  <si>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</si>
  <si>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</si>
  <si>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</si>
  <si>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</si>
  <si>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</si>
  <si>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</si>
  <si>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</si>
  <si>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</si>
  <si>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</si>
  <si>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</si>
  <si>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</si>
  <si>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</si>
  <si>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</si>
  <si>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</si>
  <si>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</si>
  <si>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</si>
  <si>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</si>
  <si>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</si>
  <si>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</si>
  <si>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</si>
  <si>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</si>
  <si>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</si>
  <si>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</si>
  <si>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</si>
  <si>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</si>
  <si>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</si>
  <si>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</si>
  <si>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</si>
  <si>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</si>
  <si>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</si>
  <si>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</si>
  <si>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</si>
  <si>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</si>
  <si>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</si>
  <si>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</si>
  <si>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</si>
  <si>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</si>
  <si>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</si>
  <si>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</si>
  <si>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</si>
  <si>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</si>
  <si>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</si>
  <si>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</si>
  <si>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</si>
  <si>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</si>
  <si>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</si>
  <si>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</si>
  <si>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</si>
  <si>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</si>
  <si>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</si>
  <si>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</si>
  <si>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</si>
  <si>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</si>
  <si>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</si>
  <si>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</si>
  <si>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</si>
  <si>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</si>
  <si>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</si>
  <si>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</si>
  <si>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</si>
  <si>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</si>
  <si>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</si>
  <si>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</si>
  <si>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</si>
  <si>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</si>
  <si>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</si>
  <si>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</si>
  <si>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</si>
  <si>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</si>
  <si>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</si>
  <si>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</si>
  <si>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</si>
  <si>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</si>
  <si>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</si>
  <si>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</si>
  <si>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</si>
  <si>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</si>
  <si>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</si>
  <si>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</si>
  <si>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</si>
  <si>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</si>
  <si>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</si>
  <si>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</si>
  <si>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</si>
  <si>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</si>
  <si>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</si>
  <si>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</si>
  <si>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</si>
  <si>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</si>
  <si>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</si>
  <si>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</si>
  <si>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</si>
  <si>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</si>
  <si>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</si>
  <si>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</si>
  <si>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</si>
  <si>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</si>
  <si>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</si>
  <si>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</si>
  <si>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</si>
  <si>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</si>
  <si>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</si>
  <si>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</si>
  <si>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</si>
  <si>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</si>
  <si>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</si>
  <si>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</si>
  <si>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</si>
  <si>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</si>
  <si>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</si>
  <si>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</si>
  <si>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</si>
  <si>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</si>
  <si>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</si>
  <si>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</si>
  <si>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</si>
  <si>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</si>
  <si>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</si>
  <si>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</si>
  <si>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</si>
  <si>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</si>
  <si>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</si>
  <si>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</si>
  <si>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</si>
  <si>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</si>
  <si>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</si>
  <si>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</si>
  <si>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</si>
  <si>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</si>
  <si>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</si>
  <si>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</si>
  <si>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</si>
  <si>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</si>
  <si>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</si>
  <si>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</si>
  <si>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</si>
  <si>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</si>
  <si>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</si>
  <si>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</si>
  <si>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</si>
  <si>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</si>
  <si>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</si>
  <si>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</si>
  <si>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</si>
  <si>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</si>
  <si>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</si>
  <si>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</si>
  <si>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</si>
  <si>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</si>
  <si>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</si>
  <si>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</si>
  <si>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</si>
  <si>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</si>
  <si>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</si>
  <si>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</si>
  <si>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</si>
  <si>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</si>
  <si>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</si>
  <si>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</si>
  <si>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</si>
  <si>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</si>
  <si>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</si>
  <si>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</si>
  <si>
    <t>Missed/Late Count</t>
  </si>
  <si>
    <t>High Delinquency Risk</t>
  </si>
  <si>
    <t>Row Labels</t>
  </si>
  <si>
    <t>Grand Total</t>
  </si>
  <si>
    <t>Count of Customer_ID</t>
  </si>
  <si>
    <t>Average of Credit_Utilization</t>
  </si>
  <si>
    <t>Average of Debt_to_Income_Ratio</t>
  </si>
  <si>
    <t>Average of Account_Tenure</t>
  </si>
  <si>
    <t>Average of Age</t>
  </si>
  <si>
    <t>Average of Loan_Balance</t>
  </si>
  <si>
    <t>Average of Income</t>
  </si>
  <si>
    <t>Average of Missed_Payments</t>
  </si>
  <si>
    <t>Age Max</t>
  </si>
  <si>
    <t>Age Min</t>
  </si>
  <si>
    <t>zz</t>
  </si>
  <si>
    <t>z</t>
  </si>
  <si>
    <t>Median Income</t>
  </si>
  <si>
    <t>Median Loan Balance</t>
  </si>
  <si>
    <t>Median Debt to Income ratio</t>
  </si>
  <si>
    <t>Age Bin</t>
  </si>
  <si>
    <t>Income Bin</t>
  </si>
  <si>
    <t>Account Tenure Bin</t>
  </si>
  <si>
    <t>Loan Balance Bin</t>
  </si>
  <si>
    <t>18-30</t>
  </si>
  <si>
    <t>31-40</t>
  </si>
  <si>
    <t>41-50</t>
  </si>
  <si>
    <t>51-60</t>
  </si>
  <si>
    <t>61-74</t>
  </si>
  <si>
    <t>Column Labels</t>
  </si>
  <si>
    <t>High Risk</t>
  </si>
  <si>
    <t>Low Risk</t>
  </si>
  <si>
    <t>Median Credit Score</t>
  </si>
  <si>
    <t>Age BIN</t>
  </si>
  <si>
    <t>0-50000</t>
  </si>
  <si>
    <t>100001-150000</t>
  </si>
  <si>
    <t>150001-200000</t>
  </si>
  <si>
    <t>50001-100000</t>
  </si>
  <si>
    <t>0-5</t>
  </si>
  <si>
    <t>11-15</t>
  </si>
  <si>
    <t>16-19</t>
  </si>
  <si>
    <t>6-10</t>
  </si>
  <si>
    <t>0-25000</t>
  </si>
  <si>
    <t>25001-50000</t>
  </si>
  <si>
    <t>50001-75000</t>
  </si>
  <si>
    <t>75001-100000</t>
  </si>
  <si>
    <t>Delinquency Risk by Employment</t>
  </si>
  <si>
    <t>Delinquency Risk by Credit Card Type</t>
  </si>
  <si>
    <t>Credit Score Bin</t>
  </si>
  <si>
    <t>Delinquency Risk by Credit Score Bin</t>
  </si>
  <si>
    <t>300-399</t>
  </si>
  <si>
    <t>400-499</t>
  </si>
  <si>
    <t>500-599</t>
  </si>
  <si>
    <t>600-699</t>
  </si>
  <si>
    <t>700-799</t>
  </si>
  <si>
    <t>800-847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</si>
</sst>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left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pivotButton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8" fillId="33" borderId="0" xfId="0" applyFont="1" applyFill="1"/>
    <xf numFmtId="0" fontId="16" fillId="33" borderId="0" xfId="0" applyFont="1" applyFill="1" applyAlignment="1">
      <alignment horizontal="center"/>
    </xf>
    <xf numFmtId="0" fontId="18" fillId="33" borderId="0" xfId="0" applyFont="1" applyFill="1" applyAlignment="1">
      <alignment horizontal="center"/>
    </xf>
    <xf numFmtId="0" fontId="16" fillId="33" borderId="0" xfId="0" applyFont="1" applyFill="1" applyAlignment="1">
      <alignment horizontal="center" vertical="center"/>
    </xf>
    <xf numFmtId="0" fontId="0" fillId="0" borderId="0" xfId="0" applyNumberFormat="1"/>
    <xf numFmtId="0" fontId="0" fillId="0" borderId="0" xfId="0" pivotButton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/>
    <xf numFmtId="10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 vertical="center"/>
    </xf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9">
    <dxf>
      <alignment horizontal="center"/>
    </dxf>
    <dxf>
      <alignment vertical="center"/>
    </dxf>
    <dxf>
      <numFmt numFmtId="14" formatCode="0.00%"/>
    </dxf>
    <dxf>
      <alignment horizontal="center"/>
    </dxf>
    <dxf>
      <alignment vertical="center"/>
    </dxf>
    <dxf>
      <numFmt numFmtId="14" formatCode="0.00%"/>
    </dxf>
    <dxf>
      <alignment horizontal="center"/>
    </dxf>
    <dxf>
      <alignment vertical="center"/>
    </dxf>
    <dxf>
      <numFmt numFmtId="14" formatCode="0.00%"/>
    </dxf>
    <dxf>
      <numFmt numFmtId="14" formatCode="0.00%"/>
    </dxf>
    <dxf>
      <alignment horizontal="center"/>
    </dxf>
    <dxf>
      <alignment vertic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numFmt numFmtId="14" formatCode="0.00%"/>
    </dxf>
    <dxf>
      <numFmt numFmtId="14" formatCode="0.00%"/>
    </dxf>
    <dxf>
      <alignment horizontal="center"/>
    </dxf>
    <dxf>
      <alignment vertical="center"/>
    </dxf>
    <dxf>
      <alignment horizontal="center"/>
    </dxf>
    <dxf>
      <alignment vertical="center"/>
    </dxf>
    <dxf>
      <alignment vertic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horizontal="center"/>
    </dxf>
    <dxf>
      <alignment horizontal="center"/>
    </dxf>
    <dxf>
      <numFmt numFmtId="14" formatCode="0.00%"/>
    </dxf>
    <dxf>
      <alignment horizontal="center"/>
    </dxf>
    <dxf>
      <alignment vertical="center"/>
    </dxf>
    <dxf>
      <numFmt numFmtId="14" formatCode="0.00%"/>
    </dxf>
    <dxf>
      <alignment horizontal="center"/>
    </dxf>
    <dxf>
      <alignment vertical="center"/>
    </dxf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pivotCacheDefinition" Target="pivotCache/pivotCacheDefinition1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pivotCacheDefinition" Target="pivotCache/pivotCacheDefinition3.xml"/><Relationship Id="rId4" Type="http://purl.oclc.org/ooxml/officeDocument/relationships/pivotCacheDefinition" Target="pivotCache/pivotCacheDefinition2.xml"/><Relationship Id="rId9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[Delinquency_Data.xlsx]Pivots!PivotTable1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Delinguent</a:t>
            </a:r>
            <a:r>
              <a:rPr lang="en-US" baseline="0%"/>
              <a:t> Account by Employment status</a:t>
            </a:r>
          </a:p>
        </c:rich>
      </c:tx>
      <c:layout>
        <c:manualLayout>
          <c:xMode val="edge"/>
          <c:yMode val="edge"/>
          <c:x val="0.31558132400694333"/>
          <c:y val="3.4691315759443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Pivots!$A$4:$A$14</c:f>
              <c:multiLvlStrCache>
                <c:ptCount val="8"/>
                <c:lvl>
                  <c:pt idx="0">
                    <c:v>Employed</c:v>
                  </c:pt>
                  <c:pt idx="1">
                    <c:v>retired</c:v>
                  </c:pt>
                  <c:pt idx="2">
                    <c:v>Unemployed</c:v>
                  </c:pt>
                  <c:pt idx="3">
                    <c:v>Self-employed</c:v>
                  </c:pt>
                  <c:pt idx="4">
                    <c:v>Employed</c:v>
                  </c:pt>
                  <c:pt idx="5">
                    <c:v>Unemployed</c:v>
                  </c:pt>
                  <c:pt idx="6">
                    <c:v>Self-employed</c:v>
                  </c:pt>
                  <c:pt idx="7">
                    <c:v>retired</c:v>
                  </c:pt>
                </c:lvl>
                <c:lvl>
                  <c:pt idx="0">
                    <c:v>0</c:v>
                  </c:pt>
                  <c:pt idx="4">
                    <c:v>1</c:v>
                  </c:pt>
                </c:lvl>
              </c:multiLvlStrCache>
            </c:multiLvlStrRef>
          </c:cat>
          <c:val>
            <c:numRef>
              <c:f>Pivots!$B$4:$B$14</c:f>
              <c:numCache>
                <c:formatCode>General</c:formatCode>
                <c:ptCount val="8"/>
                <c:pt idx="0">
                  <c:v>201</c:v>
                </c:pt>
                <c:pt idx="1">
                  <c:v>77</c:v>
                </c:pt>
                <c:pt idx="2">
                  <c:v>75</c:v>
                </c:pt>
                <c:pt idx="3">
                  <c:v>67</c:v>
                </c:pt>
                <c:pt idx="4">
                  <c:v>39</c:v>
                </c:pt>
                <c:pt idx="5">
                  <c:v>18</c:v>
                </c:pt>
                <c:pt idx="6">
                  <c:v>13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99-45A2-9AAE-172BE62CD3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4190863"/>
        <c:axId val="164188463"/>
      </c:barChart>
      <c:catAx>
        <c:axId val="164190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88463"/>
        <c:crosses val="autoZero"/>
        <c:auto val="1"/>
        <c:lblAlgn val="ctr"/>
        <c:lblOffset val="100"/>
        <c:noMultiLvlLbl val="0"/>
      </c:catAx>
      <c:valAx>
        <c:axId val="16418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90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[Delinquency_Data.xlsx]Pivots!PivotTable2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Pivots!$B$18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Pivots!$A$19:$A$31</c:f>
              <c:multiLvlStrCache>
                <c:ptCount val="10"/>
                <c:lvl>
                  <c:pt idx="0">
                    <c:v>Gold</c:v>
                  </c:pt>
                  <c:pt idx="1">
                    <c:v>Student</c:v>
                  </c:pt>
                  <c:pt idx="2">
                    <c:v>Business</c:v>
                  </c:pt>
                  <c:pt idx="3">
                    <c:v>Standard</c:v>
                  </c:pt>
                  <c:pt idx="4">
                    <c:v>Platinum</c:v>
                  </c:pt>
                  <c:pt idx="5">
                    <c:v>Business</c:v>
                  </c:pt>
                  <c:pt idx="6">
                    <c:v>Student</c:v>
                  </c:pt>
                  <c:pt idx="7">
                    <c:v>Gold</c:v>
                  </c:pt>
                  <c:pt idx="8">
                    <c:v>Standard</c:v>
                  </c:pt>
                  <c:pt idx="9">
                    <c:v>Platinum</c:v>
                  </c:pt>
                </c:lvl>
                <c:lvl>
                  <c:pt idx="0">
                    <c:v>0</c:v>
                  </c:pt>
                  <c:pt idx="5">
                    <c:v>1</c:v>
                  </c:pt>
                </c:lvl>
              </c:multiLvlStrCache>
            </c:multiLvlStrRef>
          </c:cat>
          <c:val>
            <c:numRef>
              <c:f>Pivots!$B$19:$B$31</c:f>
              <c:numCache>
                <c:formatCode>General</c:formatCode>
                <c:ptCount val="10"/>
                <c:pt idx="0">
                  <c:v>101</c:v>
                </c:pt>
                <c:pt idx="1">
                  <c:v>92</c:v>
                </c:pt>
                <c:pt idx="2">
                  <c:v>85</c:v>
                </c:pt>
                <c:pt idx="3">
                  <c:v>75</c:v>
                </c:pt>
                <c:pt idx="4">
                  <c:v>67</c:v>
                </c:pt>
                <c:pt idx="5">
                  <c:v>23</c:v>
                </c:pt>
                <c:pt idx="6">
                  <c:v>20</c:v>
                </c:pt>
                <c:pt idx="7">
                  <c:v>17</c:v>
                </c:pt>
                <c:pt idx="8">
                  <c:v>11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B1-472A-AE49-C8EF5C821F5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4190383"/>
        <c:axId val="154107519"/>
      </c:barChart>
      <c:catAx>
        <c:axId val="164190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07519"/>
        <c:crosses val="autoZero"/>
        <c:auto val="1"/>
        <c:lblAlgn val="ctr"/>
        <c:lblOffset val="100"/>
        <c:noMultiLvlLbl val="0"/>
      </c:catAx>
      <c:valAx>
        <c:axId val="15410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90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[Delinquency_Data.xlsx]Pivots!PivotTable3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Pivots!$B$38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Pivots!$A$39:$A$51</c:f>
              <c:multiLvlStrCache>
                <c:ptCount val="10"/>
                <c:lvl>
                  <c:pt idx="0">
                    <c:v>Chicago</c:v>
                  </c:pt>
                  <c:pt idx="1">
                    <c:v>Phoenix</c:v>
                  </c:pt>
                  <c:pt idx="2">
                    <c:v>Los Angeles</c:v>
                  </c:pt>
                  <c:pt idx="3">
                    <c:v>New York</c:v>
                  </c:pt>
                  <c:pt idx="4">
                    <c:v>Houston</c:v>
                  </c:pt>
                  <c:pt idx="5">
                    <c:v>Los Angeles</c:v>
                  </c:pt>
                  <c:pt idx="6">
                    <c:v>Phoenix</c:v>
                  </c:pt>
                  <c:pt idx="7">
                    <c:v>Houston</c:v>
                  </c:pt>
                  <c:pt idx="8">
                    <c:v>Chicago</c:v>
                  </c:pt>
                  <c:pt idx="9">
                    <c:v>New York</c:v>
                  </c:pt>
                </c:lvl>
                <c:lvl>
                  <c:pt idx="0">
                    <c:v>0</c:v>
                  </c:pt>
                  <c:pt idx="5">
                    <c:v>1</c:v>
                  </c:pt>
                </c:lvl>
              </c:multiLvlStrCache>
            </c:multiLvlStrRef>
          </c:cat>
          <c:val>
            <c:numRef>
              <c:f>Pivots!$B$39:$B$51</c:f>
              <c:numCache>
                <c:formatCode>General</c:formatCode>
                <c:ptCount val="10"/>
                <c:pt idx="0">
                  <c:v>88</c:v>
                </c:pt>
                <c:pt idx="1">
                  <c:v>86</c:v>
                </c:pt>
                <c:pt idx="2">
                  <c:v>86</c:v>
                </c:pt>
                <c:pt idx="3">
                  <c:v>81</c:v>
                </c:pt>
                <c:pt idx="4">
                  <c:v>79</c:v>
                </c:pt>
                <c:pt idx="5">
                  <c:v>21</c:v>
                </c:pt>
                <c:pt idx="6">
                  <c:v>17</c:v>
                </c:pt>
                <c:pt idx="7">
                  <c:v>16</c:v>
                </c:pt>
                <c:pt idx="8">
                  <c:v>15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4E-4EFF-8341-F0F321B20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2901759"/>
        <c:axId val="1982898399"/>
      </c:barChart>
      <c:catAx>
        <c:axId val="198290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898399"/>
        <c:crosses val="autoZero"/>
        <c:auto val="1"/>
        <c:lblAlgn val="ctr"/>
        <c:lblOffset val="100"/>
        <c:noMultiLvlLbl val="0"/>
      </c:catAx>
      <c:valAx>
        <c:axId val="198289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90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[Delinquency_Data.xlsx]Pivots!PivotTable15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Pivots!$B$61:$B$62</c:f>
              <c:strCache>
                <c:ptCount val="1"/>
                <c:pt idx="0">
                  <c:v>High Risk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Pivots!$A$63:$A$68</c:f>
              <c:strCache>
                <c:ptCount val="5"/>
                <c:pt idx="0">
                  <c:v>18-30</c:v>
                </c:pt>
                <c:pt idx="1">
                  <c:v>31-40</c:v>
                </c:pt>
                <c:pt idx="2">
                  <c:v>41-50</c:v>
                </c:pt>
                <c:pt idx="3">
                  <c:v>51-60</c:v>
                </c:pt>
                <c:pt idx="4">
                  <c:v>61-74</c:v>
                </c:pt>
              </c:strCache>
            </c:strRef>
          </c:cat>
          <c:val>
            <c:numRef>
              <c:f>Pivots!$B$63:$B$68</c:f>
              <c:numCache>
                <c:formatCode>0.00%</c:formatCode>
                <c:ptCount val="5"/>
                <c:pt idx="0">
                  <c:v>0.156</c:v>
                </c:pt>
                <c:pt idx="1">
                  <c:v>0.104</c:v>
                </c:pt>
                <c:pt idx="2">
                  <c:v>0.16800000000000001</c:v>
                </c:pt>
                <c:pt idx="3">
                  <c:v>0.13200000000000001</c:v>
                </c:pt>
                <c:pt idx="4">
                  <c:v>0.17599999999999999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34-4D64-B3DC-36A48F96D05C}"/>
            </c:ext>
          </c:extLst>
        </c:ser>
        <c:ser>
          <c:idx val="1"/>
          <c:order val="1"/>
          <c:tx>
            <c:strRef>
              <c:f>Pivots!$C$61:$C$62</c:f>
              <c:strCache>
                <c:ptCount val="1"/>
                <c:pt idx="0">
                  <c:v>Low Risk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Pivots!$A$63:$A$68</c:f>
              <c:strCache>
                <c:ptCount val="5"/>
                <c:pt idx="0">
                  <c:v>18-30</c:v>
                </c:pt>
                <c:pt idx="1">
                  <c:v>31-40</c:v>
                </c:pt>
                <c:pt idx="2">
                  <c:v>41-50</c:v>
                </c:pt>
                <c:pt idx="3">
                  <c:v>51-60</c:v>
                </c:pt>
                <c:pt idx="4">
                  <c:v>61-74</c:v>
                </c:pt>
              </c:strCache>
            </c:strRef>
          </c:cat>
          <c:val>
            <c:numRef>
              <c:f>Pivots!$C$63:$C$68</c:f>
              <c:numCache>
                <c:formatCode>0.00%</c:formatCode>
                <c:ptCount val="5"/>
                <c:pt idx="0">
                  <c:v>0.05</c:v>
                </c:pt>
                <c:pt idx="1">
                  <c:v>0.06</c:v>
                </c:pt>
                <c:pt idx="2">
                  <c:v>4.5999999999999999E-2</c:v>
                </c:pt>
                <c:pt idx="3">
                  <c:v>4.2000000000000003E-2</c:v>
                </c:pt>
                <c:pt idx="4">
                  <c:v>6.6000000000000003E-2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34-4D64-B3DC-36A48F96D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83583"/>
        <c:axId val="2122886943"/>
      </c:barChart>
      <c:catAx>
        <c:axId val="2122883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886943"/>
        <c:crosses val="autoZero"/>
        <c:auto val="1"/>
        <c:lblAlgn val="ctr"/>
        <c:lblOffset val="100"/>
        <c:noMultiLvlLbl val="0"/>
      </c:catAx>
      <c:valAx>
        <c:axId val="212288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883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[Delinquency_Data.xlsx]Pivots!PivotTable4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Pivots!$B$73:$B$74</c:f>
              <c:strCache>
                <c:ptCount val="1"/>
                <c:pt idx="0">
                  <c:v>High Risk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Pivots!$A$75:$A$79</c:f>
              <c:strCache>
                <c:ptCount val="4"/>
                <c:pt idx="0">
                  <c:v>100001-150000</c:v>
                </c:pt>
                <c:pt idx="1">
                  <c:v>50001-100000</c:v>
                </c:pt>
                <c:pt idx="2">
                  <c:v>150001-200000</c:v>
                </c:pt>
                <c:pt idx="3">
                  <c:v>0-50000</c:v>
                </c:pt>
              </c:strCache>
            </c:strRef>
          </c:cat>
          <c:val>
            <c:numRef>
              <c:f>Pivots!$B$75:$B$79</c:f>
              <c:numCache>
                <c:formatCode>0.00%</c:formatCode>
                <c:ptCount val="4"/>
                <c:pt idx="0">
                  <c:v>0.246</c:v>
                </c:pt>
                <c:pt idx="1">
                  <c:v>0.188</c:v>
                </c:pt>
                <c:pt idx="2">
                  <c:v>0.186</c:v>
                </c:pt>
                <c:pt idx="3">
                  <c:v>0.11600000000000001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BE-41DA-BE6F-6BCE5B2F3F34}"/>
            </c:ext>
          </c:extLst>
        </c:ser>
        <c:ser>
          <c:idx val="1"/>
          <c:order val="1"/>
          <c:tx>
            <c:strRef>
              <c:f>Pivots!$C$73:$C$74</c:f>
              <c:strCache>
                <c:ptCount val="1"/>
                <c:pt idx="0">
                  <c:v>Low Risk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Pivots!$A$75:$A$79</c:f>
              <c:strCache>
                <c:ptCount val="4"/>
                <c:pt idx="0">
                  <c:v>100001-150000</c:v>
                </c:pt>
                <c:pt idx="1">
                  <c:v>50001-100000</c:v>
                </c:pt>
                <c:pt idx="2">
                  <c:v>150001-200000</c:v>
                </c:pt>
                <c:pt idx="3">
                  <c:v>0-50000</c:v>
                </c:pt>
              </c:strCache>
            </c:strRef>
          </c:cat>
          <c:val>
            <c:numRef>
              <c:f>Pivots!$C$75:$C$79</c:f>
              <c:numCache>
                <c:formatCode>0.00%</c:formatCode>
                <c:ptCount val="4"/>
                <c:pt idx="0">
                  <c:v>6.2E-2</c:v>
                </c:pt>
                <c:pt idx="1">
                  <c:v>7.8E-2</c:v>
                </c:pt>
                <c:pt idx="2">
                  <c:v>0.08</c:v>
                </c:pt>
                <c:pt idx="3">
                  <c:v>4.3999999999999997E-2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BE-41DA-BE6F-6BCE5B2F3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6689023"/>
        <c:axId val="486687583"/>
      </c:barChart>
      <c:catAx>
        <c:axId val="48668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687583"/>
        <c:crosses val="autoZero"/>
        <c:auto val="1"/>
        <c:lblAlgn val="ctr"/>
        <c:lblOffset val="100"/>
        <c:noMultiLvlLbl val="0"/>
      </c:catAx>
      <c:valAx>
        <c:axId val="48668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689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3744393474956076"/>
          <c:y val="5.1714177439050074E-2"/>
          <c:w val="0.20015514273571508"/>
          <c:h val="0.199916206126408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[Delinquency_Data.xlsx]Pivots!PivotTable6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Pivots!$B$96:$B$97</c:f>
              <c:strCache>
                <c:ptCount val="1"/>
                <c:pt idx="0">
                  <c:v>High Risk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Pivots!$A$98:$A$102</c:f>
              <c:strCache>
                <c:ptCount val="4"/>
                <c:pt idx="0">
                  <c:v>0-5</c:v>
                </c:pt>
                <c:pt idx="1">
                  <c:v>16-19</c:v>
                </c:pt>
                <c:pt idx="2">
                  <c:v>6-10</c:v>
                </c:pt>
                <c:pt idx="3">
                  <c:v>11-15</c:v>
                </c:pt>
              </c:strCache>
            </c:strRef>
          </c:cat>
          <c:val>
            <c:numRef>
              <c:f>Pivots!$B$98:$B$102</c:f>
              <c:numCache>
                <c:formatCode>0.00%</c:formatCode>
                <c:ptCount val="4"/>
                <c:pt idx="0">
                  <c:v>0.224</c:v>
                </c:pt>
                <c:pt idx="1">
                  <c:v>0.17599999999999999</c:v>
                </c:pt>
                <c:pt idx="2">
                  <c:v>0.17</c:v>
                </c:pt>
                <c:pt idx="3">
                  <c:v>0.16600000000000001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4-4BDA-B708-424138A35B15}"/>
            </c:ext>
          </c:extLst>
        </c:ser>
        <c:ser>
          <c:idx val="1"/>
          <c:order val="1"/>
          <c:tx>
            <c:strRef>
              <c:f>Pivots!$C$96:$C$97</c:f>
              <c:strCache>
                <c:ptCount val="1"/>
                <c:pt idx="0">
                  <c:v>Low Risk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Pivots!$A$98:$A$102</c:f>
              <c:strCache>
                <c:ptCount val="4"/>
                <c:pt idx="0">
                  <c:v>0-5</c:v>
                </c:pt>
                <c:pt idx="1">
                  <c:v>16-19</c:v>
                </c:pt>
                <c:pt idx="2">
                  <c:v>6-10</c:v>
                </c:pt>
                <c:pt idx="3">
                  <c:v>11-15</c:v>
                </c:pt>
              </c:strCache>
            </c:strRef>
          </c:cat>
          <c:val>
            <c:numRef>
              <c:f>Pivots!$C$98:$C$102</c:f>
              <c:numCache>
                <c:formatCode>0.00%</c:formatCode>
                <c:ptCount val="4"/>
                <c:pt idx="0">
                  <c:v>7.0000000000000007E-2</c:v>
                </c:pt>
                <c:pt idx="1">
                  <c:v>5.3999999999999999E-2</c:v>
                </c:pt>
                <c:pt idx="2">
                  <c:v>6.4000000000000001E-2</c:v>
                </c:pt>
                <c:pt idx="3">
                  <c:v>7.5999999999999998E-2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74-4BDA-B708-424138A35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1896895"/>
        <c:axId val="2131883935"/>
      </c:barChart>
      <c:catAx>
        <c:axId val="213189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883935"/>
        <c:crosses val="autoZero"/>
        <c:auto val="1"/>
        <c:lblAlgn val="ctr"/>
        <c:lblOffset val="100"/>
        <c:noMultiLvlLbl val="0"/>
      </c:catAx>
      <c:valAx>
        <c:axId val="213188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896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[Delinquency_Data.xlsx]Pivots!PivotTable7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Pivots!$B$108:$B$109</c:f>
              <c:strCache>
                <c:ptCount val="1"/>
                <c:pt idx="0">
                  <c:v>High Risk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Pivots!$A$110:$A$114</c:f>
              <c:strCache>
                <c:ptCount val="4"/>
                <c:pt idx="0">
                  <c:v>25001-50000</c:v>
                </c:pt>
                <c:pt idx="1">
                  <c:v>75001-100000</c:v>
                </c:pt>
                <c:pt idx="2">
                  <c:v>0-25000</c:v>
                </c:pt>
                <c:pt idx="3">
                  <c:v>50001-75000</c:v>
                </c:pt>
              </c:strCache>
            </c:strRef>
          </c:cat>
          <c:val>
            <c:numRef>
              <c:f>Pivots!$B$110:$B$114</c:f>
              <c:numCache>
                <c:formatCode>0.00%</c:formatCode>
                <c:ptCount val="4"/>
                <c:pt idx="0">
                  <c:v>0.23400000000000001</c:v>
                </c:pt>
                <c:pt idx="1">
                  <c:v>0.182</c:v>
                </c:pt>
                <c:pt idx="2">
                  <c:v>0.17799999999999999</c:v>
                </c:pt>
                <c:pt idx="3">
                  <c:v>0.14199999999999999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D6-4981-B12A-DFC6C868A20E}"/>
            </c:ext>
          </c:extLst>
        </c:ser>
        <c:ser>
          <c:idx val="1"/>
          <c:order val="1"/>
          <c:tx>
            <c:strRef>
              <c:f>Pivots!$C$108:$C$109</c:f>
              <c:strCache>
                <c:ptCount val="1"/>
                <c:pt idx="0">
                  <c:v>Low Risk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Pivots!$A$110:$A$114</c:f>
              <c:strCache>
                <c:ptCount val="4"/>
                <c:pt idx="0">
                  <c:v>25001-50000</c:v>
                </c:pt>
                <c:pt idx="1">
                  <c:v>75001-100000</c:v>
                </c:pt>
                <c:pt idx="2">
                  <c:v>0-25000</c:v>
                </c:pt>
                <c:pt idx="3">
                  <c:v>50001-75000</c:v>
                </c:pt>
              </c:strCache>
            </c:strRef>
          </c:cat>
          <c:val>
            <c:numRef>
              <c:f>Pivots!$C$110:$C$114</c:f>
              <c:numCache>
                <c:formatCode>0.00%</c:formatCode>
                <c:ptCount val="4"/>
                <c:pt idx="0">
                  <c:v>7.5999999999999998E-2</c:v>
                </c:pt>
                <c:pt idx="1">
                  <c:v>5.8000000000000003E-2</c:v>
                </c:pt>
                <c:pt idx="2">
                  <c:v>0.08</c:v>
                </c:pt>
                <c:pt idx="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D6-4981-B12A-DFC6C868A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5719839"/>
        <c:axId val="1545706399"/>
      </c:barChart>
      <c:catAx>
        <c:axId val="1545719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706399"/>
        <c:crosses val="autoZero"/>
        <c:auto val="1"/>
        <c:lblAlgn val="ctr"/>
        <c:lblOffset val="100"/>
        <c:noMultiLvlLbl val="0"/>
      </c:catAx>
      <c:valAx>
        <c:axId val="154570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71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[Delinquency_Data.xlsx]Pivots!PivotTable8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Pivots!$B$124:$B$125</c:f>
              <c:strCache>
                <c:ptCount val="1"/>
                <c:pt idx="0">
                  <c:v>High Risk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Pivots!$A$126:$A$130</c:f>
              <c:strCache>
                <c:ptCount val="4"/>
                <c:pt idx="0">
                  <c:v>Employed</c:v>
                </c:pt>
                <c:pt idx="1">
                  <c:v>Unemployed</c:v>
                </c:pt>
                <c:pt idx="2">
                  <c:v>retired</c:v>
                </c:pt>
                <c:pt idx="3">
                  <c:v>Self-employed</c:v>
                </c:pt>
              </c:strCache>
            </c:strRef>
          </c:cat>
          <c:val>
            <c:numRef>
              <c:f>Pivots!$B$126:$B$130</c:f>
              <c:numCache>
                <c:formatCode>0.00%</c:formatCode>
                <c:ptCount val="4"/>
                <c:pt idx="0">
                  <c:v>0.35199999999999998</c:v>
                </c:pt>
                <c:pt idx="1">
                  <c:v>0.13600000000000001</c:v>
                </c:pt>
                <c:pt idx="2">
                  <c:v>0.13200000000000001</c:v>
                </c:pt>
                <c:pt idx="3">
                  <c:v>0.11600000000000001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D0-4E64-9AFF-606CABFC3237}"/>
            </c:ext>
          </c:extLst>
        </c:ser>
        <c:ser>
          <c:idx val="1"/>
          <c:order val="1"/>
          <c:tx>
            <c:strRef>
              <c:f>Pivots!$C$124:$C$125</c:f>
              <c:strCache>
                <c:ptCount val="1"/>
                <c:pt idx="0">
                  <c:v>Low Risk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Pivots!$A$126:$A$130</c:f>
              <c:strCache>
                <c:ptCount val="4"/>
                <c:pt idx="0">
                  <c:v>Employed</c:v>
                </c:pt>
                <c:pt idx="1">
                  <c:v>Unemployed</c:v>
                </c:pt>
                <c:pt idx="2">
                  <c:v>retired</c:v>
                </c:pt>
                <c:pt idx="3">
                  <c:v>Self-employed</c:v>
                </c:pt>
              </c:strCache>
            </c:strRef>
          </c:cat>
          <c:val>
            <c:numRef>
              <c:f>Pivots!$C$126:$C$130</c:f>
              <c:numCache>
                <c:formatCode>0.00%</c:formatCode>
                <c:ptCount val="4"/>
                <c:pt idx="0">
                  <c:v>0.128</c:v>
                </c:pt>
                <c:pt idx="1">
                  <c:v>0.05</c:v>
                </c:pt>
                <c:pt idx="2">
                  <c:v>4.2000000000000003E-2</c:v>
                </c:pt>
                <c:pt idx="3">
                  <c:v>4.3999999999999997E-2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D0-4E64-9AFF-606CABFC3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5616799"/>
        <c:axId val="535622079"/>
      </c:barChart>
      <c:catAx>
        <c:axId val="53561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22079"/>
        <c:crosses val="autoZero"/>
        <c:auto val="1"/>
        <c:lblAlgn val="ctr"/>
        <c:lblOffset val="100"/>
        <c:noMultiLvlLbl val="0"/>
      </c:catAx>
      <c:valAx>
        <c:axId val="53562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[Delinquency_Data.xlsx]Pivots!PivotTable9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Pivots!$B$141:$B$142</c:f>
              <c:strCache>
                <c:ptCount val="1"/>
                <c:pt idx="0">
                  <c:v>High Risk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Pivots!$A$143:$A$148</c:f>
              <c:strCache>
                <c:ptCount val="5"/>
                <c:pt idx="0">
                  <c:v>Student</c:v>
                </c:pt>
                <c:pt idx="1">
                  <c:v>Gold</c:v>
                </c:pt>
                <c:pt idx="2">
                  <c:v>Business</c:v>
                </c:pt>
                <c:pt idx="3">
                  <c:v>Standard</c:v>
                </c:pt>
                <c:pt idx="4">
                  <c:v>Platinum</c:v>
                </c:pt>
              </c:strCache>
            </c:strRef>
          </c:cat>
          <c:val>
            <c:numRef>
              <c:f>Pivots!$B$143:$B$148</c:f>
              <c:numCache>
                <c:formatCode>0.00%</c:formatCode>
                <c:ptCount val="5"/>
                <c:pt idx="0">
                  <c:v>0.16800000000000001</c:v>
                </c:pt>
                <c:pt idx="1">
                  <c:v>0.16800000000000001</c:v>
                </c:pt>
                <c:pt idx="2">
                  <c:v>0.156</c:v>
                </c:pt>
                <c:pt idx="3">
                  <c:v>0.13</c:v>
                </c:pt>
                <c:pt idx="4">
                  <c:v>0.114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8D-46BB-9AD3-C30C11FA6873}"/>
            </c:ext>
          </c:extLst>
        </c:ser>
        <c:ser>
          <c:idx val="1"/>
          <c:order val="1"/>
          <c:tx>
            <c:strRef>
              <c:f>Pivots!$C$141:$C$142</c:f>
              <c:strCache>
                <c:ptCount val="1"/>
                <c:pt idx="0">
                  <c:v>Low Risk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Pivots!$A$143:$A$148</c:f>
              <c:strCache>
                <c:ptCount val="5"/>
                <c:pt idx="0">
                  <c:v>Student</c:v>
                </c:pt>
                <c:pt idx="1">
                  <c:v>Gold</c:v>
                </c:pt>
                <c:pt idx="2">
                  <c:v>Business</c:v>
                </c:pt>
                <c:pt idx="3">
                  <c:v>Standard</c:v>
                </c:pt>
                <c:pt idx="4">
                  <c:v>Platinum</c:v>
                </c:pt>
              </c:strCache>
            </c:strRef>
          </c:cat>
          <c:val>
            <c:numRef>
              <c:f>Pivots!$C$143:$C$148</c:f>
              <c:numCache>
                <c:formatCode>0.00%</c:formatCode>
                <c:ptCount val="5"/>
                <c:pt idx="0">
                  <c:v>5.6000000000000001E-2</c:v>
                </c:pt>
                <c:pt idx="1">
                  <c:v>6.8000000000000005E-2</c:v>
                </c:pt>
                <c:pt idx="2">
                  <c:v>0.06</c:v>
                </c:pt>
                <c:pt idx="3">
                  <c:v>4.2000000000000003E-2</c:v>
                </c:pt>
                <c:pt idx="4">
                  <c:v>3.7999999999999999E-2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8D-46BB-9AD3-C30C11FA68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97457999"/>
        <c:axId val="497482479"/>
      </c:barChart>
      <c:catAx>
        <c:axId val="497457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482479"/>
        <c:crosses val="autoZero"/>
        <c:auto val="1"/>
        <c:lblAlgn val="ctr"/>
        <c:lblOffset val="100"/>
        <c:noMultiLvlLbl val="0"/>
      </c:catAx>
      <c:valAx>
        <c:axId val="49748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45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[Delinquency_Data.xlsx]Pivots!PivotTable10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Pivots!$B$157:$B$158</c:f>
              <c:strCache>
                <c:ptCount val="1"/>
                <c:pt idx="0">
                  <c:v>High Risk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Pivots!$A$159:$A$165</c:f>
              <c:strCache>
                <c:ptCount val="6"/>
                <c:pt idx="0">
                  <c:v>300-399</c:v>
                </c:pt>
                <c:pt idx="1">
                  <c:v>600-699</c:v>
                </c:pt>
                <c:pt idx="2">
                  <c:v>400-499</c:v>
                </c:pt>
                <c:pt idx="3">
                  <c:v>700-799</c:v>
                </c:pt>
                <c:pt idx="4">
                  <c:v>800-847</c:v>
                </c:pt>
                <c:pt idx="5">
                  <c:v>500-599</c:v>
                </c:pt>
              </c:strCache>
            </c:strRef>
          </c:cat>
          <c:val>
            <c:numRef>
              <c:f>Pivots!$B$159:$B$165</c:f>
              <c:numCache>
                <c:formatCode>0.00%</c:formatCode>
                <c:ptCount val="6"/>
                <c:pt idx="0">
                  <c:v>0.14799999999999999</c:v>
                </c:pt>
                <c:pt idx="1">
                  <c:v>0.14599999999999999</c:v>
                </c:pt>
                <c:pt idx="2">
                  <c:v>0.12</c:v>
                </c:pt>
                <c:pt idx="3">
                  <c:v>0.11799999999999999</c:v>
                </c:pt>
                <c:pt idx="4">
                  <c:v>0.104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32-4681-8622-36EE43C71902}"/>
            </c:ext>
          </c:extLst>
        </c:ser>
        <c:ser>
          <c:idx val="1"/>
          <c:order val="1"/>
          <c:tx>
            <c:strRef>
              <c:f>Pivots!$C$157:$C$158</c:f>
              <c:strCache>
                <c:ptCount val="1"/>
                <c:pt idx="0">
                  <c:v>Low Risk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Pivots!$A$159:$A$165</c:f>
              <c:strCache>
                <c:ptCount val="6"/>
                <c:pt idx="0">
                  <c:v>300-399</c:v>
                </c:pt>
                <c:pt idx="1">
                  <c:v>600-699</c:v>
                </c:pt>
                <c:pt idx="2">
                  <c:v>400-499</c:v>
                </c:pt>
                <c:pt idx="3">
                  <c:v>700-799</c:v>
                </c:pt>
                <c:pt idx="4">
                  <c:v>800-847</c:v>
                </c:pt>
                <c:pt idx="5">
                  <c:v>500-599</c:v>
                </c:pt>
              </c:strCache>
            </c:strRef>
          </c:cat>
          <c:val>
            <c:numRef>
              <c:f>Pivots!$C$159:$C$165</c:f>
              <c:numCache>
                <c:formatCode>0.00%</c:formatCode>
                <c:ptCount val="6"/>
                <c:pt idx="0">
                  <c:v>5.8000000000000003E-2</c:v>
                </c:pt>
                <c:pt idx="1">
                  <c:v>4.2000000000000003E-2</c:v>
                </c:pt>
                <c:pt idx="2">
                  <c:v>0.04</c:v>
                </c:pt>
                <c:pt idx="3">
                  <c:v>5.3999999999999999E-2</c:v>
                </c:pt>
                <c:pt idx="4">
                  <c:v>1.6E-2</c:v>
                </c:pt>
                <c:pt idx="5">
                  <c:v>5.3999999999999999E-2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32-4681-8622-36EE43C7190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0559"/>
        <c:axId val="535629279"/>
      </c:barChart>
      <c:catAx>
        <c:axId val="535610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29279"/>
        <c:crosses val="autoZero"/>
        <c:auto val="1"/>
        <c:lblAlgn val="ctr"/>
        <c:lblOffset val="100"/>
        <c:noMultiLvlLbl val="0"/>
      </c:catAx>
      <c:valAx>
        <c:axId val="53562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1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chart" Target="../charts/chart8.xml"/><Relationship Id="rId3" Type="http://purl.oclc.org/ooxml/officeDocument/relationships/chart" Target="../charts/chart3.xml"/><Relationship Id="rId7" Type="http://purl.oclc.org/ooxml/officeDocument/relationships/chart" Target="../charts/chart7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10" Type="http://purl.oclc.org/ooxml/officeDocument/relationships/chart" Target="../charts/chart10.xml"/><Relationship Id="rId4" Type="http://purl.oclc.org/ooxml/officeDocument/relationships/chart" Target="../charts/chart4.xml"/><Relationship Id="rId9" Type="http://purl.oclc.org/ooxml/officeDocument/relationships/chart" Target="../charts/chart9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204787</xdr:colOff>
      <xdr:row>1</xdr:row>
      <xdr:rowOff>38100</xdr:rowOff>
    </xdr:from>
    <xdr:to>
      <xdr:col>11</xdr:col>
      <xdr:colOff>180975</xdr:colOff>
      <xdr:row>15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091461-21EC-738D-B71C-4AF49F0308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3</xdr:col>
      <xdr:colOff>290511</xdr:colOff>
      <xdr:row>17</xdr:row>
      <xdr:rowOff>85725</xdr:rowOff>
    </xdr:from>
    <xdr:to>
      <xdr:col>9</xdr:col>
      <xdr:colOff>685799</xdr:colOff>
      <xdr:row>32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C585CC-CEDE-F55C-D18E-6E5ACD56BB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3</xdr:col>
      <xdr:colOff>23811</xdr:colOff>
      <xdr:row>36</xdr:row>
      <xdr:rowOff>19049</xdr:rowOff>
    </xdr:from>
    <xdr:to>
      <xdr:col>10</xdr:col>
      <xdr:colOff>581024</xdr:colOff>
      <xdr:row>50</xdr:row>
      <xdr:rowOff>161924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35BFC7-5814-CFDA-8B56-77CFDDD7E4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4</xdr:col>
      <xdr:colOff>290511</xdr:colOff>
      <xdr:row>58</xdr:row>
      <xdr:rowOff>171450</xdr:rowOff>
    </xdr:from>
    <xdr:to>
      <xdr:col>11</xdr:col>
      <xdr:colOff>704850</xdr:colOff>
      <xdr:row>70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64F7CE1-DD99-7FDF-4A88-321AC70366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4</xdr:col>
      <xdr:colOff>23812</xdr:colOff>
      <xdr:row>73</xdr:row>
      <xdr:rowOff>0</xdr:rowOff>
    </xdr:from>
    <xdr:to>
      <xdr:col>12</xdr:col>
      <xdr:colOff>0</xdr:colOff>
      <xdr:row>88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7152B41-5CD2-1680-D7D2-58E4C8D8E3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4</xdr:col>
      <xdr:colOff>33337</xdr:colOff>
      <xdr:row>89</xdr:row>
      <xdr:rowOff>171450</xdr:rowOff>
    </xdr:from>
    <xdr:to>
      <xdr:col>11</xdr:col>
      <xdr:colOff>476250</xdr:colOff>
      <xdr:row>103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BCE8A11-37A6-FFDE-F43C-03AA7635FD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4</xdr:col>
      <xdr:colOff>14286</xdr:colOff>
      <xdr:row>105</xdr:row>
      <xdr:rowOff>85725</xdr:rowOff>
    </xdr:from>
    <xdr:to>
      <xdr:col>11</xdr:col>
      <xdr:colOff>123824</xdr:colOff>
      <xdr:row>119</xdr:row>
      <xdr:rowOff>28575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4216486-DF54-7E73-CBA6-1C5EBB5DC9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4</xdr:col>
      <xdr:colOff>4761</xdr:colOff>
      <xdr:row>123</xdr:row>
      <xdr:rowOff>0</xdr:rowOff>
    </xdr:from>
    <xdr:to>
      <xdr:col>12</xdr:col>
      <xdr:colOff>704849</xdr:colOff>
      <xdr:row>135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C6DDAAD-745B-0E72-36D0-4530080CD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  <xdr:twoCellAnchor>
    <xdr:from>
      <xdr:col>3</xdr:col>
      <xdr:colOff>747711</xdr:colOff>
      <xdr:row>137</xdr:row>
      <xdr:rowOff>9524</xdr:rowOff>
    </xdr:from>
    <xdr:to>
      <xdr:col>13</xdr:col>
      <xdr:colOff>285749</xdr:colOff>
      <xdr:row>151</xdr:row>
      <xdr:rowOff>19049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9D45DC9-B37B-87FF-F6A4-8E78316E6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twoCellAnchor>
  <xdr:twoCellAnchor>
    <xdr:from>
      <xdr:col>3</xdr:col>
      <xdr:colOff>138112</xdr:colOff>
      <xdr:row>154</xdr:row>
      <xdr:rowOff>9525</xdr:rowOff>
    </xdr:from>
    <xdr:to>
      <xdr:col>13</xdr:col>
      <xdr:colOff>123825</xdr:colOff>
      <xdr:row>167</xdr:row>
      <xdr:rowOff>114300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61E96B0-EC06-B8E0-2CF4-FFCACBEFF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3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JAY" refreshedDateIso="2025-07-14T16:26:19.10999979358166175" createdVersion="8" refreshedVersion="8" minRefreshableVersion="3" recordCount="500" xr:uid="{246966C0-4258-489B-8479-B0AC1F847170}">
  <cacheSource type="worksheet">
    <worksheetSource ref="A1:Y501" sheet="Delinquency_prediction_dataset1"/>
  </cacheSource>
  <cacheFields count="26">
    <cacheField name="Customer_ID" numFmtId="0">
      <sharedItems/>
    </cacheField>
    <cacheField name="Age" numFmtId="0">
      <sharedItems containsSemiMixedTypes="0" containsString="0" containsNumber="1" containsInteger="1" minValue="18" maxValue="74"/>
    </cacheField>
    <cacheField name="Income" numFmtId="0">
      <sharedItems containsSemiMixedTypes="0" containsString="0" containsNumber="1" containsInteger="1" minValue="15404" maxValue="199943"/>
    </cacheField>
    <cacheField name="Credit_Score" numFmtId="0">
      <sharedItems containsSemiMixedTypes="0" containsString="0" containsNumber="1" containsInteger="1" minValue="301" maxValue="847"/>
    </cacheField>
    <cacheField name="Credit_Utilization" numFmtId="164">
      <sharedItems containsSemiMixedTypes="0" containsString="0" containsNumber="1" minValue="0.05" maxValue="1.0258425262600499"/>
    </cacheField>
    <cacheField name="Missed_Payments" numFmtId="0">
      <sharedItems containsSemiMixedTypes="0" containsString="0" containsNumber="1" containsInteger="1" minValue="0" maxValue="6"/>
    </cacheField>
    <cacheField name="Delinquent_Account" numFmtId="0">
      <sharedItems containsSemiMixedTypes="0" containsString="0" containsNumber="1" containsInteger="1" minValue="0" maxValue="1"/>
    </cacheField>
    <cacheField name="Loan_Balance" numFmtId="0">
      <sharedItems containsSemiMixedTypes="0" containsString="0" containsNumber="1" containsInteger="1" minValue="612" maxValue="99620"/>
    </cacheField>
    <cacheField name="Debt_to_Income_Ratio" numFmtId="164">
      <sharedItems containsSemiMixedTypes="0" containsString="0" containsNumber="1" minValue="0.10037237351285801" maxValue="0.55295645054628195"/>
    </cacheField>
    <cacheField name="Employment_Status" numFmtId="0">
      <sharedItems count="4">
        <s v="Employed"/>
        <s v="Self-employed"/>
        <s v="Unemployed"/>
        <s v="retired"/>
      </sharedItems>
    </cacheField>
    <cacheField name="Account_Tenure" numFmtId="0">
      <sharedItems containsSemiMixedTypes="0" containsString="0" containsNumber="1" containsInteger="1" minValue="0" maxValue="19"/>
    </cacheField>
    <cacheField name="Credit_Card_Type" numFmtId="0">
      <sharedItems count="5">
        <s v="Student"/>
        <s v="Standard"/>
        <s v="Platinum"/>
        <s v="Gold"/>
        <s v="Business"/>
      </sharedItems>
    </cacheField>
    <cacheField name="Location" numFmtId="0">
      <sharedItems/>
    </cacheField>
    <cacheField name="Month_1" numFmtId="0">
      <sharedItems/>
    </cacheField>
    <cacheField name="Month_2" numFmtId="0">
      <sharedItems/>
    </cacheField>
    <cacheField name="Month_3" numFmtId="0">
      <sharedItems/>
    </cacheField>
    <cacheField name="Month_4" numFmtId="0">
      <sharedItems/>
    </cacheField>
    <cacheField name="Month_5" numFmtId="0">
      <sharedItems/>
    </cacheField>
    <cacheField name="Month_6" numFmtId="0">
      <sharedItems/>
    </cacheField>
    <cacheField name="Missed/Late Count" numFmtId="0">
      <sharedItems containsSemiMixedTypes="0" containsString="0" containsNumber="1" containsInteger="1" minValue="1" maxValue="6"/>
    </cacheField>
    <cacheField name="High Delinquency Risk" numFmtId="0">
      <sharedItems count="2">
        <s v="High Risk"/>
        <s v="Low Risk"/>
      </sharedItems>
    </cacheField>
    <cacheField name="Age Bin" numFmtId="0">
      <sharedItems count="5">
        <s v="51-60"/>
        <s v="61-74"/>
        <s v="41-50"/>
        <s v="31-40"/>
        <s v="18-30"/>
      </sharedItems>
    </cacheField>
    <cacheField name="Income Bin" numFmtId="0">
      <sharedItems count="4">
        <s v="150001-200000"/>
        <s v="100001-150000"/>
        <s v="0-50000"/>
        <s v="50001-100000"/>
      </sharedItems>
    </cacheField>
    <cacheField name="Account Tenure Bin" numFmtId="0">
      <sharedItems count="4">
        <s v="16-19"/>
        <s v="0-5"/>
        <s v="11-15"/>
        <s v="6-10"/>
      </sharedItems>
    </cacheField>
    <cacheField name="Loan Balance Bin" numFmtId="0">
      <sharedItems count="4">
        <s v="0-25000"/>
        <s v="75001-100000"/>
        <s v="25001-50000"/>
        <s v="50001-75000"/>
      </sharedItems>
    </cacheField>
    <cacheField name="High Risk Percent" numFmtId="0" formula="&quot;High Risk&quot; / (&quot;High Risk&quot;+ &quot;Low Risk&quot;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JAY" refreshedDateIso="2025-07-14T16:26:19.58000013604759875" createdVersion="8" refreshedVersion="8" minRefreshableVersion="3" recordCount="500" xr:uid="{A7778BCE-1A59-4ABE-B7CB-1EE778057E66}">
  <cacheSource type="worksheet">
    <worksheetSource ref="A1:U501" sheet="Delinquency_prediction_dataset1"/>
  </cacheSource>
  <cacheFields count="21">
    <cacheField name="Customer_ID" numFmtId="0">
      <sharedItems/>
    </cacheField>
    <cacheField name="Age" numFmtId="0">
      <sharedItems containsSemiMixedTypes="0" containsString="0" containsNumber="1" containsInteger="1" minValue="18" maxValue="74"/>
    </cacheField>
    <cacheField name="Income" numFmtId="0">
      <sharedItems containsSemiMixedTypes="0" containsString="0" containsNumber="1" containsInteger="1" minValue="15404" maxValue="199943"/>
    </cacheField>
    <cacheField name="Credit_Score" numFmtId="0">
      <sharedItems containsSemiMixedTypes="0" containsString="0" containsNumber="1" containsInteger="1" minValue="301" maxValue="847"/>
    </cacheField>
    <cacheField name="Credit_Utilization" numFmtId="164">
      <sharedItems containsSemiMixedTypes="0" containsString="0" containsNumber="1" minValue="0.05" maxValue="1.0258425262600499"/>
    </cacheField>
    <cacheField name="Missed_Payments" numFmtId="0">
      <sharedItems containsSemiMixedTypes="0" containsString="0" containsNumber="1" containsInteger="1" minValue="0" maxValue="6"/>
    </cacheField>
    <cacheField name="Delinquent_Account" numFmtId="0">
      <sharedItems containsSemiMixedTypes="0" containsString="0" containsNumber="1" containsInteger="1" minValue="0" maxValue="1" count="2">
        <n v="0"/>
        <n v="1"/>
      </sharedItems>
    </cacheField>
    <cacheField name="Loan_Balance" numFmtId="0">
      <sharedItems containsSemiMixedTypes="0" containsString="0" containsNumber="1" containsInteger="1" minValue="612" maxValue="99620"/>
    </cacheField>
    <cacheField name="Debt_to_Income_Ratio" numFmtId="164">
      <sharedItems containsSemiMixedTypes="0" containsString="0" containsNumber="1" minValue="0.10037237351285801" maxValue="0.55295645054628195"/>
    </cacheField>
    <cacheField name="Employment_Status" numFmtId="0">
      <sharedItems count="4">
        <s v="Employed"/>
        <s v="Self-employed"/>
        <s v="Unemployed"/>
        <s v="retired"/>
      </sharedItems>
    </cacheField>
    <cacheField name="Account_Tenure" numFmtId="0">
      <sharedItems containsSemiMixedTypes="0" containsString="0" containsNumber="1" containsInteger="1" minValue="0" maxValue="19"/>
    </cacheField>
    <cacheField name="Credit_Card_Type" numFmtId="0">
      <sharedItems count="5">
        <s v="Student"/>
        <s v="Standard"/>
        <s v="Platinum"/>
        <s v="Gold"/>
        <s v="Business"/>
      </sharedItems>
    </cacheField>
    <cacheField name="Location" numFmtId="0">
      <sharedItems count="5">
        <s v="Los Angeles"/>
        <s v="Phoenix"/>
        <s v="Chicago"/>
        <s v="New York"/>
        <s v="Houston"/>
      </sharedItems>
    </cacheField>
    <cacheField name="Month_1" numFmtId="0">
      <sharedItems/>
    </cacheField>
    <cacheField name="Month_2" numFmtId="0">
      <sharedItems/>
    </cacheField>
    <cacheField name="Month_3" numFmtId="0">
      <sharedItems/>
    </cacheField>
    <cacheField name="Month_4" numFmtId="0">
      <sharedItems/>
    </cacheField>
    <cacheField name="Month_5" numFmtId="0">
      <sharedItems/>
    </cacheField>
    <cacheField name="Month_6" numFmtId="0">
      <sharedItems/>
    </cacheField>
    <cacheField name="Missed/Late Count" numFmtId="0">
      <sharedItems containsSemiMixedTypes="0" containsString="0" containsNumber="1" containsInteger="1" minValue="1" maxValue="6"/>
    </cacheField>
    <cacheField name="High Delinquency Ris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JAY" refreshedDateIso="2025-07-14T19:30:56.920000305399298425" createdVersion="8" refreshedVersion="8" minRefreshableVersion="3" recordCount="500" xr:uid="{70EDBB58-ED7C-427F-9826-4CA93C2BD950}">
  <cacheSource type="worksheet">
    <worksheetSource ref="A1:Z501" sheet="Delinquency_prediction_dataset1"/>
  </cacheSource>
  <cacheFields count="26">
    <cacheField name="Customer_ID" numFmtId="0">
      <sharedItems/>
    </cacheField>
    <cacheField name="Age" numFmtId="0">
      <sharedItems containsSemiMixedTypes="0" containsString="0" containsNumber="1" containsInteger="1" minValue="18" maxValue="74"/>
    </cacheField>
    <cacheField name="Income" numFmtId="0">
      <sharedItems containsSemiMixedTypes="0" containsString="0" containsNumber="1" containsInteger="1" minValue="15404" maxValue="199943"/>
    </cacheField>
    <cacheField name="Credit_Score" numFmtId="0">
      <sharedItems containsSemiMixedTypes="0" containsString="0" containsNumber="1" containsInteger="1" minValue="301" maxValue="847"/>
    </cacheField>
    <cacheField name="Credit_Utilization" numFmtId="164">
      <sharedItems containsSemiMixedTypes="0" containsString="0" containsNumber="1" minValue="0.05" maxValue="1.0258425262600499"/>
    </cacheField>
    <cacheField name="Missed_Payments" numFmtId="0">
      <sharedItems containsSemiMixedTypes="0" containsString="0" containsNumber="1" containsInteger="1" minValue="0" maxValue="6"/>
    </cacheField>
    <cacheField name="Delinquent_Account" numFmtId="0">
      <sharedItems containsSemiMixedTypes="0" containsString="0" containsNumber="1" containsInteger="1" minValue="0" maxValue="1"/>
    </cacheField>
    <cacheField name="Loan_Balance" numFmtId="0">
      <sharedItems containsSemiMixedTypes="0" containsString="0" containsNumber="1" containsInteger="1" minValue="612" maxValue="99620"/>
    </cacheField>
    <cacheField name="Debt_to_Income_Ratio" numFmtId="164">
      <sharedItems containsSemiMixedTypes="0" containsString="0" containsNumber="1" minValue="0.10037237351285801" maxValue="0.55295645054628195"/>
    </cacheField>
    <cacheField name="Employment_Status" numFmtId="0">
      <sharedItems/>
    </cacheField>
    <cacheField name="Account_Tenure" numFmtId="0">
      <sharedItems containsSemiMixedTypes="0" containsString="0" containsNumber="1" containsInteger="1" minValue="0" maxValue="19"/>
    </cacheField>
    <cacheField name="Credit_Card_Type" numFmtId="0">
      <sharedItems/>
    </cacheField>
    <cacheField name="Location" numFmtId="0">
      <sharedItems/>
    </cacheField>
    <cacheField name="Month_1" numFmtId="0">
      <sharedItems/>
    </cacheField>
    <cacheField name="Month_2" numFmtId="0">
      <sharedItems/>
    </cacheField>
    <cacheField name="Month_3" numFmtId="0">
      <sharedItems/>
    </cacheField>
    <cacheField name="Month_4" numFmtId="0">
      <sharedItems/>
    </cacheField>
    <cacheField name="Month_5" numFmtId="0">
      <sharedItems/>
    </cacheField>
    <cacheField name="Month_6" numFmtId="0">
      <sharedItems/>
    </cacheField>
    <cacheField name="Missed/Late Count" numFmtId="0">
      <sharedItems containsSemiMixedTypes="0" containsString="0" containsNumber="1" containsInteger="1" minValue="1" maxValue="6"/>
    </cacheField>
    <cacheField name="High Delinquency Risk" numFmtId="0">
      <sharedItems count="2">
        <s v="High Risk"/>
        <s v="Low Risk"/>
      </sharedItems>
    </cacheField>
    <cacheField name="Age Bin" numFmtId="0">
      <sharedItems/>
    </cacheField>
    <cacheField name="Income Bin" numFmtId="0">
      <sharedItems/>
    </cacheField>
    <cacheField name="Account Tenure Bin" numFmtId="0">
      <sharedItems/>
    </cacheField>
    <cacheField name="Loan Balance Bin" numFmtId="0">
      <sharedItems/>
    </cacheField>
    <cacheField name="Credit Score Bin" numFmtId="0">
      <sharedItems count="6">
        <s v="300-399"/>
        <s v="400-499"/>
        <s v="500-599"/>
        <s v="700-799"/>
        <s v="600-699"/>
        <s v="800-84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500">
  <r>
    <s v="CUST0001"/>
    <n v="56"/>
    <n v="165580"/>
    <n v="398"/>
    <n v="0.39050192860023702"/>
    <n v="3"/>
    <n v="0"/>
    <n v="16310"/>
    <n v="0.31739611496857001"/>
    <x v="0"/>
    <n v="18"/>
    <x v="0"/>
    <s v="Los Angeles"/>
    <s v="Late"/>
    <s v="Late"/>
    <s v="Missed"/>
    <s v="Late"/>
    <s v="Missed"/>
    <s v="Late"/>
    <n v="6"/>
    <x v="0"/>
    <x v="0"/>
    <x v="0"/>
    <x v="0"/>
    <x v="0"/>
  </r>
  <r>
    <s v="CUST0002"/>
    <n v="69"/>
    <n v="100999"/>
    <n v="493"/>
    <n v="0.31244403322601699"/>
    <n v="6"/>
    <n v="1"/>
    <n v="17401"/>
    <n v="0.196092643360821"/>
    <x v="1"/>
    <n v="0"/>
    <x v="1"/>
    <s v="Phoenix"/>
    <s v="Missed"/>
    <s v="Missed"/>
    <s v="Late"/>
    <s v="Missed"/>
    <s v="On-time"/>
    <s v="On-time"/>
    <n v="4"/>
    <x v="0"/>
    <x v="1"/>
    <x v="1"/>
    <x v="1"/>
    <x v="0"/>
  </r>
  <r>
    <s v="CUST0003"/>
    <n v="46"/>
    <n v="188416"/>
    <n v="500"/>
    <n v="0.359930238508409"/>
    <n v="0"/>
    <n v="0"/>
    <n v="13761"/>
    <n v="0.30165493989091102"/>
    <x v="1"/>
    <n v="1"/>
    <x v="2"/>
    <s v="Chicago"/>
    <s v="Missed"/>
    <s v="Late"/>
    <s v="Late"/>
    <s v="On-time"/>
    <s v="Missed"/>
    <s v="Late"/>
    <n v="5"/>
    <x v="0"/>
    <x v="2"/>
    <x v="0"/>
    <x v="1"/>
    <x v="0"/>
  </r>
  <r>
    <s v="CUST0004"/>
    <n v="32"/>
    <n v="101672"/>
    <n v="413"/>
    <n v="0.37140035530382398"/>
    <n v="3"/>
    <n v="0"/>
    <n v="88778"/>
    <n v="0.26479443922880602"/>
    <x v="2"/>
    <n v="15"/>
    <x v="2"/>
    <s v="Phoenix"/>
    <s v="Late"/>
    <s v="Missed"/>
    <s v="Late"/>
    <s v="Missed"/>
    <s v="Late"/>
    <s v="Late"/>
    <n v="6"/>
    <x v="0"/>
    <x v="3"/>
    <x v="1"/>
    <x v="2"/>
    <x v="1"/>
  </r>
  <r>
    <s v="CUST0005"/>
    <n v="60"/>
    <n v="38524"/>
    <n v="487"/>
    <n v="0.23471586262820099"/>
    <n v="2"/>
    <n v="0"/>
    <n v="13316"/>
    <n v="0.51058348253484798"/>
    <x v="1"/>
    <n v="11"/>
    <x v="1"/>
    <s v="Phoenix"/>
    <s v="Missed"/>
    <s v="On-time"/>
    <s v="Missed"/>
    <s v="Late"/>
    <s v="Late"/>
    <s v="Late"/>
    <n v="5"/>
    <x v="0"/>
    <x v="0"/>
    <x v="2"/>
    <x v="2"/>
    <x v="0"/>
  </r>
  <r>
    <s v="CUST0006"/>
    <n v="25"/>
    <n v="84042"/>
    <n v="700"/>
    <n v="0.65054042971452497"/>
    <n v="6"/>
    <n v="0"/>
    <n v="48361"/>
    <n v="0.26068788108000901"/>
    <x v="2"/>
    <n v="7"/>
    <x v="3"/>
    <s v="New York"/>
    <s v="On-time"/>
    <s v="Late"/>
    <s v="Missed"/>
    <s v="Missed"/>
    <s v="Missed"/>
    <s v="Late"/>
    <n v="5"/>
    <x v="0"/>
    <x v="4"/>
    <x v="3"/>
    <x v="3"/>
    <x v="2"/>
  </r>
  <r>
    <s v="CUST0007"/>
    <n v="38"/>
    <n v="35056"/>
    <n v="354"/>
    <n v="0.39058094052257902"/>
    <n v="3"/>
    <n v="0"/>
    <n v="4638"/>
    <n v="0.48426513728833398"/>
    <x v="0"/>
    <n v="17"/>
    <x v="2"/>
    <s v="New York"/>
    <s v="On-time"/>
    <s v="Missed"/>
    <s v="Missed"/>
    <s v="Late"/>
    <s v="Missed"/>
    <s v="Late"/>
    <n v="5"/>
    <x v="0"/>
    <x v="3"/>
    <x v="2"/>
    <x v="0"/>
    <x v="0"/>
  </r>
  <r>
    <s v="CUST0008"/>
    <n v="56"/>
    <n v="123215"/>
    <n v="415"/>
    <n v="0.53271466711773097"/>
    <n v="5"/>
    <n v="0"/>
    <n v="55776"/>
    <n v="0.35869522911833701"/>
    <x v="0"/>
    <n v="1"/>
    <x v="0"/>
    <s v="New York"/>
    <s v="On-time"/>
    <s v="On-time"/>
    <s v="On-time"/>
    <s v="Late"/>
    <s v="Missed"/>
    <s v="Late"/>
    <n v="3"/>
    <x v="1"/>
    <x v="0"/>
    <x v="1"/>
    <x v="1"/>
    <x v="3"/>
  </r>
  <r>
    <s v="CUST0009"/>
    <n v="36"/>
    <n v="66991"/>
    <n v="405"/>
    <n v="0.41303484761795101"/>
    <n v="5"/>
    <n v="1"/>
    <n v="45776"/>
    <n v="0.21985410292702701"/>
    <x v="0"/>
    <n v="12"/>
    <x v="0"/>
    <s v="Phoenix"/>
    <s v="On-time"/>
    <s v="On-time"/>
    <s v="On-time"/>
    <s v="Missed"/>
    <s v="Late"/>
    <s v="On-time"/>
    <n v="2"/>
    <x v="0"/>
    <x v="3"/>
    <x v="3"/>
    <x v="2"/>
    <x v="2"/>
  </r>
  <r>
    <s v="CUST0010"/>
    <n v="40"/>
    <n v="34870"/>
    <n v="679"/>
    <n v="0.361823917542758"/>
    <n v="4"/>
    <n v="0"/>
    <n v="93922"/>
    <n v="0.33308109252597501"/>
    <x v="0"/>
    <n v="5"/>
    <x v="4"/>
    <s v="Los Angeles"/>
    <s v="On-time"/>
    <s v="Missed"/>
    <s v="Missed"/>
    <s v="On-time"/>
    <s v="Missed"/>
    <s v="Missed"/>
    <n v="4"/>
    <x v="0"/>
    <x v="3"/>
    <x v="2"/>
    <x v="1"/>
    <x v="1"/>
  </r>
  <r>
    <s v="CUST0011"/>
    <n v="28"/>
    <n v="42532"/>
    <n v="340"/>
    <n v="0.83445584721736998"/>
    <n v="4"/>
    <n v="0"/>
    <n v="82909"/>
    <n v="0.26955902536621801"/>
    <x v="2"/>
    <n v="5"/>
    <x v="0"/>
    <s v="Chicago"/>
    <s v="On-time"/>
    <s v="Late"/>
    <s v="Missed"/>
    <s v="Missed"/>
    <s v="On-time"/>
    <s v="Late"/>
    <n v="4"/>
    <x v="0"/>
    <x v="4"/>
    <x v="2"/>
    <x v="1"/>
    <x v="1"/>
  </r>
  <r>
    <s v="CUST0012"/>
    <n v="28"/>
    <n v="70479"/>
    <n v="679"/>
    <n v="0.684586436441881"/>
    <n v="3"/>
    <n v="0"/>
    <n v="75777"/>
    <n v="0.32421574907412298"/>
    <x v="2"/>
    <n v="8"/>
    <x v="4"/>
    <s v="Chicago"/>
    <s v="On-time"/>
    <s v="Missed"/>
    <s v="Missed"/>
    <s v="Late"/>
    <s v="On-time"/>
    <s v="Late"/>
    <n v="4"/>
    <x v="0"/>
    <x v="4"/>
    <x v="3"/>
    <x v="3"/>
    <x v="1"/>
  </r>
  <r>
    <s v="CUST0013"/>
    <n v="41"/>
    <n v="56975"/>
    <n v="320"/>
    <n v="0.12635992000897101"/>
    <n v="0"/>
    <n v="0"/>
    <n v="15171"/>
    <n v="0.22861090125667299"/>
    <x v="0"/>
    <n v="15"/>
    <x v="1"/>
    <s v="Los Angeles"/>
    <s v="Late"/>
    <s v="Late"/>
    <s v="Missed"/>
    <s v="Late"/>
    <s v="On-time"/>
    <s v="On-time"/>
    <n v="4"/>
    <x v="0"/>
    <x v="2"/>
    <x v="3"/>
    <x v="2"/>
    <x v="0"/>
  </r>
  <r>
    <s v="CUST0014"/>
    <n v="70"/>
    <n v="117023"/>
    <n v="528"/>
    <n v="0.105172510332822"/>
    <n v="5"/>
    <n v="0"/>
    <n v="95136"/>
    <n v="0.46901776333459499"/>
    <x v="3"/>
    <n v="10"/>
    <x v="1"/>
    <s v="Los Angeles"/>
    <s v="On-time"/>
    <s v="Missed"/>
    <s v="Missed"/>
    <s v="Missed"/>
    <s v="On-time"/>
    <s v="On-time"/>
    <n v="3"/>
    <x v="1"/>
    <x v="1"/>
    <x v="1"/>
    <x v="3"/>
    <x v="1"/>
  </r>
  <r>
    <s v="CUST0015"/>
    <n v="53"/>
    <n v="143148"/>
    <n v="617"/>
    <n v="0.70852176712729698"/>
    <n v="0"/>
    <n v="0"/>
    <n v="2593"/>
    <n v="0.39253980907967201"/>
    <x v="2"/>
    <n v="6"/>
    <x v="1"/>
    <s v="Chicago"/>
    <s v="Late"/>
    <s v="Missed"/>
    <s v="Late"/>
    <s v="Late"/>
    <s v="Late"/>
    <s v="Late"/>
    <n v="6"/>
    <x v="0"/>
    <x v="0"/>
    <x v="1"/>
    <x v="3"/>
    <x v="0"/>
  </r>
  <r>
    <s v="CUST0016"/>
    <n v="57"/>
    <n v="159356"/>
    <n v="601"/>
    <n v="0.39602932169024901"/>
    <n v="0"/>
    <n v="0"/>
    <n v="1514"/>
    <n v="0.30317815681615901"/>
    <x v="1"/>
    <n v="9"/>
    <x v="3"/>
    <s v="Houston"/>
    <s v="Missed"/>
    <s v="On-time"/>
    <s v="Late"/>
    <s v="Missed"/>
    <s v="Missed"/>
    <s v="Late"/>
    <n v="5"/>
    <x v="0"/>
    <x v="0"/>
    <x v="0"/>
    <x v="3"/>
    <x v="0"/>
  </r>
  <r>
    <s v="CUST0017"/>
    <n v="41"/>
    <n v="146484"/>
    <n v="543"/>
    <n v="0.17018353321315499"/>
    <n v="3"/>
    <n v="0"/>
    <n v="74039"/>
    <n v="0.472911476806953"/>
    <x v="1"/>
    <n v="9"/>
    <x v="3"/>
    <s v="New York"/>
    <s v="Late"/>
    <s v="Missed"/>
    <s v="On-time"/>
    <s v="Missed"/>
    <s v="Missed"/>
    <s v="Late"/>
    <n v="5"/>
    <x v="0"/>
    <x v="2"/>
    <x v="1"/>
    <x v="3"/>
    <x v="3"/>
  </r>
  <r>
    <s v="CUST0018"/>
    <n v="20"/>
    <n v="183152"/>
    <n v="823"/>
    <n v="0.70914702650806805"/>
    <n v="0"/>
    <n v="1"/>
    <n v="28018"/>
    <n v="0.30742792440828398"/>
    <x v="2"/>
    <n v="19"/>
    <x v="4"/>
    <s v="New York"/>
    <s v="On-time"/>
    <s v="On-time"/>
    <s v="Late"/>
    <s v="Late"/>
    <s v="On-time"/>
    <s v="Late"/>
    <n v="3"/>
    <x v="0"/>
    <x v="4"/>
    <x v="0"/>
    <x v="0"/>
    <x v="2"/>
  </r>
  <r>
    <s v="CUST0019"/>
    <n v="39"/>
    <n v="81040"/>
    <n v="831"/>
    <n v="0.53382481001981796"/>
    <n v="5"/>
    <n v="0"/>
    <n v="16034"/>
    <n v="0.40976249648611601"/>
    <x v="2"/>
    <n v="17"/>
    <x v="0"/>
    <s v="Chicago"/>
    <s v="Missed"/>
    <s v="On-time"/>
    <s v="On-time"/>
    <s v="Late"/>
    <s v="On-time"/>
    <s v="Missed"/>
    <n v="3"/>
    <x v="1"/>
    <x v="3"/>
    <x v="3"/>
    <x v="0"/>
    <x v="0"/>
  </r>
  <r>
    <s v="CUST0020"/>
    <n v="70"/>
    <n v="181319"/>
    <n v="486"/>
    <n v="0.55031421696646299"/>
    <n v="2"/>
    <n v="0"/>
    <n v="2420"/>
    <n v="0.303830058752242"/>
    <x v="3"/>
    <n v="19"/>
    <x v="0"/>
    <s v="Los Angeles"/>
    <s v="Late"/>
    <s v="Missed"/>
    <s v="Late"/>
    <s v="Late"/>
    <s v="Late"/>
    <s v="Missed"/>
    <n v="6"/>
    <x v="0"/>
    <x v="1"/>
    <x v="0"/>
    <x v="0"/>
    <x v="0"/>
  </r>
  <r>
    <s v="CUST0021"/>
    <n v="19"/>
    <n v="199402"/>
    <n v="783"/>
    <n v="0.66190785440118105"/>
    <n v="4"/>
    <n v="0"/>
    <n v="43942"/>
    <n v="0.33938875948105701"/>
    <x v="1"/>
    <n v="8"/>
    <x v="1"/>
    <s v="Houston"/>
    <s v="Late"/>
    <s v="Late"/>
    <s v="On-time"/>
    <s v="On-time"/>
    <s v="On-time"/>
    <s v="Late"/>
    <n v="3"/>
    <x v="1"/>
    <x v="4"/>
    <x v="0"/>
    <x v="3"/>
    <x v="2"/>
  </r>
  <r>
    <s v="CUST0022"/>
    <n v="41"/>
    <n v="40351"/>
    <n v="690"/>
    <n v="0.23800456834352099"/>
    <n v="2"/>
    <n v="1"/>
    <n v="2200"/>
    <n v="0.29185612190572202"/>
    <x v="2"/>
    <n v="14"/>
    <x v="2"/>
    <s v="Chicago"/>
    <s v="Missed"/>
    <s v="Missed"/>
    <s v="On-time"/>
    <s v="On-time"/>
    <s v="Late"/>
    <s v="Missed"/>
    <n v="4"/>
    <x v="0"/>
    <x v="2"/>
    <x v="2"/>
    <x v="2"/>
    <x v="0"/>
  </r>
  <r>
    <s v="CUST0023"/>
    <n v="61"/>
    <n v="154487"/>
    <n v="321"/>
    <n v="0.173699835723167"/>
    <n v="0"/>
    <n v="0"/>
    <n v="81757"/>
    <n v="0.30953013538739299"/>
    <x v="2"/>
    <n v="3"/>
    <x v="3"/>
    <s v="New York"/>
    <s v="Late"/>
    <s v="On-time"/>
    <s v="On-time"/>
    <s v="On-time"/>
    <s v="Late"/>
    <s v="On-time"/>
    <n v="2"/>
    <x v="1"/>
    <x v="1"/>
    <x v="0"/>
    <x v="1"/>
    <x v="1"/>
  </r>
  <r>
    <s v="CUST0024"/>
    <n v="47"/>
    <n v="108468"/>
    <n v="538"/>
    <n v="0.81619085898064003"/>
    <n v="2"/>
    <n v="1"/>
    <n v="45776"/>
    <n v="0.31705318603879901"/>
    <x v="3"/>
    <n v="7"/>
    <x v="3"/>
    <s v="Phoenix"/>
    <s v="Late"/>
    <s v="Late"/>
    <s v="Late"/>
    <s v="On-time"/>
    <s v="Late"/>
    <s v="Late"/>
    <n v="5"/>
    <x v="0"/>
    <x v="2"/>
    <x v="1"/>
    <x v="3"/>
    <x v="2"/>
  </r>
  <r>
    <s v="CUST0025"/>
    <n v="55"/>
    <n v="41646"/>
    <n v="847"/>
    <n v="0.212566647851541"/>
    <n v="5"/>
    <n v="0"/>
    <n v="28018"/>
    <n v="0.23302681675115999"/>
    <x v="3"/>
    <n v="8"/>
    <x v="1"/>
    <s v="Los Angeles"/>
    <s v="On-time"/>
    <s v="Missed"/>
    <s v="Missed"/>
    <s v="Missed"/>
    <s v="Late"/>
    <s v="Late"/>
    <n v="5"/>
    <x v="0"/>
    <x v="0"/>
    <x v="2"/>
    <x v="3"/>
    <x v="2"/>
  </r>
  <r>
    <s v="CUST0026"/>
    <n v="19"/>
    <n v="193998"/>
    <n v="515"/>
    <n v="0.25555244058488702"/>
    <n v="5"/>
    <n v="0"/>
    <n v="45776"/>
    <n v="0.25989313330769098"/>
    <x v="0"/>
    <n v="12"/>
    <x v="3"/>
    <s v="Phoenix"/>
    <s v="Late"/>
    <s v="Missed"/>
    <s v="On-time"/>
    <s v="Late"/>
    <s v="Missed"/>
    <s v="On-time"/>
    <n v="4"/>
    <x v="0"/>
    <x v="4"/>
    <x v="0"/>
    <x v="2"/>
    <x v="2"/>
  </r>
  <r>
    <s v="CUST0027"/>
    <n v="38"/>
    <n v="89740"/>
    <n v="789"/>
    <n v="0.29551292409084601"/>
    <n v="0"/>
    <n v="0"/>
    <n v="89660"/>
    <n v="0.27832449835138201"/>
    <x v="3"/>
    <n v="8"/>
    <x v="1"/>
    <s v="Chicago"/>
    <s v="Missed"/>
    <s v="On-time"/>
    <s v="Missed"/>
    <s v="Missed"/>
    <s v="Missed"/>
    <s v="On-time"/>
    <n v="4"/>
    <x v="0"/>
    <x v="3"/>
    <x v="3"/>
    <x v="3"/>
    <x v="1"/>
  </r>
  <r>
    <s v="CUST0028"/>
    <n v="50"/>
    <n v="136790"/>
    <n v="525"/>
    <n v="0.91598918473810398"/>
    <n v="3"/>
    <n v="0"/>
    <n v="43870"/>
    <n v="0.32297110168022902"/>
    <x v="0"/>
    <n v="3"/>
    <x v="4"/>
    <s v="New York"/>
    <s v="Missed"/>
    <s v="On-time"/>
    <s v="Late"/>
    <s v="Late"/>
    <s v="Missed"/>
    <s v="On-time"/>
    <n v="4"/>
    <x v="0"/>
    <x v="2"/>
    <x v="1"/>
    <x v="1"/>
    <x v="2"/>
  </r>
  <r>
    <s v="CUST0029"/>
    <n v="29"/>
    <n v="86726"/>
    <n v="588"/>
    <n v="0.59867666008230402"/>
    <n v="2"/>
    <n v="0"/>
    <n v="45776"/>
    <n v="0.29694209804965299"/>
    <x v="1"/>
    <n v="16"/>
    <x v="0"/>
    <s v="Houston"/>
    <s v="Late"/>
    <s v="Late"/>
    <s v="Missed"/>
    <s v="On-time"/>
    <s v="Late"/>
    <s v="On-time"/>
    <n v="4"/>
    <x v="0"/>
    <x v="4"/>
    <x v="3"/>
    <x v="0"/>
    <x v="2"/>
  </r>
  <r>
    <s v="CUST0030"/>
    <n v="39"/>
    <n v="88523"/>
    <n v="523"/>
    <n v="0.69308159488707599"/>
    <n v="3"/>
    <n v="0"/>
    <n v="29561"/>
    <n v="0.41730325338257002"/>
    <x v="0"/>
    <n v="15"/>
    <x v="2"/>
    <s v="Phoenix"/>
    <s v="Late"/>
    <s v="On-time"/>
    <s v="On-time"/>
    <s v="On-time"/>
    <s v="Late"/>
    <s v="On-time"/>
    <n v="2"/>
    <x v="1"/>
    <x v="3"/>
    <x v="3"/>
    <x v="2"/>
    <x v="2"/>
  </r>
  <r>
    <s v="CUST0031"/>
    <n v="61"/>
    <n v="72458"/>
    <n v="374"/>
    <n v="0.53923350911574497"/>
    <n v="3"/>
    <n v="0"/>
    <n v="60530"/>
    <n v="0.38471183189796399"/>
    <x v="0"/>
    <n v="14"/>
    <x v="0"/>
    <s v="Houston"/>
    <s v="On-time"/>
    <s v="Missed"/>
    <s v="Late"/>
    <s v="Missed"/>
    <s v="On-time"/>
    <s v="Missed"/>
    <n v="4"/>
    <x v="0"/>
    <x v="1"/>
    <x v="3"/>
    <x v="2"/>
    <x v="3"/>
  </r>
  <r>
    <s v="CUST0032"/>
    <n v="42"/>
    <n v="60106"/>
    <n v="385"/>
    <n v="0.37962255775975301"/>
    <n v="1"/>
    <n v="0"/>
    <n v="46663"/>
    <n v="0.28036724439746202"/>
    <x v="2"/>
    <n v="2"/>
    <x v="0"/>
    <s v="New York"/>
    <s v="On-time"/>
    <s v="Late"/>
    <s v="Late"/>
    <s v="On-time"/>
    <s v="On-time"/>
    <s v="Missed"/>
    <n v="3"/>
    <x v="1"/>
    <x v="2"/>
    <x v="3"/>
    <x v="1"/>
    <x v="2"/>
  </r>
  <r>
    <s v="CUST0033"/>
    <n v="66"/>
    <n v="106362"/>
    <n v="806"/>
    <n v="0.62625825665203305"/>
    <n v="0"/>
    <n v="1"/>
    <n v="11308"/>
    <n v="0.43817838974519302"/>
    <x v="2"/>
    <n v="19"/>
    <x v="4"/>
    <s v="Phoenix"/>
    <s v="Late"/>
    <s v="Late"/>
    <s v="Late"/>
    <s v="Late"/>
    <s v="Late"/>
    <s v="On-time"/>
    <n v="5"/>
    <x v="0"/>
    <x v="1"/>
    <x v="1"/>
    <x v="0"/>
    <x v="0"/>
  </r>
  <r>
    <s v="CUST0034"/>
    <n v="44"/>
    <n v="99076"/>
    <n v="440"/>
    <n v="0.18867680584063901"/>
    <n v="4"/>
    <n v="0"/>
    <n v="99005"/>
    <n v="0.48730206235754497"/>
    <x v="0"/>
    <n v="4"/>
    <x v="3"/>
    <s v="Houston"/>
    <s v="Missed"/>
    <s v="Late"/>
    <s v="Late"/>
    <s v="Missed"/>
    <s v="On-time"/>
    <s v="Missed"/>
    <n v="5"/>
    <x v="0"/>
    <x v="2"/>
    <x v="3"/>
    <x v="1"/>
    <x v="1"/>
  </r>
  <r>
    <s v="CUST0035"/>
    <n v="59"/>
    <n v="69693"/>
    <n v="316"/>
    <n v="0.28094330958070102"/>
    <n v="5"/>
    <n v="1"/>
    <n v="60278"/>
    <n v="0.30163393500000002"/>
    <x v="3"/>
    <n v="4"/>
    <x v="2"/>
    <s v="Houston"/>
    <s v="On-time"/>
    <s v="Missed"/>
    <s v="Late"/>
    <s v="Late"/>
    <s v="On-time"/>
    <s v="Late"/>
    <n v="4"/>
    <x v="0"/>
    <x v="0"/>
    <x v="3"/>
    <x v="1"/>
    <x v="3"/>
  </r>
  <r>
    <s v="CUST0036"/>
    <n v="45"/>
    <n v="137402"/>
    <n v="464"/>
    <n v="0.64659503585229605"/>
    <n v="5"/>
    <n v="0"/>
    <n v="65119"/>
    <n v="0.39322900850662701"/>
    <x v="2"/>
    <n v="19"/>
    <x v="3"/>
    <s v="Phoenix"/>
    <s v="Missed"/>
    <s v="Missed"/>
    <s v="Missed"/>
    <s v="On-time"/>
    <s v="On-time"/>
    <s v="On-time"/>
    <n v="3"/>
    <x v="1"/>
    <x v="2"/>
    <x v="1"/>
    <x v="0"/>
    <x v="3"/>
  </r>
  <r>
    <s v="CUST0037"/>
    <n v="33"/>
    <n v="53756"/>
    <n v="521"/>
    <n v="0.22854895383464299"/>
    <n v="0"/>
    <n v="0"/>
    <n v="36029"/>
    <n v="0.23070158026685"/>
    <x v="0"/>
    <n v="14"/>
    <x v="0"/>
    <s v="New York"/>
    <s v="Late"/>
    <s v="Missed"/>
    <s v="Missed"/>
    <s v="On-time"/>
    <s v="On-time"/>
    <s v="Missed"/>
    <n v="4"/>
    <x v="0"/>
    <x v="3"/>
    <x v="3"/>
    <x v="2"/>
    <x v="2"/>
  </r>
  <r>
    <s v="CUST0038"/>
    <n v="32"/>
    <n v="181319"/>
    <n v="467"/>
    <n v="0.462183706167625"/>
    <n v="6"/>
    <n v="0"/>
    <n v="62010"/>
    <n v="0.38007480213232903"/>
    <x v="0"/>
    <n v="17"/>
    <x v="1"/>
    <s v="Houston"/>
    <s v="Missed"/>
    <s v="On-time"/>
    <s v="On-time"/>
    <s v="On-time"/>
    <s v="Missed"/>
    <s v="On-time"/>
    <n v="2"/>
    <x v="1"/>
    <x v="3"/>
    <x v="0"/>
    <x v="0"/>
    <x v="3"/>
  </r>
  <r>
    <s v="CUST0039"/>
    <n v="64"/>
    <n v="183152"/>
    <n v="823"/>
    <n v="0.47129753112891698"/>
    <n v="6"/>
    <n v="0"/>
    <n v="87164"/>
    <n v="0.42382379406464299"/>
    <x v="0"/>
    <n v="14"/>
    <x v="0"/>
    <s v="Chicago"/>
    <s v="Late"/>
    <s v="On-time"/>
    <s v="Late"/>
    <s v="Missed"/>
    <s v="Missed"/>
    <s v="On-time"/>
    <n v="4"/>
    <x v="0"/>
    <x v="1"/>
    <x v="0"/>
    <x v="2"/>
    <x v="1"/>
  </r>
  <r>
    <s v="CUST0040"/>
    <n v="68"/>
    <n v="97750"/>
    <n v="352"/>
    <n v="0.394267599332567"/>
    <n v="6"/>
    <n v="0"/>
    <n v="91432"/>
    <n v="0.21230074054894399"/>
    <x v="0"/>
    <n v="1"/>
    <x v="3"/>
    <s v="Phoenix"/>
    <s v="On-time"/>
    <s v="Late"/>
    <s v="Late"/>
    <s v="On-time"/>
    <s v="On-time"/>
    <s v="On-time"/>
    <n v="2"/>
    <x v="1"/>
    <x v="1"/>
    <x v="3"/>
    <x v="1"/>
    <x v="1"/>
  </r>
  <r>
    <s v="CUST0041"/>
    <n v="61"/>
    <n v="107658"/>
    <n v="372"/>
    <n v="0.10977630503022801"/>
    <n v="4"/>
    <n v="0"/>
    <n v="44454"/>
    <n v="0.114767290098423"/>
    <x v="1"/>
    <n v="12"/>
    <x v="0"/>
    <s v="Los Angeles"/>
    <s v="Late"/>
    <s v="Missed"/>
    <s v="Late"/>
    <s v="On-time"/>
    <s v="Late"/>
    <s v="Late"/>
    <n v="5"/>
    <x v="0"/>
    <x v="1"/>
    <x v="1"/>
    <x v="2"/>
    <x v="2"/>
  </r>
  <r>
    <s v="CUST0042"/>
    <n v="72"/>
    <n v="81617"/>
    <n v="359"/>
    <n v="0.37421422176226099"/>
    <n v="5"/>
    <n v="0"/>
    <n v="11564"/>
    <n v="0.383543408821586"/>
    <x v="3"/>
    <n v="3"/>
    <x v="1"/>
    <s v="Los Angeles"/>
    <s v="Late"/>
    <s v="On-time"/>
    <s v="Late"/>
    <s v="On-time"/>
    <s v="Missed"/>
    <s v="Missed"/>
    <n v="4"/>
    <x v="0"/>
    <x v="1"/>
    <x v="3"/>
    <x v="1"/>
    <x v="0"/>
  </r>
  <r>
    <s v="CUST0043"/>
    <n v="69"/>
    <n v="107658"/>
    <n v="792"/>
    <n v="0.33500632461350199"/>
    <n v="0"/>
    <n v="1"/>
    <n v="11155"/>
    <n v="0.31354024824836102"/>
    <x v="3"/>
    <n v="9"/>
    <x v="4"/>
    <s v="New York"/>
    <s v="On-time"/>
    <s v="Late"/>
    <s v="Late"/>
    <s v="Late"/>
    <s v="Missed"/>
    <s v="Missed"/>
    <n v="5"/>
    <x v="0"/>
    <x v="1"/>
    <x v="1"/>
    <x v="3"/>
    <x v="0"/>
  </r>
  <r>
    <s v="CUST0044"/>
    <n v="74"/>
    <n v="66991"/>
    <n v="601"/>
    <n v="0.53228797265753902"/>
    <n v="5"/>
    <n v="0"/>
    <n v="31198"/>
    <n v="0.133156124609737"/>
    <x v="0"/>
    <n v="12"/>
    <x v="3"/>
    <s v="Chicago"/>
    <s v="On-time"/>
    <s v="Late"/>
    <s v="On-time"/>
    <s v="Missed"/>
    <s v="Missed"/>
    <s v="Late"/>
    <n v="4"/>
    <x v="0"/>
    <x v="1"/>
    <x v="3"/>
    <x v="2"/>
    <x v="2"/>
  </r>
  <r>
    <s v="CUST0045"/>
    <n v="20"/>
    <n v="106267"/>
    <n v="751"/>
    <n v="0.52209810773989296"/>
    <n v="3"/>
    <n v="0"/>
    <n v="86447"/>
    <n v="0.55295645054628195"/>
    <x v="2"/>
    <n v="9"/>
    <x v="0"/>
    <s v="Houston"/>
    <s v="On-time"/>
    <s v="Missed"/>
    <s v="On-time"/>
    <s v="Late"/>
    <s v="On-time"/>
    <s v="Late"/>
    <n v="3"/>
    <x v="1"/>
    <x v="4"/>
    <x v="1"/>
    <x v="3"/>
    <x v="1"/>
  </r>
  <r>
    <s v="CUST0046"/>
    <n v="54"/>
    <n v="59238"/>
    <n v="401"/>
    <n v="0.57559229198737405"/>
    <n v="2"/>
    <n v="1"/>
    <n v="45776"/>
    <n v="0.36244194122565498"/>
    <x v="2"/>
    <n v="8"/>
    <x v="3"/>
    <s v="Los Angeles"/>
    <s v="On-time"/>
    <s v="Late"/>
    <s v="Missed"/>
    <s v="Missed"/>
    <s v="Late"/>
    <s v="On-time"/>
    <n v="4"/>
    <x v="0"/>
    <x v="0"/>
    <x v="3"/>
    <x v="3"/>
    <x v="2"/>
  </r>
  <r>
    <s v="CUST0047"/>
    <n v="68"/>
    <n v="153311"/>
    <n v="326"/>
    <n v="0.36480274540511998"/>
    <n v="2"/>
    <n v="0"/>
    <n v="5626"/>
    <n v="0.36701000401251499"/>
    <x v="0"/>
    <n v="7"/>
    <x v="4"/>
    <s v="New York"/>
    <s v="Missed"/>
    <s v="Missed"/>
    <s v="On-time"/>
    <s v="Late"/>
    <s v="Missed"/>
    <s v="Late"/>
    <n v="5"/>
    <x v="0"/>
    <x v="1"/>
    <x v="0"/>
    <x v="3"/>
    <x v="0"/>
  </r>
  <r>
    <s v="CUST0048"/>
    <n v="24"/>
    <n v="146800"/>
    <n v="637"/>
    <n v="0.60455559009317805"/>
    <n v="5"/>
    <n v="0"/>
    <n v="2687"/>
    <n v="0.43658177525620401"/>
    <x v="0"/>
    <n v="2"/>
    <x v="0"/>
    <s v="Chicago"/>
    <s v="On-time"/>
    <s v="Late"/>
    <s v="On-time"/>
    <s v="Missed"/>
    <s v="On-time"/>
    <s v="On-time"/>
    <n v="2"/>
    <x v="1"/>
    <x v="4"/>
    <x v="1"/>
    <x v="1"/>
    <x v="0"/>
  </r>
  <r>
    <s v="CUST0049"/>
    <n v="38"/>
    <n v="97750"/>
    <n v="691"/>
    <n v="0.188798653445263"/>
    <n v="1"/>
    <n v="0"/>
    <n v="63375"/>
    <n v="0.24191760471534901"/>
    <x v="3"/>
    <n v="15"/>
    <x v="0"/>
    <s v="Chicago"/>
    <s v="Late"/>
    <s v="On-time"/>
    <s v="On-time"/>
    <s v="On-time"/>
    <s v="Missed"/>
    <s v="Late"/>
    <n v="3"/>
    <x v="1"/>
    <x v="3"/>
    <x v="3"/>
    <x v="2"/>
    <x v="3"/>
  </r>
  <r>
    <s v="CUST0050"/>
    <n v="26"/>
    <n v="118033"/>
    <n v="469"/>
    <n v="0.13561905346952899"/>
    <n v="4"/>
    <n v="0"/>
    <n v="92865"/>
    <n v="0.31304541120886697"/>
    <x v="0"/>
    <n v="13"/>
    <x v="3"/>
    <s v="New York"/>
    <s v="Late"/>
    <s v="Missed"/>
    <s v="Missed"/>
    <s v="Late"/>
    <s v="On-time"/>
    <s v="Missed"/>
    <n v="5"/>
    <x v="0"/>
    <x v="4"/>
    <x v="1"/>
    <x v="2"/>
    <x v="1"/>
  </r>
  <r>
    <s v="CUST0051"/>
    <n v="56"/>
    <n v="169865"/>
    <n v="336"/>
    <n v="0.05"/>
    <n v="6"/>
    <n v="0"/>
    <n v="92183"/>
    <n v="0.168067808622023"/>
    <x v="0"/>
    <n v="8"/>
    <x v="3"/>
    <s v="New York"/>
    <s v="Missed"/>
    <s v="Late"/>
    <s v="On-time"/>
    <s v="Late"/>
    <s v="Late"/>
    <s v="On-time"/>
    <n v="4"/>
    <x v="0"/>
    <x v="0"/>
    <x v="0"/>
    <x v="3"/>
    <x v="1"/>
  </r>
  <r>
    <s v="CUST0052"/>
    <n v="35"/>
    <n v="109074"/>
    <n v="383"/>
    <n v="0.40014055208560001"/>
    <n v="4"/>
    <n v="0"/>
    <n v="45776"/>
    <n v="0.23920515527148101"/>
    <x v="0"/>
    <n v="10"/>
    <x v="1"/>
    <s v="Houston"/>
    <s v="Late"/>
    <s v="Missed"/>
    <s v="Late"/>
    <s v="Late"/>
    <s v="Missed"/>
    <s v="On-time"/>
    <n v="5"/>
    <x v="0"/>
    <x v="3"/>
    <x v="1"/>
    <x v="3"/>
    <x v="2"/>
  </r>
  <r>
    <s v="CUST0053"/>
    <n v="21"/>
    <n v="185806"/>
    <n v="823"/>
    <n v="0.34934035513228801"/>
    <n v="4"/>
    <n v="0"/>
    <n v="45776"/>
    <n v="0.338566000046923"/>
    <x v="0"/>
    <n v="2"/>
    <x v="4"/>
    <s v="New York"/>
    <s v="Missed"/>
    <s v="Missed"/>
    <s v="Late"/>
    <s v="On-time"/>
    <s v="On-time"/>
    <s v="Missed"/>
    <n v="4"/>
    <x v="0"/>
    <x v="4"/>
    <x v="0"/>
    <x v="1"/>
    <x v="2"/>
  </r>
  <r>
    <s v="CUST0054"/>
    <n v="42"/>
    <n v="194819"/>
    <n v="339"/>
    <n v="0.65786312237092004"/>
    <n v="3"/>
    <n v="0"/>
    <n v="29427"/>
    <n v="0.13347153328675401"/>
    <x v="0"/>
    <n v="4"/>
    <x v="1"/>
    <s v="Houston"/>
    <s v="Late"/>
    <s v="Missed"/>
    <s v="On-time"/>
    <s v="On-time"/>
    <s v="On-time"/>
    <s v="Missed"/>
    <n v="3"/>
    <x v="1"/>
    <x v="2"/>
    <x v="0"/>
    <x v="1"/>
    <x v="2"/>
  </r>
  <r>
    <s v="CUST0055"/>
    <n v="31"/>
    <n v="90353"/>
    <n v="711"/>
    <n v="0.37026748259022602"/>
    <n v="4"/>
    <n v="0"/>
    <n v="69342"/>
    <n v="0.23637104543219101"/>
    <x v="3"/>
    <n v="9"/>
    <x v="0"/>
    <s v="Houston"/>
    <s v="Late"/>
    <s v="On-time"/>
    <s v="On-time"/>
    <s v="On-time"/>
    <s v="Late"/>
    <s v="Late"/>
    <n v="3"/>
    <x v="1"/>
    <x v="3"/>
    <x v="3"/>
    <x v="3"/>
    <x v="3"/>
  </r>
  <r>
    <s v="CUST0056"/>
    <n v="67"/>
    <n v="198401"/>
    <n v="715"/>
    <n v="0.55467526958885305"/>
    <n v="2"/>
    <n v="0"/>
    <n v="17401"/>
    <n v="0.20720660400622701"/>
    <x v="3"/>
    <n v="12"/>
    <x v="3"/>
    <s v="Phoenix"/>
    <s v="On-time"/>
    <s v="Late"/>
    <s v="Late"/>
    <s v="On-time"/>
    <s v="Late"/>
    <s v="Late"/>
    <n v="4"/>
    <x v="0"/>
    <x v="1"/>
    <x v="0"/>
    <x v="2"/>
    <x v="0"/>
  </r>
  <r>
    <s v="CUST0057"/>
    <n v="26"/>
    <n v="76629"/>
    <n v="673"/>
    <n v="0.66265931531661504"/>
    <n v="3"/>
    <n v="0"/>
    <n v="35372"/>
    <n v="0.31420922456203398"/>
    <x v="0"/>
    <n v="3"/>
    <x v="0"/>
    <s v="Chicago"/>
    <s v="On-time"/>
    <s v="Late"/>
    <s v="Late"/>
    <s v="Late"/>
    <s v="Missed"/>
    <s v="On-time"/>
    <n v="4"/>
    <x v="0"/>
    <x v="4"/>
    <x v="3"/>
    <x v="1"/>
    <x v="2"/>
  </r>
  <r>
    <s v="CUST0058"/>
    <n v="43"/>
    <n v="107193"/>
    <n v="843"/>
    <n v="0.362736184870176"/>
    <n v="0"/>
    <n v="0"/>
    <n v="70793"/>
    <n v="0.35747012616653401"/>
    <x v="0"/>
    <n v="12"/>
    <x v="0"/>
    <s v="Chicago"/>
    <s v="Missed"/>
    <s v="Missed"/>
    <s v="Missed"/>
    <s v="Missed"/>
    <s v="Late"/>
    <s v="On-time"/>
    <n v="5"/>
    <x v="0"/>
    <x v="2"/>
    <x v="1"/>
    <x v="2"/>
    <x v="3"/>
  </r>
  <r>
    <s v="CUST0059"/>
    <n v="70"/>
    <n v="81040"/>
    <n v="401"/>
    <n v="0.55961044202143495"/>
    <n v="4"/>
    <n v="0"/>
    <n v="63443"/>
    <n v="0.37421528043764501"/>
    <x v="3"/>
    <n v="11"/>
    <x v="2"/>
    <s v="Chicago"/>
    <s v="Late"/>
    <s v="Missed"/>
    <s v="Missed"/>
    <s v="Missed"/>
    <s v="Late"/>
    <s v="Missed"/>
    <n v="6"/>
    <x v="0"/>
    <x v="1"/>
    <x v="3"/>
    <x v="2"/>
    <x v="3"/>
  </r>
  <r>
    <s v="CUST0060"/>
    <n v="19"/>
    <n v="107658"/>
    <n v="538"/>
    <n v="0.70038550979103897"/>
    <n v="4"/>
    <n v="0"/>
    <n v="37445"/>
    <n v="0.39988166447781498"/>
    <x v="0"/>
    <n v="4"/>
    <x v="2"/>
    <s v="Phoenix"/>
    <s v="On-time"/>
    <s v="Late"/>
    <s v="Missed"/>
    <s v="Late"/>
    <s v="Missed"/>
    <s v="On-time"/>
    <n v="4"/>
    <x v="0"/>
    <x v="4"/>
    <x v="1"/>
    <x v="1"/>
    <x v="2"/>
  </r>
  <r>
    <s v="CUST0061"/>
    <n v="37"/>
    <n v="140899"/>
    <n v="826"/>
    <n v="0.25236744503888597"/>
    <n v="0"/>
    <n v="1"/>
    <n v="64950"/>
    <n v="0.43721168465723698"/>
    <x v="2"/>
    <n v="9"/>
    <x v="0"/>
    <s v="Houston"/>
    <s v="On-time"/>
    <s v="Missed"/>
    <s v="Late"/>
    <s v="Missed"/>
    <s v="Missed"/>
    <s v="On-time"/>
    <n v="4"/>
    <x v="0"/>
    <x v="3"/>
    <x v="1"/>
    <x v="3"/>
    <x v="3"/>
  </r>
  <r>
    <s v="CUST0062"/>
    <n v="45"/>
    <n v="184160"/>
    <n v="475"/>
    <n v="0.50497046764892795"/>
    <n v="4"/>
    <n v="0"/>
    <n v="49893"/>
    <n v="0.36072454536833998"/>
    <x v="0"/>
    <n v="8"/>
    <x v="3"/>
    <s v="Houston"/>
    <s v="Late"/>
    <s v="Missed"/>
    <s v="On-time"/>
    <s v="On-time"/>
    <s v="Missed"/>
    <s v="Missed"/>
    <n v="4"/>
    <x v="0"/>
    <x v="2"/>
    <x v="0"/>
    <x v="3"/>
    <x v="2"/>
  </r>
  <r>
    <s v="CUST0063"/>
    <n v="64"/>
    <n v="155507"/>
    <n v="801"/>
    <n v="0.36359312336013699"/>
    <n v="0"/>
    <n v="0"/>
    <n v="81202"/>
    <n v="0.48873358988944099"/>
    <x v="3"/>
    <n v="19"/>
    <x v="0"/>
    <s v="New York"/>
    <s v="Missed"/>
    <s v="Late"/>
    <s v="Late"/>
    <s v="On-time"/>
    <s v="Late"/>
    <s v="On-time"/>
    <n v="4"/>
    <x v="0"/>
    <x v="1"/>
    <x v="0"/>
    <x v="0"/>
    <x v="1"/>
  </r>
  <r>
    <s v="CUST0064"/>
    <n v="24"/>
    <n v="109074"/>
    <n v="739"/>
    <n v="0.26510202350137202"/>
    <n v="3"/>
    <n v="0"/>
    <n v="54247"/>
    <n v="0.31195025212646799"/>
    <x v="1"/>
    <n v="6"/>
    <x v="2"/>
    <s v="Phoenix"/>
    <s v="Missed"/>
    <s v="Missed"/>
    <s v="Missed"/>
    <s v="Missed"/>
    <s v="On-time"/>
    <s v="Missed"/>
    <n v="5"/>
    <x v="0"/>
    <x v="4"/>
    <x v="1"/>
    <x v="3"/>
    <x v="3"/>
  </r>
  <r>
    <s v="CUST0065"/>
    <n v="61"/>
    <n v="43251"/>
    <n v="773"/>
    <n v="0.19270965190195399"/>
    <n v="2"/>
    <n v="0"/>
    <n v="86488"/>
    <n v="0.28266788457494502"/>
    <x v="2"/>
    <n v="1"/>
    <x v="3"/>
    <s v="New York"/>
    <s v="On-time"/>
    <s v="Missed"/>
    <s v="Late"/>
    <s v="On-time"/>
    <s v="On-time"/>
    <s v="Late"/>
    <n v="3"/>
    <x v="1"/>
    <x v="1"/>
    <x v="2"/>
    <x v="1"/>
    <x v="1"/>
  </r>
  <r>
    <s v="CUST0066"/>
    <n v="25"/>
    <n v="117634"/>
    <n v="815"/>
    <n v="0.26187028556425901"/>
    <n v="0"/>
    <n v="0"/>
    <n v="95267"/>
    <n v="0.360730736336004"/>
    <x v="0"/>
    <n v="6"/>
    <x v="0"/>
    <s v="Phoenix"/>
    <s v="Missed"/>
    <s v="On-time"/>
    <s v="Missed"/>
    <s v="Missed"/>
    <s v="Late"/>
    <s v="Missed"/>
    <n v="5"/>
    <x v="0"/>
    <x v="4"/>
    <x v="1"/>
    <x v="3"/>
    <x v="1"/>
  </r>
  <r>
    <s v="CUST0067"/>
    <n v="64"/>
    <n v="107658"/>
    <n v="612"/>
    <n v="0.51200580115040195"/>
    <n v="1"/>
    <n v="0"/>
    <n v="99005"/>
    <n v="0.27835888250074098"/>
    <x v="3"/>
    <n v="7"/>
    <x v="4"/>
    <s v="New York"/>
    <s v="On-time"/>
    <s v="Late"/>
    <s v="On-time"/>
    <s v="Missed"/>
    <s v="On-time"/>
    <s v="On-time"/>
    <n v="2"/>
    <x v="1"/>
    <x v="1"/>
    <x v="1"/>
    <x v="3"/>
    <x v="1"/>
  </r>
  <r>
    <s v="CUST0068"/>
    <n v="52"/>
    <n v="172164"/>
    <n v="600"/>
    <n v="0.17783110888765"/>
    <n v="0"/>
    <n v="0"/>
    <n v="7468"/>
    <n v="0.48525647287750401"/>
    <x v="0"/>
    <n v="6"/>
    <x v="4"/>
    <s v="Los Angeles"/>
    <s v="Missed"/>
    <s v="Missed"/>
    <s v="On-time"/>
    <s v="Late"/>
    <s v="Late"/>
    <s v="Missed"/>
    <n v="5"/>
    <x v="0"/>
    <x v="0"/>
    <x v="0"/>
    <x v="3"/>
    <x v="0"/>
  </r>
  <r>
    <s v="CUST0069"/>
    <n v="31"/>
    <n v="107658"/>
    <n v="796"/>
    <n v="0.389854595182272"/>
    <n v="4"/>
    <n v="0"/>
    <n v="85026"/>
    <n v="0.41309834731352102"/>
    <x v="0"/>
    <n v="13"/>
    <x v="0"/>
    <s v="Chicago"/>
    <s v="Missed"/>
    <s v="Late"/>
    <s v="Missed"/>
    <s v="Late"/>
    <s v="Late"/>
    <s v="Missed"/>
    <n v="6"/>
    <x v="0"/>
    <x v="3"/>
    <x v="1"/>
    <x v="2"/>
    <x v="1"/>
  </r>
  <r>
    <s v="CUST0070"/>
    <n v="34"/>
    <n v="81617"/>
    <n v="822"/>
    <n v="0.66263888137057902"/>
    <n v="6"/>
    <n v="0"/>
    <n v="24917"/>
    <n v="0.37502781441995098"/>
    <x v="1"/>
    <n v="18"/>
    <x v="3"/>
    <s v="Chicago"/>
    <s v="Late"/>
    <s v="Missed"/>
    <s v="On-time"/>
    <s v="On-time"/>
    <s v="On-time"/>
    <s v="Missed"/>
    <n v="3"/>
    <x v="1"/>
    <x v="3"/>
    <x v="3"/>
    <x v="0"/>
    <x v="0"/>
  </r>
  <r>
    <s v="CUST0071"/>
    <n v="53"/>
    <n v="196415"/>
    <n v="797"/>
    <n v="0.58980219268378697"/>
    <n v="6"/>
    <n v="1"/>
    <n v="77348"/>
    <n v="0.31314193440413501"/>
    <x v="0"/>
    <n v="4"/>
    <x v="0"/>
    <s v="Houston"/>
    <s v="On-time"/>
    <s v="On-time"/>
    <s v="Missed"/>
    <s v="Missed"/>
    <s v="On-time"/>
    <s v="Late"/>
    <n v="3"/>
    <x v="0"/>
    <x v="0"/>
    <x v="0"/>
    <x v="1"/>
    <x v="1"/>
  </r>
  <r>
    <s v="CUST0072"/>
    <n v="67"/>
    <n v="159572"/>
    <n v="371"/>
    <n v="0.393898475412368"/>
    <n v="3"/>
    <n v="0"/>
    <n v="16310"/>
    <n v="0.25925228285851298"/>
    <x v="2"/>
    <n v="17"/>
    <x v="0"/>
    <s v="Los Angeles"/>
    <s v="Missed"/>
    <s v="On-time"/>
    <s v="On-time"/>
    <s v="Missed"/>
    <s v="On-time"/>
    <s v="On-time"/>
    <n v="2"/>
    <x v="1"/>
    <x v="1"/>
    <x v="0"/>
    <x v="0"/>
    <x v="0"/>
  </r>
  <r>
    <s v="CUST0073"/>
    <n v="57"/>
    <n v="136465"/>
    <n v="567"/>
    <n v="0.83793808267174397"/>
    <n v="5"/>
    <n v="0"/>
    <n v="95303"/>
    <n v="0.37013250045677598"/>
    <x v="0"/>
    <n v="19"/>
    <x v="2"/>
    <s v="Chicago"/>
    <s v="Late"/>
    <s v="Late"/>
    <s v="Missed"/>
    <s v="On-time"/>
    <s v="On-time"/>
    <s v="Missed"/>
    <n v="4"/>
    <x v="0"/>
    <x v="0"/>
    <x v="1"/>
    <x v="0"/>
    <x v="1"/>
  </r>
  <r>
    <s v="CUST0074"/>
    <n v="21"/>
    <n v="36447"/>
    <n v="448"/>
    <n v="0.87860728278233202"/>
    <n v="3"/>
    <n v="0"/>
    <n v="13355"/>
    <n v="0.18729025481530401"/>
    <x v="1"/>
    <n v="11"/>
    <x v="4"/>
    <s v="Houston"/>
    <s v="On-time"/>
    <s v="On-time"/>
    <s v="Missed"/>
    <s v="Late"/>
    <s v="On-time"/>
    <s v="Missed"/>
    <n v="3"/>
    <x v="1"/>
    <x v="4"/>
    <x v="2"/>
    <x v="2"/>
    <x v="0"/>
  </r>
  <r>
    <s v="CUST0075"/>
    <n v="19"/>
    <n v="159188"/>
    <n v="835"/>
    <n v="0.50522448630794503"/>
    <n v="5"/>
    <n v="0"/>
    <n v="96507"/>
    <n v="0.45343635334410198"/>
    <x v="0"/>
    <n v="16"/>
    <x v="2"/>
    <s v="Los Angeles"/>
    <s v="On-time"/>
    <s v="On-time"/>
    <s v="On-time"/>
    <s v="Missed"/>
    <s v="On-time"/>
    <s v="On-time"/>
    <n v="1"/>
    <x v="1"/>
    <x v="4"/>
    <x v="0"/>
    <x v="0"/>
    <x v="1"/>
  </r>
  <r>
    <s v="CUST0076"/>
    <n v="23"/>
    <n v="181267"/>
    <n v="542"/>
    <n v="0.05"/>
    <n v="6"/>
    <n v="0"/>
    <n v="24851"/>
    <n v="0.28223632946146199"/>
    <x v="3"/>
    <n v="12"/>
    <x v="2"/>
    <s v="Chicago"/>
    <s v="Missed"/>
    <s v="Missed"/>
    <s v="Late"/>
    <s v="Missed"/>
    <s v="Late"/>
    <s v="On-time"/>
    <n v="5"/>
    <x v="0"/>
    <x v="4"/>
    <x v="0"/>
    <x v="2"/>
    <x v="0"/>
  </r>
  <r>
    <s v="CUST0077"/>
    <n v="71"/>
    <n v="107658"/>
    <n v="611"/>
    <n v="0.67728963940325104"/>
    <n v="6"/>
    <n v="0"/>
    <n v="23908"/>
    <n v="0.33051067332407202"/>
    <x v="0"/>
    <n v="1"/>
    <x v="0"/>
    <s v="New York"/>
    <s v="Late"/>
    <s v="Missed"/>
    <s v="Late"/>
    <s v="On-time"/>
    <s v="Missed"/>
    <s v="Missed"/>
    <n v="5"/>
    <x v="0"/>
    <x v="1"/>
    <x v="1"/>
    <x v="1"/>
    <x v="0"/>
  </r>
  <r>
    <s v="CUST0078"/>
    <n v="59"/>
    <n v="59425"/>
    <n v="577"/>
    <n v="0.05"/>
    <n v="0"/>
    <n v="0"/>
    <n v="65548"/>
    <n v="0.209039892380671"/>
    <x v="2"/>
    <n v="12"/>
    <x v="2"/>
    <s v="Phoenix"/>
    <s v="Missed"/>
    <s v="On-time"/>
    <s v="On-time"/>
    <s v="On-time"/>
    <s v="On-time"/>
    <s v="On-time"/>
    <n v="1"/>
    <x v="1"/>
    <x v="0"/>
    <x v="3"/>
    <x v="2"/>
    <x v="3"/>
  </r>
  <r>
    <s v="CUST0079"/>
    <n v="21"/>
    <n v="97844"/>
    <n v="728"/>
    <n v="0.79522922214401304"/>
    <n v="2"/>
    <n v="0"/>
    <n v="82909"/>
    <n v="0.37229862631192201"/>
    <x v="0"/>
    <n v="6"/>
    <x v="4"/>
    <s v="Los Angeles"/>
    <s v="On-time"/>
    <s v="Missed"/>
    <s v="On-time"/>
    <s v="Late"/>
    <s v="On-time"/>
    <s v="Late"/>
    <n v="3"/>
    <x v="1"/>
    <x v="4"/>
    <x v="3"/>
    <x v="3"/>
    <x v="1"/>
  </r>
  <r>
    <s v="CUST0080"/>
    <n v="71"/>
    <n v="115235"/>
    <n v="427"/>
    <n v="0.71671698014845897"/>
    <n v="1"/>
    <n v="0"/>
    <n v="31454"/>
    <n v="0.25462583871616701"/>
    <x v="0"/>
    <n v="9"/>
    <x v="2"/>
    <s v="Houston"/>
    <s v="Missed"/>
    <s v="On-time"/>
    <s v="Late"/>
    <s v="On-time"/>
    <s v="On-time"/>
    <s v="Late"/>
    <n v="3"/>
    <x v="1"/>
    <x v="1"/>
    <x v="1"/>
    <x v="3"/>
    <x v="2"/>
  </r>
  <r>
    <s v="CUST0081"/>
    <n v="46"/>
    <n v="189358"/>
    <n v="824"/>
    <n v="0.85484250082760405"/>
    <n v="3"/>
    <n v="0"/>
    <n v="4617"/>
    <n v="0.36492287903050902"/>
    <x v="3"/>
    <n v="5"/>
    <x v="4"/>
    <s v="Los Angeles"/>
    <s v="Missed"/>
    <s v="Late"/>
    <s v="Late"/>
    <s v="On-time"/>
    <s v="Late"/>
    <s v="On-time"/>
    <n v="4"/>
    <x v="0"/>
    <x v="2"/>
    <x v="0"/>
    <x v="1"/>
    <x v="0"/>
  </r>
  <r>
    <s v="CUST0082"/>
    <n v="35"/>
    <n v="88847"/>
    <n v="686"/>
    <n v="0.55205311167354498"/>
    <n v="4"/>
    <n v="0"/>
    <n v="92329"/>
    <n v="0.37573934689773802"/>
    <x v="3"/>
    <n v="2"/>
    <x v="2"/>
    <s v="Houston"/>
    <s v="Late"/>
    <s v="Late"/>
    <s v="Missed"/>
    <s v="On-time"/>
    <s v="Late"/>
    <s v="Late"/>
    <n v="5"/>
    <x v="0"/>
    <x v="3"/>
    <x v="3"/>
    <x v="1"/>
    <x v="1"/>
  </r>
  <r>
    <s v="CUST0083"/>
    <n v="43"/>
    <n v="172504"/>
    <n v="835"/>
    <n v="0.42772284656363202"/>
    <n v="5"/>
    <n v="0"/>
    <n v="28298"/>
    <n v="0.235236788641145"/>
    <x v="2"/>
    <n v="2"/>
    <x v="4"/>
    <s v="Los Angeles"/>
    <s v="On-time"/>
    <s v="Missed"/>
    <s v="Late"/>
    <s v="Late"/>
    <s v="Missed"/>
    <s v="Missed"/>
    <n v="5"/>
    <x v="0"/>
    <x v="2"/>
    <x v="0"/>
    <x v="1"/>
    <x v="2"/>
  </r>
  <r>
    <s v="CUST0084"/>
    <n v="61"/>
    <n v="115235"/>
    <n v="820"/>
    <n v="0.40997977326195501"/>
    <n v="4"/>
    <n v="0"/>
    <n v="10942"/>
    <n v="0.18764708790859999"/>
    <x v="3"/>
    <n v="17"/>
    <x v="2"/>
    <s v="Houston"/>
    <s v="Late"/>
    <s v="Late"/>
    <s v="Missed"/>
    <s v="Late"/>
    <s v="Late"/>
    <s v="Late"/>
    <n v="6"/>
    <x v="0"/>
    <x v="1"/>
    <x v="1"/>
    <x v="0"/>
    <x v="0"/>
  </r>
  <r>
    <s v="CUST0085"/>
    <n v="51"/>
    <n v="186230"/>
    <n v="336"/>
    <n v="0.39074796579381998"/>
    <n v="2"/>
    <n v="0"/>
    <n v="51440"/>
    <n v="0.45318999165445401"/>
    <x v="0"/>
    <n v="10"/>
    <x v="2"/>
    <s v="Chicago"/>
    <s v="On-time"/>
    <s v="Missed"/>
    <s v="Late"/>
    <s v="On-time"/>
    <s v="Late"/>
    <s v="On-time"/>
    <n v="3"/>
    <x v="1"/>
    <x v="0"/>
    <x v="0"/>
    <x v="3"/>
    <x v="3"/>
  </r>
  <r>
    <s v="CUST0086"/>
    <n v="27"/>
    <n v="80215"/>
    <n v="572"/>
    <n v="0.69621373073493997"/>
    <n v="5"/>
    <n v="0"/>
    <n v="12707"/>
    <n v="0.28077009659709101"/>
    <x v="0"/>
    <n v="19"/>
    <x v="3"/>
    <s v="New York"/>
    <s v="Missed"/>
    <s v="Missed"/>
    <s v="On-time"/>
    <s v="Late"/>
    <s v="Missed"/>
    <s v="On-time"/>
    <n v="4"/>
    <x v="0"/>
    <x v="4"/>
    <x v="3"/>
    <x v="0"/>
    <x v="0"/>
  </r>
  <r>
    <s v="CUST0087"/>
    <n v="53"/>
    <n v="141131"/>
    <n v="601"/>
    <n v="0.64245429790117503"/>
    <n v="3"/>
    <n v="1"/>
    <n v="92865"/>
    <n v="0.32248488160456301"/>
    <x v="2"/>
    <n v="4"/>
    <x v="4"/>
    <s v="Chicago"/>
    <s v="On-time"/>
    <s v="Missed"/>
    <s v="On-time"/>
    <s v="Late"/>
    <s v="On-time"/>
    <s v="Missed"/>
    <n v="3"/>
    <x v="0"/>
    <x v="0"/>
    <x v="1"/>
    <x v="1"/>
    <x v="1"/>
  </r>
  <r>
    <s v="CUST0088"/>
    <n v="31"/>
    <n v="188416"/>
    <n v="680"/>
    <n v="0.524045126686842"/>
    <n v="0"/>
    <n v="0"/>
    <n v="35598"/>
    <n v="0.34854645246467397"/>
    <x v="3"/>
    <n v="18"/>
    <x v="4"/>
    <s v="New York"/>
    <s v="On-time"/>
    <s v="Late"/>
    <s v="On-time"/>
    <s v="Late"/>
    <s v="Missed"/>
    <s v="On-time"/>
    <n v="3"/>
    <x v="1"/>
    <x v="3"/>
    <x v="0"/>
    <x v="0"/>
    <x v="2"/>
  </r>
  <r>
    <s v="CUST0089"/>
    <n v="48"/>
    <n v="129585"/>
    <n v="458"/>
    <n v="0.35556373841460498"/>
    <n v="4"/>
    <n v="0"/>
    <n v="51431"/>
    <n v="0.17462998701017701"/>
    <x v="3"/>
    <n v="18"/>
    <x v="4"/>
    <s v="Chicago"/>
    <s v="On-time"/>
    <s v="Late"/>
    <s v="Missed"/>
    <s v="Late"/>
    <s v="Missed"/>
    <s v="On-time"/>
    <n v="4"/>
    <x v="0"/>
    <x v="2"/>
    <x v="1"/>
    <x v="0"/>
    <x v="3"/>
  </r>
  <r>
    <s v="CUST0090"/>
    <n v="65"/>
    <n v="127856"/>
    <n v="361"/>
    <n v="1.0258425262600499"/>
    <n v="2"/>
    <n v="0"/>
    <n v="2200"/>
    <n v="0.34626661368198802"/>
    <x v="0"/>
    <n v="14"/>
    <x v="1"/>
    <s v="Chicago"/>
    <s v="On-time"/>
    <s v="Late"/>
    <s v="On-time"/>
    <s v="Missed"/>
    <s v="Missed"/>
    <s v="On-time"/>
    <n v="3"/>
    <x v="1"/>
    <x v="1"/>
    <x v="1"/>
    <x v="2"/>
    <x v="0"/>
  </r>
  <r>
    <s v="CUST0091"/>
    <n v="32"/>
    <n v="90353"/>
    <n v="664"/>
    <n v="0.68247492279257305"/>
    <n v="3"/>
    <n v="0"/>
    <n v="20525"/>
    <n v="0.309912653615463"/>
    <x v="0"/>
    <n v="15"/>
    <x v="2"/>
    <s v="Los Angeles"/>
    <s v="On-time"/>
    <s v="Late"/>
    <s v="Late"/>
    <s v="On-time"/>
    <s v="On-time"/>
    <s v="Late"/>
    <n v="3"/>
    <x v="1"/>
    <x v="3"/>
    <x v="3"/>
    <x v="2"/>
    <x v="0"/>
  </r>
  <r>
    <s v="CUST0092"/>
    <n v="25"/>
    <n v="18709"/>
    <n v="444"/>
    <n v="0.18045761604531799"/>
    <n v="6"/>
    <n v="0"/>
    <n v="44437"/>
    <n v="0.23564693022955999"/>
    <x v="0"/>
    <n v="8"/>
    <x v="4"/>
    <s v="Phoenix"/>
    <s v="Missed"/>
    <s v="Late"/>
    <s v="Late"/>
    <s v="On-time"/>
    <s v="On-time"/>
    <s v="Late"/>
    <n v="4"/>
    <x v="0"/>
    <x v="4"/>
    <x v="2"/>
    <x v="3"/>
    <x v="2"/>
  </r>
  <r>
    <s v="CUST0093"/>
    <n v="31"/>
    <n v="90353"/>
    <n v="372"/>
    <n v="0.39674879681257402"/>
    <n v="6"/>
    <n v="0"/>
    <n v="59192"/>
    <n v="0.184346401516227"/>
    <x v="3"/>
    <n v="3"/>
    <x v="1"/>
    <s v="Houston"/>
    <s v="Late"/>
    <s v="Late"/>
    <s v="Missed"/>
    <s v="On-time"/>
    <s v="Missed"/>
    <s v="On-time"/>
    <n v="4"/>
    <x v="0"/>
    <x v="3"/>
    <x v="3"/>
    <x v="1"/>
    <x v="3"/>
  </r>
  <r>
    <s v="CUST0094"/>
    <n v="40"/>
    <n v="107658"/>
    <n v="439"/>
    <n v="0.68635521948174105"/>
    <n v="3"/>
    <n v="0"/>
    <n v="17401"/>
    <n v="0.36058855479572699"/>
    <x v="0"/>
    <n v="14"/>
    <x v="3"/>
    <s v="Houston"/>
    <s v="On-time"/>
    <s v="Late"/>
    <s v="Missed"/>
    <s v="On-time"/>
    <s v="On-time"/>
    <s v="Late"/>
    <n v="3"/>
    <x v="1"/>
    <x v="3"/>
    <x v="1"/>
    <x v="2"/>
    <x v="0"/>
  </r>
  <r>
    <s v="CUST0095"/>
    <n v="74"/>
    <n v="35056"/>
    <n v="648"/>
    <n v="0.34009221575346299"/>
    <n v="3"/>
    <n v="0"/>
    <n v="67236"/>
    <n v="0.41277120081948698"/>
    <x v="2"/>
    <n v="11"/>
    <x v="4"/>
    <s v="Houston"/>
    <s v="Missed"/>
    <s v="Late"/>
    <s v="Missed"/>
    <s v="Missed"/>
    <s v="Missed"/>
    <s v="On-time"/>
    <n v="5"/>
    <x v="0"/>
    <x v="1"/>
    <x v="2"/>
    <x v="2"/>
    <x v="3"/>
  </r>
  <r>
    <s v="CUST0096"/>
    <n v="57"/>
    <n v="90353"/>
    <n v="306"/>
    <n v="0.57030959176517704"/>
    <n v="3"/>
    <n v="0"/>
    <n v="11251"/>
    <n v="0.31785905173927997"/>
    <x v="3"/>
    <n v="2"/>
    <x v="4"/>
    <s v="New York"/>
    <s v="On-time"/>
    <s v="Late"/>
    <s v="Missed"/>
    <s v="Late"/>
    <s v="Missed"/>
    <s v="Missed"/>
    <n v="5"/>
    <x v="0"/>
    <x v="0"/>
    <x v="3"/>
    <x v="1"/>
    <x v="0"/>
  </r>
  <r>
    <s v="CUST0097"/>
    <n v="38"/>
    <n v="121357"/>
    <n v="742"/>
    <n v="0.69015926006722905"/>
    <n v="5"/>
    <n v="0"/>
    <n v="8110"/>
    <n v="0.15655346581503099"/>
    <x v="1"/>
    <n v="13"/>
    <x v="1"/>
    <s v="Houston"/>
    <s v="On-time"/>
    <s v="On-time"/>
    <s v="Missed"/>
    <s v="Missed"/>
    <s v="On-time"/>
    <s v="On-time"/>
    <n v="2"/>
    <x v="1"/>
    <x v="3"/>
    <x v="1"/>
    <x v="2"/>
    <x v="0"/>
  </r>
  <r>
    <s v="CUST0098"/>
    <n v="33"/>
    <n v="152326"/>
    <n v="383"/>
    <n v="0.05"/>
    <n v="3"/>
    <n v="0"/>
    <n v="10778"/>
    <n v="0.19426671828252601"/>
    <x v="2"/>
    <n v="16"/>
    <x v="2"/>
    <s v="Houston"/>
    <s v="Missed"/>
    <s v="Late"/>
    <s v="On-time"/>
    <s v="On-time"/>
    <s v="Missed"/>
    <s v="On-time"/>
    <n v="3"/>
    <x v="1"/>
    <x v="3"/>
    <x v="0"/>
    <x v="0"/>
    <x v="0"/>
  </r>
  <r>
    <s v="CUST0099"/>
    <n v="62"/>
    <n v="189197"/>
    <n v="639"/>
    <n v="0.47839246004214903"/>
    <n v="4"/>
    <n v="1"/>
    <n v="50183"/>
    <n v="0.256787629067594"/>
    <x v="0"/>
    <n v="18"/>
    <x v="3"/>
    <s v="Los Angeles"/>
    <s v="Missed"/>
    <s v="Late"/>
    <s v="On-time"/>
    <s v="Missed"/>
    <s v="On-time"/>
    <s v="Late"/>
    <n v="4"/>
    <x v="0"/>
    <x v="1"/>
    <x v="0"/>
    <x v="0"/>
    <x v="3"/>
  </r>
  <r>
    <s v="CUST0100"/>
    <n v="35"/>
    <n v="54298"/>
    <n v="495"/>
    <n v="0.48624183071302401"/>
    <n v="2"/>
    <n v="0"/>
    <n v="13355"/>
    <n v="0.45646197411607498"/>
    <x v="3"/>
    <n v="5"/>
    <x v="4"/>
    <s v="Chicago"/>
    <s v="Late"/>
    <s v="Missed"/>
    <s v="Missed"/>
    <s v="Late"/>
    <s v="Late"/>
    <s v="Late"/>
    <n v="6"/>
    <x v="0"/>
    <x v="3"/>
    <x v="3"/>
    <x v="1"/>
    <x v="0"/>
  </r>
  <r>
    <s v="CUST0101"/>
    <n v="64"/>
    <n v="106007"/>
    <n v="820"/>
    <n v="0.41758550886324203"/>
    <n v="5"/>
    <n v="0"/>
    <n v="11061"/>
    <n v="0.27532493379011203"/>
    <x v="0"/>
    <n v="3"/>
    <x v="2"/>
    <s v="Houston"/>
    <s v="On-time"/>
    <s v="Late"/>
    <s v="Missed"/>
    <s v="Late"/>
    <s v="Late"/>
    <s v="Missed"/>
    <n v="5"/>
    <x v="0"/>
    <x v="1"/>
    <x v="1"/>
    <x v="1"/>
    <x v="0"/>
  </r>
  <r>
    <s v="CUST0102"/>
    <n v="70"/>
    <n v="155734"/>
    <n v="563"/>
    <n v="0.56033902698920801"/>
    <n v="3"/>
    <n v="0"/>
    <n v="79354"/>
    <n v="0.25314310772018001"/>
    <x v="1"/>
    <n v="6"/>
    <x v="3"/>
    <s v="Phoenix"/>
    <s v="Late"/>
    <s v="Missed"/>
    <s v="Missed"/>
    <s v="Missed"/>
    <s v="Missed"/>
    <s v="On-time"/>
    <n v="5"/>
    <x v="0"/>
    <x v="1"/>
    <x v="0"/>
    <x v="3"/>
    <x v="1"/>
  </r>
  <r>
    <s v="CUST0103"/>
    <n v="41"/>
    <n v="163216"/>
    <n v="429"/>
    <n v="0.631503921499174"/>
    <n v="1"/>
    <n v="1"/>
    <n v="45776"/>
    <n v="0.132651520032388"/>
    <x v="3"/>
    <n v="18"/>
    <x v="0"/>
    <s v="Houston"/>
    <s v="Late"/>
    <s v="Missed"/>
    <s v="Late"/>
    <s v="Late"/>
    <s v="Missed"/>
    <s v="On-time"/>
    <n v="5"/>
    <x v="0"/>
    <x v="2"/>
    <x v="0"/>
    <x v="0"/>
    <x v="2"/>
  </r>
  <r>
    <s v="CUST0104"/>
    <n v="43"/>
    <n v="107658"/>
    <n v="679"/>
    <n v="0.52841018886492097"/>
    <n v="1"/>
    <n v="0"/>
    <n v="60628"/>
    <n v="0.23433152098898799"/>
    <x v="0"/>
    <n v="16"/>
    <x v="0"/>
    <s v="New York"/>
    <s v="Late"/>
    <s v="On-time"/>
    <s v="Late"/>
    <s v="Late"/>
    <s v="Missed"/>
    <s v="Missed"/>
    <n v="5"/>
    <x v="0"/>
    <x v="2"/>
    <x v="1"/>
    <x v="0"/>
    <x v="3"/>
  </r>
  <r>
    <s v="CUST0105"/>
    <n v="42"/>
    <n v="178165"/>
    <n v="383"/>
    <n v="0.42523452119011301"/>
    <n v="2"/>
    <n v="0"/>
    <n v="45776"/>
    <n v="0.17670636460091599"/>
    <x v="1"/>
    <n v="15"/>
    <x v="3"/>
    <s v="New York"/>
    <s v="Missed"/>
    <s v="On-time"/>
    <s v="Missed"/>
    <s v="On-time"/>
    <s v="On-time"/>
    <s v="Late"/>
    <n v="3"/>
    <x v="1"/>
    <x v="2"/>
    <x v="0"/>
    <x v="2"/>
    <x v="2"/>
  </r>
  <r>
    <s v="CUST0106"/>
    <n v="62"/>
    <n v="99076"/>
    <n v="340"/>
    <n v="0.62652425995685301"/>
    <n v="6"/>
    <n v="0"/>
    <n v="30443"/>
    <n v="0.199682016907719"/>
    <x v="3"/>
    <n v="14"/>
    <x v="1"/>
    <s v="New York"/>
    <s v="Late"/>
    <s v="Late"/>
    <s v="Late"/>
    <s v="Missed"/>
    <s v="Missed"/>
    <s v="Missed"/>
    <n v="6"/>
    <x v="0"/>
    <x v="1"/>
    <x v="3"/>
    <x v="2"/>
    <x v="2"/>
  </r>
  <r>
    <s v="CUST0107"/>
    <n v="58"/>
    <n v="117023"/>
    <n v="339"/>
    <n v="0.509810681854871"/>
    <n v="0"/>
    <n v="0"/>
    <n v="42556"/>
    <n v="0.31199506801587401"/>
    <x v="0"/>
    <n v="7"/>
    <x v="3"/>
    <s v="Houston"/>
    <s v="On-time"/>
    <s v="On-time"/>
    <s v="Late"/>
    <s v="Late"/>
    <s v="Late"/>
    <s v="On-time"/>
    <n v="3"/>
    <x v="1"/>
    <x v="0"/>
    <x v="1"/>
    <x v="3"/>
    <x v="2"/>
  </r>
  <r>
    <s v="CUST0108"/>
    <n v="46"/>
    <n v="127816"/>
    <n v="820"/>
    <n v="0.45385991736090397"/>
    <n v="0"/>
    <n v="0"/>
    <n v="94000"/>
    <n v="0.25988357943888202"/>
    <x v="1"/>
    <n v="18"/>
    <x v="3"/>
    <s v="Los Angeles"/>
    <s v="Missed"/>
    <s v="Missed"/>
    <s v="Late"/>
    <s v="On-time"/>
    <s v="On-time"/>
    <s v="Missed"/>
    <n v="4"/>
    <x v="0"/>
    <x v="2"/>
    <x v="1"/>
    <x v="0"/>
    <x v="1"/>
  </r>
  <r>
    <s v="CUST0109"/>
    <n v="32"/>
    <n v="19748"/>
    <n v="354"/>
    <n v="0.237544122932216"/>
    <n v="6"/>
    <n v="0"/>
    <n v="29584"/>
    <n v="0.469949445267134"/>
    <x v="0"/>
    <n v="7"/>
    <x v="1"/>
    <s v="Phoenix"/>
    <s v="Missed"/>
    <s v="Late"/>
    <s v="On-time"/>
    <s v="Late"/>
    <s v="Missed"/>
    <s v="Late"/>
    <n v="5"/>
    <x v="0"/>
    <x v="3"/>
    <x v="2"/>
    <x v="3"/>
    <x v="2"/>
  </r>
  <r>
    <s v="CUST0110"/>
    <n v="62"/>
    <n v="170026"/>
    <n v="523"/>
    <n v="0.18746904294678399"/>
    <n v="5"/>
    <n v="0"/>
    <n v="64950"/>
    <n v="0.40780033727074699"/>
    <x v="0"/>
    <n v="17"/>
    <x v="1"/>
    <s v="Houston"/>
    <s v="Missed"/>
    <s v="Missed"/>
    <s v="On-time"/>
    <s v="Late"/>
    <s v="On-time"/>
    <s v="On-time"/>
    <n v="3"/>
    <x v="1"/>
    <x v="1"/>
    <x v="0"/>
    <x v="0"/>
    <x v="3"/>
  </r>
  <r>
    <s v="CUST0111"/>
    <n v="18"/>
    <n v="43732"/>
    <n v="474"/>
    <n v="0.23375404145718501"/>
    <n v="5"/>
    <n v="0"/>
    <n v="76774"/>
    <n v="0.23911160621896599"/>
    <x v="1"/>
    <n v="15"/>
    <x v="2"/>
    <s v="Los Angeles"/>
    <s v="Missed"/>
    <s v="Missed"/>
    <s v="On-time"/>
    <s v="Late"/>
    <s v="Late"/>
    <s v="Late"/>
    <n v="5"/>
    <x v="0"/>
    <x v="4"/>
    <x v="2"/>
    <x v="2"/>
    <x v="1"/>
  </r>
  <r>
    <s v="CUST0112"/>
    <n v="42"/>
    <n v="16015"/>
    <n v="332"/>
    <n v="0.55566581224404299"/>
    <n v="5"/>
    <n v="0"/>
    <n v="8828"/>
    <n v="0.20831821582594801"/>
    <x v="1"/>
    <n v="19"/>
    <x v="2"/>
    <s v="Los Angeles"/>
    <s v="Late"/>
    <s v="Missed"/>
    <s v="Late"/>
    <s v="Late"/>
    <s v="Late"/>
    <s v="On-time"/>
    <n v="5"/>
    <x v="0"/>
    <x v="2"/>
    <x v="2"/>
    <x v="0"/>
    <x v="0"/>
  </r>
  <r>
    <s v="CUST0113"/>
    <n v="24"/>
    <n v="153311"/>
    <n v="475"/>
    <n v="0.48418425047872898"/>
    <n v="0"/>
    <n v="1"/>
    <n v="692"/>
    <n v="0.43826419356641899"/>
    <x v="0"/>
    <n v="18"/>
    <x v="1"/>
    <s v="Houston"/>
    <s v="Missed"/>
    <s v="Late"/>
    <s v="Late"/>
    <s v="Late"/>
    <s v="Missed"/>
    <s v="On-time"/>
    <n v="5"/>
    <x v="0"/>
    <x v="4"/>
    <x v="0"/>
    <x v="0"/>
    <x v="0"/>
  </r>
  <r>
    <s v="CUST0114"/>
    <n v="26"/>
    <n v="107658"/>
    <n v="725"/>
    <n v="0.203943180358507"/>
    <n v="1"/>
    <n v="0"/>
    <n v="77743"/>
    <n v="0.46600424894834802"/>
    <x v="0"/>
    <n v="9"/>
    <x v="0"/>
    <s v="Houston"/>
    <s v="On-time"/>
    <s v="Late"/>
    <s v="Late"/>
    <s v="Late"/>
    <s v="On-time"/>
    <s v="On-time"/>
    <n v="3"/>
    <x v="1"/>
    <x v="4"/>
    <x v="1"/>
    <x v="3"/>
    <x v="1"/>
  </r>
  <r>
    <s v="CUST0115"/>
    <n v="41"/>
    <n v="138961"/>
    <n v="826"/>
    <n v="0.62918356515876195"/>
    <n v="0"/>
    <n v="0"/>
    <n v="32588"/>
    <n v="0.30163393500000002"/>
    <x v="1"/>
    <n v="16"/>
    <x v="0"/>
    <s v="Los Angeles"/>
    <s v="On-time"/>
    <s v="On-time"/>
    <s v="Missed"/>
    <s v="Late"/>
    <s v="Missed"/>
    <s v="Late"/>
    <n v="4"/>
    <x v="0"/>
    <x v="2"/>
    <x v="1"/>
    <x v="0"/>
    <x v="2"/>
  </r>
  <r>
    <s v="CUST0116"/>
    <n v="18"/>
    <n v="121884"/>
    <n v="586"/>
    <n v="0.774861902635819"/>
    <n v="4"/>
    <n v="0"/>
    <n v="45776"/>
    <n v="0.30928576239716998"/>
    <x v="3"/>
    <n v="12"/>
    <x v="3"/>
    <s v="Los Angeles"/>
    <s v="On-time"/>
    <s v="Late"/>
    <s v="Late"/>
    <s v="Late"/>
    <s v="Missed"/>
    <s v="Late"/>
    <n v="5"/>
    <x v="0"/>
    <x v="4"/>
    <x v="1"/>
    <x v="2"/>
    <x v="2"/>
  </r>
  <r>
    <s v="CUST0117"/>
    <n v="61"/>
    <n v="19835"/>
    <n v="629"/>
    <n v="0.38030127665673202"/>
    <n v="3"/>
    <n v="1"/>
    <n v="55980"/>
    <n v="0.27481216921032697"/>
    <x v="2"/>
    <n v="12"/>
    <x v="4"/>
    <s v="Los Angeles"/>
    <s v="Late"/>
    <s v="Late"/>
    <s v="Missed"/>
    <s v="Missed"/>
    <s v="Missed"/>
    <s v="Missed"/>
    <n v="6"/>
    <x v="0"/>
    <x v="1"/>
    <x v="2"/>
    <x v="2"/>
    <x v="3"/>
  </r>
  <r>
    <s v="CUST0118"/>
    <n v="25"/>
    <n v="84724"/>
    <n v="655"/>
    <n v="0.15180362852632501"/>
    <n v="5"/>
    <n v="0"/>
    <n v="22510"/>
    <n v="0.36491201400599299"/>
    <x v="0"/>
    <n v="6"/>
    <x v="3"/>
    <s v="Houston"/>
    <s v="Late"/>
    <s v="Late"/>
    <s v="On-time"/>
    <s v="Late"/>
    <s v="On-time"/>
    <s v="Late"/>
    <n v="4"/>
    <x v="0"/>
    <x v="4"/>
    <x v="3"/>
    <x v="3"/>
    <x v="0"/>
  </r>
  <r>
    <s v="CUST0119"/>
    <n v="41"/>
    <n v="125448"/>
    <n v="644"/>
    <n v="0.358174723019617"/>
    <n v="1"/>
    <n v="1"/>
    <n v="82909"/>
    <n v="0.49426681241615"/>
    <x v="0"/>
    <n v="9"/>
    <x v="3"/>
    <s v="Los Angeles"/>
    <s v="On-time"/>
    <s v="Late"/>
    <s v="On-time"/>
    <s v="Missed"/>
    <s v="Late"/>
    <s v="Missed"/>
    <n v="4"/>
    <x v="0"/>
    <x v="2"/>
    <x v="1"/>
    <x v="3"/>
    <x v="1"/>
  </r>
  <r>
    <s v="CUST0120"/>
    <n v="28"/>
    <n v="134156"/>
    <n v="584"/>
    <n v="0.67089212535893805"/>
    <n v="2"/>
    <n v="0"/>
    <n v="30509"/>
    <n v="0.25159429806722"/>
    <x v="0"/>
    <n v="1"/>
    <x v="4"/>
    <s v="New York"/>
    <s v="Late"/>
    <s v="Missed"/>
    <s v="Late"/>
    <s v="Late"/>
    <s v="On-time"/>
    <s v="Missed"/>
    <n v="5"/>
    <x v="0"/>
    <x v="4"/>
    <x v="1"/>
    <x v="1"/>
    <x v="2"/>
  </r>
  <r>
    <s v="CUST0121"/>
    <n v="68"/>
    <n v="190333"/>
    <n v="526"/>
    <n v="0.60970597170695395"/>
    <n v="2"/>
    <n v="0"/>
    <n v="45776"/>
    <n v="0.30163393500000002"/>
    <x v="0"/>
    <n v="3"/>
    <x v="1"/>
    <s v="Houston"/>
    <s v="Missed"/>
    <s v="On-time"/>
    <s v="Missed"/>
    <s v="On-time"/>
    <s v="On-time"/>
    <s v="Missed"/>
    <n v="3"/>
    <x v="1"/>
    <x v="1"/>
    <x v="0"/>
    <x v="1"/>
    <x v="2"/>
  </r>
  <r>
    <s v="CUST0122"/>
    <n v="34"/>
    <n v="125226"/>
    <n v="354"/>
    <n v="0.31551346279770398"/>
    <n v="3"/>
    <n v="0"/>
    <n v="35598"/>
    <n v="0.35790077001492598"/>
    <x v="0"/>
    <n v="5"/>
    <x v="0"/>
    <s v="New York"/>
    <s v="Late"/>
    <s v="On-time"/>
    <s v="On-time"/>
    <s v="Late"/>
    <s v="Missed"/>
    <s v="On-time"/>
    <n v="3"/>
    <x v="1"/>
    <x v="3"/>
    <x v="1"/>
    <x v="1"/>
    <x v="2"/>
  </r>
  <r>
    <s v="CUST0123"/>
    <n v="25"/>
    <n v="80953"/>
    <n v="623"/>
    <n v="0.80423442755294805"/>
    <n v="1"/>
    <n v="1"/>
    <n v="71588"/>
    <n v="0.43899640686042002"/>
    <x v="0"/>
    <n v="17"/>
    <x v="3"/>
    <s v="Chicago"/>
    <s v="On-time"/>
    <s v="On-time"/>
    <s v="Missed"/>
    <s v="Missed"/>
    <s v="On-time"/>
    <s v="Missed"/>
    <n v="3"/>
    <x v="0"/>
    <x v="4"/>
    <x v="3"/>
    <x v="0"/>
    <x v="3"/>
  </r>
  <r>
    <s v="CUST0124"/>
    <n v="52"/>
    <n v="129692"/>
    <n v="522"/>
    <n v="0.76965601318527899"/>
    <n v="0"/>
    <n v="0"/>
    <n v="36955"/>
    <n v="0.26962402184802198"/>
    <x v="1"/>
    <n v="5"/>
    <x v="4"/>
    <s v="Houston"/>
    <s v="Late"/>
    <s v="On-time"/>
    <s v="On-time"/>
    <s v="Late"/>
    <s v="On-time"/>
    <s v="Late"/>
    <n v="3"/>
    <x v="1"/>
    <x v="0"/>
    <x v="1"/>
    <x v="1"/>
    <x v="2"/>
  </r>
  <r>
    <s v="CUST0125"/>
    <n v="52"/>
    <n v="199402"/>
    <n v="427"/>
    <n v="0.35339878734467101"/>
    <n v="0"/>
    <n v="1"/>
    <n v="45776"/>
    <n v="0.22949625198603299"/>
    <x v="0"/>
    <n v="16"/>
    <x v="2"/>
    <s v="Chicago"/>
    <s v="On-time"/>
    <s v="On-time"/>
    <s v="Late"/>
    <s v="On-time"/>
    <s v="Missed"/>
    <s v="Missed"/>
    <n v="3"/>
    <x v="0"/>
    <x v="0"/>
    <x v="0"/>
    <x v="0"/>
    <x v="2"/>
  </r>
  <r>
    <s v="CUST0126"/>
    <n v="50"/>
    <n v="90880"/>
    <n v="800"/>
    <n v="0.351341999407006"/>
    <n v="4"/>
    <n v="1"/>
    <n v="89537"/>
    <n v="0.25627405946222998"/>
    <x v="0"/>
    <n v="13"/>
    <x v="3"/>
    <s v="Los Angeles"/>
    <s v="On-time"/>
    <s v="On-time"/>
    <s v="Missed"/>
    <s v="Late"/>
    <s v="On-time"/>
    <s v="Late"/>
    <n v="3"/>
    <x v="0"/>
    <x v="2"/>
    <x v="3"/>
    <x v="2"/>
    <x v="1"/>
  </r>
  <r>
    <s v="CUST0127"/>
    <n v="22"/>
    <n v="118081"/>
    <n v="623"/>
    <n v="0.38143441252410198"/>
    <n v="4"/>
    <n v="0"/>
    <n v="16034"/>
    <n v="0.38502053671312297"/>
    <x v="0"/>
    <n v="10"/>
    <x v="0"/>
    <s v="Los Angeles"/>
    <s v="Late"/>
    <s v="On-time"/>
    <s v="Late"/>
    <s v="Missed"/>
    <s v="Late"/>
    <s v="On-time"/>
    <n v="4"/>
    <x v="0"/>
    <x v="4"/>
    <x v="1"/>
    <x v="3"/>
    <x v="0"/>
  </r>
  <r>
    <s v="CUST0128"/>
    <n v="59"/>
    <n v="115497"/>
    <n v="693"/>
    <n v="0.39853344492228998"/>
    <n v="0"/>
    <n v="0"/>
    <n v="89537"/>
    <n v="0.25455390587150101"/>
    <x v="2"/>
    <n v="18"/>
    <x v="1"/>
    <s v="Phoenix"/>
    <s v="On-time"/>
    <s v="Late"/>
    <s v="Late"/>
    <s v="Missed"/>
    <s v="Missed"/>
    <s v="Late"/>
    <n v="5"/>
    <x v="0"/>
    <x v="0"/>
    <x v="1"/>
    <x v="0"/>
    <x v="1"/>
  </r>
  <r>
    <s v="CUST0129"/>
    <n v="56"/>
    <n v="199402"/>
    <n v="777"/>
    <n v="0.69010760158568796"/>
    <n v="2"/>
    <n v="1"/>
    <n v="96507"/>
    <n v="0.33287603003428401"/>
    <x v="3"/>
    <n v="1"/>
    <x v="3"/>
    <s v="Los Angeles"/>
    <s v="Late"/>
    <s v="Missed"/>
    <s v="On-time"/>
    <s v="Missed"/>
    <s v="Missed"/>
    <s v="Missed"/>
    <n v="5"/>
    <x v="0"/>
    <x v="0"/>
    <x v="0"/>
    <x v="1"/>
    <x v="1"/>
  </r>
  <r>
    <s v="CUST0130"/>
    <n v="58"/>
    <n v="166836"/>
    <n v="781"/>
    <n v="0.58506581209531805"/>
    <n v="5"/>
    <n v="0"/>
    <n v="76445"/>
    <n v="0.302780291573994"/>
    <x v="1"/>
    <n v="2"/>
    <x v="3"/>
    <s v="Chicago"/>
    <s v="On-time"/>
    <s v="On-time"/>
    <s v="Missed"/>
    <s v="Missed"/>
    <s v="Late"/>
    <s v="Missed"/>
    <n v="4"/>
    <x v="0"/>
    <x v="0"/>
    <x v="0"/>
    <x v="1"/>
    <x v="1"/>
  </r>
  <r>
    <s v="CUST0131"/>
    <n v="45"/>
    <n v="187627"/>
    <n v="766"/>
    <n v="0.67541575387011699"/>
    <n v="2"/>
    <n v="0"/>
    <n v="20052"/>
    <n v="0.29246203875772298"/>
    <x v="0"/>
    <n v="10"/>
    <x v="4"/>
    <s v="Los Angeles"/>
    <s v="On-time"/>
    <s v="On-time"/>
    <s v="On-time"/>
    <s v="On-time"/>
    <s v="Missed"/>
    <s v="Late"/>
    <n v="2"/>
    <x v="1"/>
    <x v="2"/>
    <x v="0"/>
    <x v="3"/>
    <x v="0"/>
  </r>
  <r>
    <s v="CUST0132"/>
    <n v="24"/>
    <n v="73141"/>
    <n v="717"/>
    <n v="0.63471302863734003"/>
    <n v="4"/>
    <n v="0"/>
    <n v="36913"/>
    <n v="0.37012923267522302"/>
    <x v="0"/>
    <n v="5"/>
    <x v="2"/>
    <s v="Houston"/>
    <s v="Late"/>
    <s v="Late"/>
    <s v="Missed"/>
    <s v="Late"/>
    <s v="Missed"/>
    <s v="On-time"/>
    <n v="5"/>
    <x v="0"/>
    <x v="4"/>
    <x v="3"/>
    <x v="1"/>
    <x v="2"/>
  </r>
  <r>
    <s v="CUST0133"/>
    <n v="26"/>
    <n v="180983"/>
    <n v="427"/>
    <n v="0.84290541363874605"/>
    <n v="3"/>
    <n v="0"/>
    <n v="77209"/>
    <n v="0.25214201001358"/>
    <x v="3"/>
    <n v="13"/>
    <x v="2"/>
    <s v="Los Angeles"/>
    <s v="Missed"/>
    <s v="Late"/>
    <s v="Missed"/>
    <s v="Late"/>
    <s v="Missed"/>
    <s v="Late"/>
    <n v="6"/>
    <x v="0"/>
    <x v="4"/>
    <x v="0"/>
    <x v="2"/>
    <x v="1"/>
  </r>
  <r>
    <s v="CUST0134"/>
    <n v="25"/>
    <n v="168772"/>
    <n v="388"/>
    <n v="0.28812289123817098"/>
    <n v="0"/>
    <n v="1"/>
    <n v="94363"/>
    <n v="0.25694134398177199"/>
    <x v="1"/>
    <n v="18"/>
    <x v="1"/>
    <s v="Phoenix"/>
    <s v="Missed"/>
    <s v="On-time"/>
    <s v="On-time"/>
    <s v="Missed"/>
    <s v="Missed"/>
    <s v="Missed"/>
    <n v="4"/>
    <x v="0"/>
    <x v="4"/>
    <x v="0"/>
    <x v="0"/>
    <x v="1"/>
  </r>
  <r>
    <s v="CUST0135"/>
    <n v="29"/>
    <n v="16252"/>
    <n v="441"/>
    <n v="0.57607170607678304"/>
    <n v="4"/>
    <n v="0"/>
    <n v="96056"/>
    <n v="0.379760284999975"/>
    <x v="0"/>
    <n v="15"/>
    <x v="0"/>
    <s v="Los Angeles"/>
    <s v="Late"/>
    <s v="On-time"/>
    <s v="Late"/>
    <s v="On-time"/>
    <s v="Missed"/>
    <s v="Late"/>
    <n v="4"/>
    <x v="0"/>
    <x v="4"/>
    <x v="2"/>
    <x v="2"/>
    <x v="1"/>
  </r>
  <r>
    <s v="CUST0136"/>
    <n v="51"/>
    <n v="118333"/>
    <n v="346"/>
    <n v="6.5235748753060402E-2"/>
    <n v="4"/>
    <n v="0"/>
    <n v="20081"/>
    <n v="0.201307467583134"/>
    <x v="0"/>
    <n v="6"/>
    <x v="1"/>
    <s v="Chicago"/>
    <s v="On-time"/>
    <s v="On-time"/>
    <s v="Missed"/>
    <s v="Missed"/>
    <s v="Missed"/>
    <s v="Late"/>
    <n v="4"/>
    <x v="0"/>
    <x v="0"/>
    <x v="1"/>
    <x v="3"/>
    <x v="0"/>
  </r>
  <r>
    <s v="CUST0137"/>
    <n v="50"/>
    <n v="192247"/>
    <n v="387"/>
    <n v="0.236608885180628"/>
    <n v="5"/>
    <n v="0"/>
    <n v="28730"/>
    <n v="0.21197798091776701"/>
    <x v="2"/>
    <n v="7"/>
    <x v="3"/>
    <s v="Chicago"/>
    <s v="Missed"/>
    <s v="Missed"/>
    <s v="On-time"/>
    <s v="Missed"/>
    <s v="On-time"/>
    <s v="On-time"/>
    <n v="3"/>
    <x v="1"/>
    <x v="2"/>
    <x v="0"/>
    <x v="3"/>
    <x v="2"/>
  </r>
  <r>
    <s v="CUST0138"/>
    <n v="65"/>
    <n v="199294"/>
    <n v="505"/>
    <n v="0.48502932281303002"/>
    <n v="0"/>
    <n v="0"/>
    <n v="85107"/>
    <n v="0.17396857086563999"/>
    <x v="0"/>
    <n v="18"/>
    <x v="3"/>
    <s v="Los Angeles"/>
    <s v="Late"/>
    <s v="Late"/>
    <s v="Missed"/>
    <s v="Missed"/>
    <s v="On-time"/>
    <s v="On-time"/>
    <n v="4"/>
    <x v="0"/>
    <x v="1"/>
    <x v="0"/>
    <x v="0"/>
    <x v="1"/>
  </r>
  <r>
    <s v="CUST0139"/>
    <n v="72"/>
    <n v="138961"/>
    <n v="402"/>
    <n v="0.58364132255090695"/>
    <n v="5"/>
    <n v="1"/>
    <n v="42556"/>
    <n v="0.38490109132765499"/>
    <x v="2"/>
    <n v="19"/>
    <x v="2"/>
    <s v="Chicago"/>
    <s v="Missed"/>
    <s v="On-time"/>
    <s v="On-time"/>
    <s v="Late"/>
    <s v="Late"/>
    <s v="On-time"/>
    <n v="3"/>
    <x v="0"/>
    <x v="1"/>
    <x v="1"/>
    <x v="0"/>
    <x v="2"/>
  </r>
  <r>
    <s v="CUST0140"/>
    <n v="40"/>
    <n v="129548"/>
    <n v="794"/>
    <n v="0.47963685159408598"/>
    <n v="0"/>
    <n v="0"/>
    <n v="16693"/>
    <n v="0.28947630319187301"/>
    <x v="0"/>
    <n v="15"/>
    <x v="0"/>
    <s v="Chicago"/>
    <s v="On-time"/>
    <s v="On-time"/>
    <s v="On-time"/>
    <s v="Late"/>
    <s v="Late"/>
    <s v="On-time"/>
    <n v="2"/>
    <x v="1"/>
    <x v="3"/>
    <x v="1"/>
    <x v="2"/>
    <x v="0"/>
  </r>
  <r>
    <s v="CUST0141"/>
    <n v="41"/>
    <n v="58088"/>
    <n v="567"/>
    <n v="0.38656151623746399"/>
    <n v="5"/>
    <n v="0"/>
    <n v="10951"/>
    <n v="0.168638485392093"/>
    <x v="1"/>
    <n v="6"/>
    <x v="4"/>
    <s v="Phoenix"/>
    <s v="On-time"/>
    <s v="Late"/>
    <s v="Missed"/>
    <s v="On-time"/>
    <s v="Missed"/>
    <s v="On-time"/>
    <n v="3"/>
    <x v="1"/>
    <x v="2"/>
    <x v="3"/>
    <x v="3"/>
    <x v="0"/>
  </r>
  <r>
    <s v="CUST0142"/>
    <n v="54"/>
    <n v="30485"/>
    <n v="617"/>
    <n v="0.42211642450139197"/>
    <n v="2"/>
    <n v="0"/>
    <n v="76861"/>
    <n v="0.38538085623090601"/>
    <x v="0"/>
    <n v="8"/>
    <x v="0"/>
    <s v="Houston"/>
    <s v="Late"/>
    <s v="On-time"/>
    <s v="Missed"/>
    <s v="Late"/>
    <s v="Missed"/>
    <s v="Late"/>
    <n v="5"/>
    <x v="0"/>
    <x v="0"/>
    <x v="2"/>
    <x v="3"/>
    <x v="1"/>
  </r>
  <r>
    <s v="CUST0143"/>
    <n v="52"/>
    <n v="178165"/>
    <n v="823"/>
    <n v="0.77388819528482"/>
    <n v="3"/>
    <n v="0"/>
    <n v="19977"/>
    <n v="0.24444578384245599"/>
    <x v="2"/>
    <n v="12"/>
    <x v="3"/>
    <s v="Phoenix"/>
    <s v="On-time"/>
    <s v="Late"/>
    <s v="On-time"/>
    <s v="Missed"/>
    <s v="On-time"/>
    <s v="Late"/>
    <n v="3"/>
    <x v="1"/>
    <x v="0"/>
    <x v="0"/>
    <x v="2"/>
    <x v="0"/>
  </r>
  <r>
    <s v="CUST0144"/>
    <n v="61"/>
    <n v="77292"/>
    <n v="414"/>
    <n v="0.42319356442397099"/>
    <n v="3"/>
    <n v="1"/>
    <n v="60348"/>
    <n v="0.21283219211631099"/>
    <x v="2"/>
    <n v="0"/>
    <x v="4"/>
    <s v="New York"/>
    <s v="On-time"/>
    <s v="Late"/>
    <s v="Missed"/>
    <s v="On-time"/>
    <s v="On-time"/>
    <s v="On-time"/>
    <n v="2"/>
    <x v="0"/>
    <x v="1"/>
    <x v="3"/>
    <x v="1"/>
    <x v="3"/>
  </r>
  <r>
    <s v="CUST0145"/>
    <n v="57"/>
    <n v="107658"/>
    <n v="694"/>
    <n v="0.84984832440870495"/>
    <n v="0"/>
    <n v="0"/>
    <n v="3494"/>
    <n v="0.28043214411230399"/>
    <x v="2"/>
    <n v="7"/>
    <x v="0"/>
    <s v="Phoenix"/>
    <s v="On-time"/>
    <s v="Missed"/>
    <s v="On-time"/>
    <s v="Missed"/>
    <s v="Late"/>
    <s v="On-time"/>
    <n v="3"/>
    <x v="1"/>
    <x v="0"/>
    <x v="1"/>
    <x v="3"/>
    <x v="0"/>
  </r>
  <r>
    <s v="CUST0146"/>
    <n v="39"/>
    <n v="41790"/>
    <n v="681"/>
    <n v="0.65880341470822601"/>
    <n v="1"/>
    <n v="0"/>
    <n v="17913"/>
    <n v="0.44787236094678901"/>
    <x v="3"/>
    <n v="3"/>
    <x v="0"/>
    <s v="Los Angeles"/>
    <s v="Missed"/>
    <s v="Late"/>
    <s v="On-time"/>
    <s v="Late"/>
    <s v="Late"/>
    <s v="Missed"/>
    <n v="5"/>
    <x v="0"/>
    <x v="3"/>
    <x v="2"/>
    <x v="1"/>
    <x v="0"/>
  </r>
  <r>
    <s v="CUST0147"/>
    <n v="44"/>
    <n v="31364"/>
    <n v="757"/>
    <n v="0.59150746922964603"/>
    <n v="6"/>
    <n v="0"/>
    <n v="10942"/>
    <n v="0.260503780350342"/>
    <x v="0"/>
    <n v="2"/>
    <x v="4"/>
    <s v="Houston"/>
    <s v="Late"/>
    <s v="On-time"/>
    <s v="Late"/>
    <s v="Missed"/>
    <s v="Late"/>
    <s v="On-time"/>
    <n v="4"/>
    <x v="0"/>
    <x v="2"/>
    <x v="2"/>
    <x v="1"/>
    <x v="0"/>
  </r>
  <r>
    <s v="CUST0148"/>
    <n v="52"/>
    <n v="129692"/>
    <n v="826"/>
    <n v="0.26128061793579999"/>
    <n v="4"/>
    <n v="1"/>
    <n v="5539"/>
    <n v="0.35753388641155798"/>
    <x v="1"/>
    <n v="2"/>
    <x v="3"/>
    <s v="Los Angeles"/>
    <s v="Missed"/>
    <s v="Late"/>
    <s v="Missed"/>
    <s v="Late"/>
    <s v="Late"/>
    <s v="Late"/>
    <n v="6"/>
    <x v="0"/>
    <x v="0"/>
    <x v="1"/>
    <x v="1"/>
    <x v="0"/>
  </r>
  <r>
    <s v="CUST0149"/>
    <n v="18"/>
    <n v="15404"/>
    <n v="588"/>
    <n v="0.68704763227992505"/>
    <n v="4"/>
    <n v="0"/>
    <n v="91432"/>
    <n v="0.37270800204509502"/>
    <x v="0"/>
    <n v="12"/>
    <x v="0"/>
    <s v="New York"/>
    <s v="On-time"/>
    <s v="On-time"/>
    <s v="On-time"/>
    <s v="Late"/>
    <s v="On-time"/>
    <s v="On-time"/>
    <n v="1"/>
    <x v="1"/>
    <x v="4"/>
    <x v="2"/>
    <x v="2"/>
    <x v="1"/>
  </r>
  <r>
    <s v="CUST0150"/>
    <n v="52"/>
    <n v="32955"/>
    <n v="302"/>
    <n v="0.40124588445030002"/>
    <n v="0"/>
    <n v="0"/>
    <n v="19796"/>
    <n v="0.34432732980064001"/>
    <x v="0"/>
    <n v="7"/>
    <x v="4"/>
    <s v="Houston"/>
    <s v="Late"/>
    <s v="On-time"/>
    <s v="On-time"/>
    <s v="Late"/>
    <s v="On-time"/>
    <s v="Late"/>
    <n v="3"/>
    <x v="1"/>
    <x v="0"/>
    <x v="2"/>
    <x v="3"/>
    <x v="0"/>
  </r>
  <r>
    <s v="CUST0151"/>
    <n v="54"/>
    <n v="53513"/>
    <n v="328"/>
    <n v="0.26111204839885999"/>
    <n v="5"/>
    <n v="0"/>
    <n v="95276"/>
    <n v="0.42710716496742601"/>
    <x v="0"/>
    <n v="6"/>
    <x v="3"/>
    <s v="Chicago"/>
    <s v="On-time"/>
    <s v="Late"/>
    <s v="Late"/>
    <s v="Missed"/>
    <s v="Late"/>
    <s v="Missed"/>
    <n v="5"/>
    <x v="0"/>
    <x v="0"/>
    <x v="3"/>
    <x v="3"/>
    <x v="1"/>
  </r>
  <r>
    <s v="CUST0152"/>
    <n v="64"/>
    <n v="189197"/>
    <n v="524"/>
    <n v="0.60256872261587502"/>
    <n v="1"/>
    <n v="1"/>
    <n v="6118"/>
    <n v="0.22928839953677199"/>
    <x v="2"/>
    <n v="0"/>
    <x v="4"/>
    <s v="Phoenix"/>
    <s v="On-time"/>
    <s v="Missed"/>
    <s v="On-time"/>
    <s v="Late"/>
    <s v="On-time"/>
    <s v="Late"/>
    <n v="3"/>
    <x v="0"/>
    <x v="1"/>
    <x v="0"/>
    <x v="1"/>
    <x v="0"/>
  </r>
  <r>
    <s v="CUST0153"/>
    <n v="31"/>
    <n v="97986"/>
    <n v="326"/>
    <n v="0.222410787886692"/>
    <n v="2"/>
    <n v="0"/>
    <n v="34897"/>
    <n v="0.19566651569496599"/>
    <x v="2"/>
    <n v="15"/>
    <x v="4"/>
    <s v="Los Angeles"/>
    <s v="On-time"/>
    <s v="Late"/>
    <s v="Missed"/>
    <s v="On-time"/>
    <s v="Missed"/>
    <s v="Missed"/>
    <n v="4"/>
    <x v="0"/>
    <x v="3"/>
    <x v="3"/>
    <x v="2"/>
    <x v="2"/>
  </r>
  <r>
    <s v="CUST0154"/>
    <n v="20"/>
    <n v="107658"/>
    <n v="718"/>
    <n v="0.34755170757408299"/>
    <n v="5"/>
    <n v="0"/>
    <n v="39006"/>
    <n v="0.19370333439750001"/>
    <x v="2"/>
    <n v="5"/>
    <x v="0"/>
    <s v="New York"/>
    <s v="On-time"/>
    <s v="Missed"/>
    <s v="Missed"/>
    <s v="Late"/>
    <s v="Late"/>
    <s v="Missed"/>
    <n v="5"/>
    <x v="0"/>
    <x v="4"/>
    <x v="1"/>
    <x v="1"/>
    <x v="2"/>
  </r>
  <r>
    <s v="CUST0155"/>
    <n v="18"/>
    <n v="116570"/>
    <n v="823"/>
    <n v="0.49797681770621699"/>
    <n v="5"/>
    <n v="0"/>
    <n v="36342"/>
    <n v="0.28555315847002"/>
    <x v="0"/>
    <n v="6"/>
    <x v="3"/>
    <s v="Chicago"/>
    <s v="Missed"/>
    <s v="Missed"/>
    <s v="Missed"/>
    <s v="Late"/>
    <s v="Late"/>
    <s v="Late"/>
    <n v="6"/>
    <x v="0"/>
    <x v="4"/>
    <x v="1"/>
    <x v="3"/>
    <x v="2"/>
  </r>
  <r>
    <s v="CUST0156"/>
    <n v="22"/>
    <n v="119185"/>
    <n v="711"/>
    <n v="0.94368428482294497"/>
    <n v="0"/>
    <n v="0"/>
    <n v="44454"/>
    <n v="0.20529533421594701"/>
    <x v="0"/>
    <n v="11"/>
    <x v="0"/>
    <s v="Phoenix"/>
    <s v="Late"/>
    <s v="Missed"/>
    <s v="On-time"/>
    <s v="Late"/>
    <s v="Missed"/>
    <s v="Missed"/>
    <n v="5"/>
    <x v="0"/>
    <x v="4"/>
    <x v="1"/>
    <x v="2"/>
    <x v="2"/>
  </r>
  <r>
    <s v="CUST0157"/>
    <n v="43"/>
    <n v="136465"/>
    <n v="823"/>
    <n v="0.36261684884150203"/>
    <n v="0"/>
    <n v="0"/>
    <n v="92381"/>
    <n v="0.31475409118653203"/>
    <x v="0"/>
    <n v="8"/>
    <x v="1"/>
    <s v="Chicago"/>
    <s v="On-time"/>
    <s v="Late"/>
    <s v="Late"/>
    <s v="Late"/>
    <s v="Late"/>
    <s v="Missed"/>
    <n v="5"/>
    <x v="0"/>
    <x v="2"/>
    <x v="1"/>
    <x v="3"/>
    <x v="1"/>
  </r>
  <r>
    <s v="CUST0158"/>
    <n v="72"/>
    <n v="21801"/>
    <n v="805"/>
    <n v="0.40835669613988401"/>
    <n v="4"/>
    <n v="1"/>
    <n v="95267"/>
    <n v="0.30769884197248898"/>
    <x v="3"/>
    <n v="10"/>
    <x v="1"/>
    <s v="Phoenix"/>
    <s v="On-time"/>
    <s v="On-time"/>
    <s v="Late"/>
    <s v="Late"/>
    <s v="Missed"/>
    <s v="Missed"/>
    <n v="4"/>
    <x v="0"/>
    <x v="1"/>
    <x v="2"/>
    <x v="3"/>
    <x v="1"/>
  </r>
  <r>
    <s v="CUST0159"/>
    <n v="31"/>
    <n v="15404"/>
    <n v="316"/>
    <n v="0.64646901088432895"/>
    <n v="0"/>
    <n v="0"/>
    <n v="71791"/>
    <n v="0.40185733031860399"/>
    <x v="1"/>
    <n v="9"/>
    <x v="3"/>
    <s v="Houston"/>
    <s v="Late"/>
    <s v="On-time"/>
    <s v="On-time"/>
    <s v="On-time"/>
    <s v="Missed"/>
    <s v="On-time"/>
    <n v="2"/>
    <x v="1"/>
    <x v="3"/>
    <x v="2"/>
    <x v="3"/>
    <x v="3"/>
  </r>
  <r>
    <s v="CUST0160"/>
    <n v="56"/>
    <n v="54081"/>
    <n v="566"/>
    <n v="0.25234086232479003"/>
    <n v="0"/>
    <n v="0"/>
    <n v="43927"/>
    <n v="0.32911443082360398"/>
    <x v="0"/>
    <n v="0"/>
    <x v="4"/>
    <s v="Chicago"/>
    <s v="On-time"/>
    <s v="Late"/>
    <s v="Missed"/>
    <s v="On-time"/>
    <s v="Late"/>
    <s v="On-time"/>
    <n v="3"/>
    <x v="1"/>
    <x v="0"/>
    <x v="3"/>
    <x v="1"/>
    <x v="2"/>
  </r>
  <r>
    <s v="CUST0161"/>
    <n v="44"/>
    <n v="74494"/>
    <n v="319"/>
    <n v="0.58856127620418297"/>
    <n v="0"/>
    <n v="0"/>
    <n v="48397"/>
    <n v="0.25838481441385502"/>
    <x v="0"/>
    <n v="17"/>
    <x v="0"/>
    <s v="Chicago"/>
    <s v="On-time"/>
    <s v="Late"/>
    <s v="Missed"/>
    <s v="On-time"/>
    <s v="On-time"/>
    <s v="Late"/>
    <n v="3"/>
    <x v="1"/>
    <x v="2"/>
    <x v="3"/>
    <x v="0"/>
    <x v="2"/>
  </r>
  <r>
    <s v="CUST0162"/>
    <n v="26"/>
    <n v="89740"/>
    <n v="385"/>
    <n v="0.74118536152331704"/>
    <n v="4"/>
    <n v="0"/>
    <n v="96485"/>
    <n v="0.34108492044326799"/>
    <x v="3"/>
    <n v="3"/>
    <x v="0"/>
    <s v="Chicago"/>
    <s v="Late"/>
    <s v="Missed"/>
    <s v="Missed"/>
    <s v="Late"/>
    <s v="On-time"/>
    <s v="Late"/>
    <n v="5"/>
    <x v="0"/>
    <x v="4"/>
    <x v="3"/>
    <x v="1"/>
    <x v="1"/>
  </r>
  <r>
    <s v="CUST0163"/>
    <n v="32"/>
    <n v="116570"/>
    <n v="402"/>
    <n v="0.43858102305777902"/>
    <n v="2"/>
    <n v="0"/>
    <n v="26000"/>
    <n v="0.19698059801020501"/>
    <x v="3"/>
    <n v="4"/>
    <x v="3"/>
    <s v="Houston"/>
    <s v="Missed"/>
    <s v="Missed"/>
    <s v="On-time"/>
    <s v="Late"/>
    <s v="Late"/>
    <s v="Late"/>
    <n v="5"/>
    <x v="0"/>
    <x v="3"/>
    <x v="1"/>
    <x v="1"/>
    <x v="2"/>
  </r>
  <r>
    <s v="CUST0164"/>
    <n v="32"/>
    <n v="117795"/>
    <n v="670"/>
    <n v="0.70523085627937299"/>
    <n v="2"/>
    <n v="1"/>
    <n v="14417"/>
    <n v="0.29618593119756798"/>
    <x v="3"/>
    <n v="8"/>
    <x v="3"/>
    <s v="New York"/>
    <s v="Missed"/>
    <s v="Missed"/>
    <s v="On-time"/>
    <s v="Missed"/>
    <s v="On-time"/>
    <s v="On-time"/>
    <n v="3"/>
    <x v="0"/>
    <x v="3"/>
    <x v="1"/>
    <x v="3"/>
    <x v="0"/>
  </r>
  <r>
    <s v="CUST0165"/>
    <n v="43"/>
    <n v="97844"/>
    <n v="391"/>
    <n v="0.55828998464236101"/>
    <n v="6"/>
    <n v="0"/>
    <n v="45776"/>
    <n v="0.33194012335955803"/>
    <x v="2"/>
    <n v="16"/>
    <x v="1"/>
    <s v="Phoenix"/>
    <s v="Missed"/>
    <s v="Late"/>
    <s v="Late"/>
    <s v="Missed"/>
    <s v="Missed"/>
    <s v="Late"/>
    <n v="6"/>
    <x v="0"/>
    <x v="2"/>
    <x v="3"/>
    <x v="0"/>
    <x v="2"/>
  </r>
  <r>
    <s v="CUST0166"/>
    <n v="59"/>
    <n v="100999"/>
    <n v="457"/>
    <n v="0.35386360723924298"/>
    <n v="6"/>
    <n v="0"/>
    <n v="50989"/>
    <n v="0.31293175981501198"/>
    <x v="1"/>
    <n v="2"/>
    <x v="2"/>
    <s v="Chicago"/>
    <s v="Missed"/>
    <s v="Missed"/>
    <s v="Late"/>
    <s v="On-time"/>
    <s v="Late"/>
    <s v="Missed"/>
    <n v="5"/>
    <x v="0"/>
    <x v="0"/>
    <x v="1"/>
    <x v="1"/>
    <x v="3"/>
  </r>
  <r>
    <s v="CUST0167"/>
    <n v="30"/>
    <n v="21970"/>
    <n v="328"/>
    <n v="0.46043906282069802"/>
    <n v="0"/>
    <n v="0"/>
    <n v="85107"/>
    <n v="0.34150650949359801"/>
    <x v="0"/>
    <n v="15"/>
    <x v="3"/>
    <s v="Houston"/>
    <s v="On-time"/>
    <s v="On-time"/>
    <s v="Missed"/>
    <s v="Missed"/>
    <s v="Late"/>
    <s v="On-time"/>
    <n v="3"/>
    <x v="1"/>
    <x v="4"/>
    <x v="2"/>
    <x v="2"/>
    <x v="1"/>
  </r>
  <r>
    <s v="CUST0168"/>
    <n v="68"/>
    <n v="185883"/>
    <n v="604"/>
    <n v="0.42404853200395098"/>
    <n v="6"/>
    <n v="0"/>
    <n v="13761"/>
    <n v="0.23559539842871999"/>
    <x v="0"/>
    <n v="4"/>
    <x v="2"/>
    <s v="New York"/>
    <s v="On-time"/>
    <s v="Late"/>
    <s v="Missed"/>
    <s v="Missed"/>
    <s v="On-time"/>
    <s v="Late"/>
    <n v="4"/>
    <x v="0"/>
    <x v="1"/>
    <x v="0"/>
    <x v="1"/>
    <x v="0"/>
  </r>
  <r>
    <s v="CUST0169"/>
    <n v="49"/>
    <n v="53513"/>
    <n v="339"/>
    <n v="0.482472348436704"/>
    <n v="4"/>
    <n v="0"/>
    <n v="26549"/>
    <n v="0.41520314028095101"/>
    <x v="3"/>
    <n v="15"/>
    <x v="3"/>
    <s v="Phoenix"/>
    <s v="On-time"/>
    <s v="Late"/>
    <s v="Missed"/>
    <s v="On-time"/>
    <s v="Missed"/>
    <s v="Late"/>
    <n v="4"/>
    <x v="0"/>
    <x v="2"/>
    <x v="3"/>
    <x v="2"/>
    <x v="2"/>
  </r>
  <r>
    <s v="CUST0170"/>
    <n v="56"/>
    <n v="150230"/>
    <n v="766"/>
    <n v="0.53054357984396505"/>
    <n v="2"/>
    <n v="0"/>
    <n v="5539"/>
    <n v="0.48221689493956998"/>
    <x v="0"/>
    <n v="2"/>
    <x v="4"/>
    <s v="Houston"/>
    <s v="On-time"/>
    <s v="Missed"/>
    <s v="On-time"/>
    <s v="On-time"/>
    <s v="Late"/>
    <s v="On-time"/>
    <n v="2"/>
    <x v="1"/>
    <x v="0"/>
    <x v="0"/>
    <x v="1"/>
    <x v="0"/>
  </r>
  <r>
    <s v="CUST0171"/>
    <n v="66"/>
    <n v="38959"/>
    <n v="310"/>
    <n v="0.61763998699437095"/>
    <n v="5"/>
    <n v="1"/>
    <n v="67460"/>
    <n v="0.13973238551414"/>
    <x v="1"/>
    <n v="19"/>
    <x v="4"/>
    <s v="Phoenix"/>
    <s v="Missed"/>
    <s v="Late"/>
    <s v="Late"/>
    <s v="Missed"/>
    <s v="Late"/>
    <s v="On-time"/>
    <n v="5"/>
    <x v="0"/>
    <x v="1"/>
    <x v="2"/>
    <x v="0"/>
    <x v="3"/>
  </r>
  <r>
    <s v="CUST0172"/>
    <n v="69"/>
    <n v="172504"/>
    <n v="677"/>
    <n v="0.60173364991742695"/>
    <n v="2"/>
    <n v="0"/>
    <n v="98999"/>
    <n v="0.17844020040457501"/>
    <x v="1"/>
    <n v="14"/>
    <x v="1"/>
    <s v="Chicago"/>
    <s v="Missed"/>
    <s v="On-time"/>
    <s v="On-time"/>
    <s v="Missed"/>
    <s v="On-time"/>
    <s v="Late"/>
    <n v="3"/>
    <x v="1"/>
    <x v="1"/>
    <x v="0"/>
    <x v="2"/>
    <x v="1"/>
  </r>
  <r>
    <s v="CUST0173"/>
    <n v="49"/>
    <n v="101188"/>
    <n v="818"/>
    <n v="0.05"/>
    <n v="2"/>
    <n v="0"/>
    <n v="74403"/>
    <n v="0.30430830080243798"/>
    <x v="0"/>
    <n v="2"/>
    <x v="1"/>
    <s v="New York"/>
    <s v="On-time"/>
    <s v="On-time"/>
    <s v="Missed"/>
    <s v="On-time"/>
    <s v="On-time"/>
    <s v="Late"/>
    <n v="2"/>
    <x v="1"/>
    <x v="2"/>
    <x v="1"/>
    <x v="1"/>
    <x v="3"/>
  </r>
  <r>
    <s v="CUST0174"/>
    <n v="21"/>
    <n v="47217"/>
    <n v="383"/>
    <n v="0.48053836224559399"/>
    <n v="4"/>
    <n v="1"/>
    <n v="31316"/>
    <n v="0.27434490194471201"/>
    <x v="0"/>
    <n v="19"/>
    <x v="2"/>
    <s v="Houston"/>
    <s v="On-time"/>
    <s v="Late"/>
    <s v="On-time"/>
    <s v="Missed"/>
    <s v="Missed"/>
    <s v="Missed"/>
    <n v="4"/>
    <x v="0"/>
    <x v="4"/>
    <x v="2"/>
    <x v="0"/>
    <x v="2"/>
  </r>
  <r>
    <s v="CUST0175"/>
    <n v="47"/>
    <n v="72458"/>
    <n v="407"/>
    <n v="0.19811561731864699"/>
    <n v="6"/>
    <n v="0"/>
    <n v="37445"/>
    <n v="0.48964124057727798"/>
    <x v="0"/>
    <n v="13"/>
    <x v="3"/>
    <s v="New York"/>
    <s v="Late"/>
    <s v="Missed"/>
    <s v="Missed"/>
    <s v="Late"/>
    <s v="Late"/>
    <s v="Late"/>
    <n v="6"/>
    <x v="0"/>
    <x v="2"/>
    <x v="3"/>
    <x v="2"/>
    <x v="2"/>
  </r>
  <r>
    <s v="CUST0176"/>
    <n v="54"/>
    <n v="76476"/>
    <n v="788"/>
    <n v="0.44485454950653402"/>
    <n v="5"/>
    <n v="0"/>
    <n v="69963"/>
    <n v="0.321978432342446"/>
    <x v="1"/>
    <n v="15"/>
    <x v="0"/>
    <s v="Chicago"/>
    <s v="On-time"/>
    <s v="Missed"/>
    <s v="Late"/>
    <s v="Missed"/>
    <s v="Missed"/>
    <s v="Late"/>
    <n v="5"/>
    <x v="0"/>
    <x v="0"/>
    <x v="3"/>
    <x v="2"/>
    <x v="3"/>
  </r>
  <r>
    <s v="CUST0177"/>
    <n v="40"/>
    <n v="159356"/>
    <n v="339"/>
    <n v="0.47524208243781602"/>
    <n v="4"/>
    <n v="0"/>
    <n v="68636"/>
    <n v="0.43925452537259502"/>
    <x v="1"/>
    <n v="16"/>
    <x v="1"/>
    <s v="New York"/>
    <s v="Late"/>
    <s v="On-time"/>
    <s v="Missed"/>
    <s v="On-time"/>
    <s v="Missed"/>
    <s v="Late"/>
    <n v="4"/>
    <x v="0"/>
    <x v="3"/>
    <x v="0"/>
    <x v="0"/>
    <x v="3"/>
  </r>
  <r>
    <s v="CUST0178"/>
    <n v="56"/>
    <n v="165580"/>
    <n v="447"/>
    <n v="0.69522967161694105"/>
    <n v="0"/>
    <n v="0"/>
    <n v="45776"/>
    <n v="0.30163393500000002"/>
    <x v="1"/>
    <n v="19"/>
    <x v="0"/>
    <s v="New York"/>
    <s v="Late"/>
    <s v="Late"/>
    <s v="Late"/>
    <s v="Late"/>
    <s v="On-time"/>
    <s v="On-time"/>
    <n v="4"/>
    <x v="0"/>
    <x v="0"/>
    <x v="0"/>
    <x v="0"/>
    <x v="2"/>
  </r>
  <r>
    <s v="CUST0179"/>
    <n v="62"/>
    <n v="108610"/>
    <n v="446"/>
    <n v="0.49397690657998"/>
    <n v="3"/>
    <n v="0"/>
    <n v="11061"/>
    <n v="0.38141694833323497"/>
    <x v="0"/>
    <n v="17"/>
    <x v="0"/>
    <s v="Los Angeles"/>
    <s v="Late"/>
    <s v="Late"/>
    <s v="Missed"/>
    <s v="Late"/>
    <s v="On-time"/>
    <s v="Missed"/>
    <n v="5"/>
    <x v="0"/>
    <x v="1"/>
    <x v="1"/>
    <x v="0"/>
    <x v="0"/>
  </r>
  <r>
    <s v="CUST0180"/>
    <n v="32"/>
    <n v="182280"/>
    <n v="467"/>
    <n v="0.55184360366865204"/>
    <n v="2"/>
    <n v="0"/>
    <n v="74433"/>
    <n v="0.22844831807416699"/>
    <x v="3"/>
    <n v="17"/>
    <x v="3"/>
    <s v="New York"/>
    <s v="Late"/>
    <s v="Late"/>
    <s v="On-time"/>
    <s v="Late"/>
    <s v="Missed"/>
    <s v="Missed"/>
    <n v="5"/>
    <x v="0"/>
    <x v="3"/>
    <x v="0"/>
    <x v="0"/>
    <x v="3"/>
  </r>
  <r>
    <s v="CUST0181"/>
    <n v="60"/>
    <n v="127816"/>
    <n v="638"/>
    <n v="0.65861127613148496"/>
    <n v="3"/>
    <n v="0"/>
    <n v="50183"/>
    <n v="0.22684574303803401"/>
    <x v="3"/>
    <n v="13"/>
    <x v="2"/>
    <s v="Phoenix"/>
    <s v="On-time"/>
    <s v="Missed"/>
    <s v="Late"/>
    <s v="Missed"/>
    <s v="On-time"/>
    <s v="Late"/>
    <n v="4"/>
    <x v="0"/>
    <x v="0"/>
    <x v="1"/>
    <x v="2"/>
    <x v="3"/>
  </r>
  <r>
    <s v="CUST0182"/>
    <n v="46"/>
    <n v="149415"/>
    <n v="605"/>
    <n v="0.74555045196386005"/>
    <n v="4"/>
    <n v="0"/>
    <n v="30549"/>
    <n v="0.275164197358787"/>
    <x v="0"/>
    <n v="17"/>
    <x v="3"/>
    <s v="Houston"/>
    <s v="Late"/>
    <s v="Late"/>
    <s v="On-time"/>
    <s v="Missed"/>
    <s v="Missed"/>
    <s v="On-time"/>
    <n v="4"/>
    <x v="0"/>
    <x v="2"/>
    <x v="1"/>
    <x v="0"/>
    <x v="2"/>
  </r>
  <r>
    <s v="CUST0183"/>
    <n v="53"/>
    <n v="120616"/>
    <n v="469"/>
    <n v="0.47539721532861701"/>
    <n v="4"/>
    <n v="0"/>
    <n v="69666"/>
    <n v="0.15754163602689"/>
    <x v="3"/>
    <n v="14"/>
    <x v="1"/>
    <s v="Los Angeles"/>
    <s v="Late"/>
    <s v="Missed"/>
    <s v="Late"/>
    <s v="Missed"/>
    <s v="On-time"/>
    <s v="Missed"/>
    <n v="5"/>
    <x v="0"/>
    <x v="0"/>
    <x v="1"/>
    <x v="2"/>
    <x v="3"/>
  </r>
  <r>
    <s v="CUST0184"/>
    <n v="30"/>
    <n v="199943"/>
    <n v="429"/>
    <n v="0.51883588833608096"/>
    <n v="4"/>
    <n v="0"/>
    <n v="10951"/>
    <n v="0.34427855253218498"/>
    <x v="2"/>
    <n v="14"/>
    <x v="0"/>
    <s v="Houston"/>
    <s v="Late"/>
    <s v="Late"/>
    <s v="Late"/>
    <s v="Missed"/>
    <s v="Late"/>
    <s v="Missed"/>
    <n v="6"/>
    <x v="0"/>
    <x v="4"/>
    <x v="0"/>
    <x v="2"/>
    <x v="0"/>
  </r>
  <r>
    <s v="CUST0185"/>
    <n v="49"/>
    <n v="178551"/>
    <n v="811"/>
    <n v="0.50200466044845005"/>
    <n v="3"/>
    <n v="0"/>
    <n v="47721"/>
    <n v="0.319071496671679"/>
    <x v="0"/>
    <n v="5"/>
    <x v="3"/>
    <s v="Houston"/>
    <s v="On-time"/>
    <s v="Late"/>
    <s v="On-time"/>
    <s v="Missed"/>
    <s v="Late"/>
    <s v="Late"/>
    <n v="4"/>
    <x v="0"/>
    <x v="2"/>
    <x v="0"/>
    <x v="1"/>
    <x v="2"/>
  </r>
  <r>
    <s v="CUST0186"/>
    <n v="24"/>
    <n v="68932"/>
    <n v="792"/>
    <n v="0.39148020711378401"/>
    <n v="4"/>
    <n v="0"/>
    <n v="84521"/>
    <n v="0.32661922481872702"/>
    <x v="1"/>
    <n v="14"/>
    <x v="3"/>
    <s v="Chicago"/>
    <s v="On-time"/>
    <s v="On-time"/>
    <s v="Missed"/>
    <s v="Late"/>
    <s v="Late"/>
    <s v="On-time"/>
    <n v="3"/>
    <x v="1"/>
    <x v="4"/>
    <x v="3"/>
    <x v="2"/>
    <x v="1"/>
  </r>
  <r>
    <s v="CUST0187"/>
    <n v="68"/>
    <n v="23702"/>
    <n v="401"/>
    <n v="0.34617695531152198"/>
    <n v="0"/>
    <n v="0"/>
    <n v="31198"/>
    <n v="0.38870310221329002"/>
    <x v="3"/>
    <n v="17"/>
    <x v="3"/>
    <s v="Chicago"/>
    <s v="Late"/>
    <s v="Late"/>
    <s v="Missed"/>
    <s v="On-time"/>
    <s v="On-time"/>
    <s v="On-time"/>
    <n v="3"/>
    <x v="1"/>
    <x v="1"/>
    <x v="2"/>
    <x v="0"/>
    <x v="2"/>
  </r>
  <r>
    <s v="CUST0188"/>
    <n v="39"/>
    <n v="107658"/>
    <n v="826"/>
    <n v="0.05"/>
    <n v="4"/>
    <n v="1"/>
    <n v="7796"/>
    <n v="0.45147820461941501"/>
    <x v="0"/>
    <n v="3"/>
    <x v="1"/>
    <s v="Los Angeles"/>
    <s v="Missed"/>
    <s v="On-time"/>
    <s v="Late"/>
    <s v="On-time"/>
    <s v="On-time"/>
    <s v="Late"/>
    <n v="3"/>
    <x v="0"/>
    <x v="3"/>
    <x v="1"/>
    <x v="1"/>
    <x v="0"/>
  </r>
  <r>
    <s v="CUST0189"/>
    <n v="45"/>
    <n v="67528"/>
    <n v="526"/>
    <n v="0.284667813095134"/>
    <n v="1"/>
    <n v="0"/>
    <n v="64950"/>
    <n v="0.26362889509124499"/>
    <x v="3"/>
    <n v="7"/>
    <x v="2"/>
    <s v="Chicago"/>
    <s v="On-time"/>
    <s v="On-time"/>
    <s v="On-time"/>
    <s v="Late"/>
    <s v="Missed"/>
    <s v="Late"/>
    <n v="3"/>
    <x v="1"/>
    <x v="2"/>
    <x v="3"/>
    <x v="3"/>
    <x v="3"/>
  </r>
  <r>
    <s v="CUST0190"/>
    <n v="19"/>
    <n v="162851"/>
    <n v="523"/>
    <n v="0.14427383335803901"/>
    <n v="6"/>
    <n v="0"/>
    <n v="44437"/>
    <n v="0.34773506397364701"/>
    <x v="0"/>
    <n v="14"/>
    <x v="3"/>
    <s v="Chicago"/>
    <s v="Missed"/>
    <s v="On-time"/>
    <s v="On-time"/>
    <s v="Late"/>
    <s v="On-time"/>
    <s v="Late"/>
    <n v="3"/>
    <x v="1"/>
    <x v="4"/>
    <x v="0"/>
    <x v="2"/>
    <x v="2"/>
  </r>
  <r>
    <s v="CUST0191"/>
    <n v="59"/>
    <n v="183513"/>
    <n v="800"/>
    <n v="0.75103969689064998"/>
    <n v="3"/>
    <n v="1"/>
    <n v="49016"/>
    <n v="0.32929882083349699"/>
    <x v="1"/>
    <n v="2"/>
    <x v="1"/>
    <s v="Chicago"/>
    <s v="Missed"/>
    <s v="On-time"/>
    <s v="Late"/>
    <s v="Late"/>
    <s v="Late"/>
    <s v="On-time"/>
    <n v="4"/>
    <x v="0"/>
    <x v="0"/>
    <x v="0"/>
    <x v="1"/>
    <x v="2"/>
  </r>
  <r>
    <s v="CUST0192"/>
    <n v="62"/>
    <n v="42192"/>
    <n v="301"/>
    <n v="0.53768320165948502"/>
    <n v="1"/>
    <n v="0"/>
    <n v="45776"/>
    <n v="0.33776145063289398"/>
    <x v="0"/>
    <n v="14"/>
    <x v="0"/>
    <s v="Houston"/>
    <s v="Missed"/>
    <s v="Missed"/>
    <s v="Late"/>
    <s v="Missed"/>
    <s v="On-time"/>
    <s v="Late"/>
    <n v="5"/>
    <x v="0"/>
    <x v="1"/>
    <x v="2"/>
    <x v="2"/>
    <x v="2"/>
  </r>
  <r>
    <s v="CUST0193"/>
    <n v="74"/>
    <n v="32019"/>
    <n v="475"/>
    <n v="0.47481220541063301"/>
    <n v="4"/>
    <n v="0"/>
    <n v="22835"/>
    <n v="0.339259766446598"/>
    <x v="1"/>
    <n v="12"/>
    <x v="4"/>
    <s v="Los Angeles"/>
    <s v="On-time"/>
    <s v="On-time"/>
    <s v="On-time"/>
    <s v="On-time"/>
    <s v="Missed"/>
    <s v="Missed"/>
    <n v="2"/>
    <x v="1"/>
    <x v="1"/>
    <x v="2"/>
    <x v="2"/>
    <x v="0"/>
  </r>
  <r>
    <s v="CUST0194"/>
    <n v="70"/>
    <n v="67638"/>
    <n v="612"/>
    <n v="0.35650296278378302"/>
    <n v="0"/>
    <n v="0"/>
    <n v="34897"/>
    <n v="0.45905033445648302"/>
    <x v="0"/>
    <n v="8"/>
    <x v="1"/>
    <s v="Houston"/>
    <s v="Missed"/>
    <s v="Late"/>
    <s v="Missed"/>
    <s v="Missed"/>
    <s v="Missed"/>
    <s v="Missed"/>
    <n v="6"/>
    <x v="0"/>
    <x v="1"/>
    <x v="3"/>
    <x v="3"/>
    <x v="2"/>
  </r>
  <r>
    <s v="CUST0195"/>
    <n v="23"/>
    <n v="198401"/>
    <n v="820"/>
    <n v="0.505955852646924"/>
    <n v="2"/>
    <n v="1"/>
    <n v="42556"/>
    <n v="0.25403231315107"/>
    <x v="0"/>
    <n v="1"/>
    <x v="4"/>
    <s v="Phoenix"/>
    <s v="Missed"/>
    <s v="Missed"/>
    <s v="Missed"/>
    <s v="Late"/>
    <s v="On-time"/>
    <s v="Late"/>
    <n v="5"/>
    <x v="0"/>
    <x v="4"/>
    <x v="0"/>
    <x v="1"/>
    <x v="2"/>
  </r>
  <r>
    <s v="CUST0196"/>
    <n v="45"/>
    <n v="153429"/>
    <n v="836"/>
    <n v="0.33040402446893302"/>
    <n v="5"/>
    <n v="0"/>
    <n v="45776"/>
    <n v="0.147426409679631"/>
    <x v="3"/>
    <n v="7"/>
    <x v="3"/>
    <s v="Houston"/>
    <s v="Late"/>
    <s v="On-time"/>
    <s v="Missed"/>
    <s v="Late"/>
    <s v="Late"/>
    <s v="Missed"/>
    <n v="5"/>
    <x v="0"/>
    <x v="2"/>
    <x v="0"/>
    <x v="3"/>
    <x v="2"/>
  </r>
  <r>
    <s v="CUST0197"/>
    <n v="45"/>
    <n v="141020"/>
    <n v="670"/>
    <n v="0.53480371132411997"/>
    <n v="6"/>
    <n v="0"/>
    <n v="39259"/>
    <n v="0.23021262313841101"/>
    <x v="3"/>
    <n v="19"/>
    <x v="3"/>
    <s v="Phoenix"/>
    <s v="On-time"/>
    <s v="Late"/>
    <s v="On-time"/>
    <s v="Missed"/>
    <s v="Late"/>
    <s v="Missed"/>
    <n v="4"/>
    <x v="0"/>
    <x v="2"/>
    <x v="1"/>
    <x v="0"/>
    <x v="2"/>
  </r>
  <r>
    <s v="CUST0198"/>
    <n v="61"/>
    <n v="59238"/>
    <n v="847"/>
    <n v="0.54914679658427001"/>
    <n v="5"/>
    <n v="1"/>
    <n v="22835"/>
    <n v="0.37572669335353998"/>
    <x v="2"/>
    <n v="16"/>
    <x v="1"/>
    <s v="New York"/>
    <s v="On-time"/>
    <s v="Missed"/>
    <s v="Missed"/>
    <s v="On-time"/>
    <s v="On-time"/>
    <s v="On-time"/>
    <n v="2"/>
    <x v="0"/>
    <x v="1"/>
    <x v="3"/>
    <x v="0"/>
    <x v="0"/>
  </r>
  <r>
    <s v="CUST0199"/>
    <n v="61"/>
    <n v="88847"/>
    <n v="751"/>
    <n v="0.327723259528651"/>
    <n v="4"/>
    <n v="0"/>
    <n v="72809"/>
    <n v="0.30233295086471701"/>
    <x v="0"/>
    <n v="12"/>
    <x v="4"/>
    <s v="New York"/>
    <s v="Missed"/>
    <s v="Late"/>
    <s v="Late"/>
    <s v="On-time"/>
    <s v="Missed"/>
    <s v="Missed"/>
    <n v="5"/>
    <x v="0"/>
    <x v="1"/>
    <x v="3"/>
    <x v="2"/>
    <x v="3"/>
  </r>
  <r>
    <s v="CUST0200"/>
    <n v="37"/>
    <n v="69098"/>
    <n v="648"/>
    <n v="0.32390760703551802"/>
    <n v="6"/>
    <n v="0"/>
    <n v="85014"/>
    <n v="0.25324006595050003"/>
    <x v="3"/>
    <n v="0"/>
    <x v="3"/>
    <s v="Phoenix"/>
    <s v="Late"/>
    <s v="Late"/>
    <s v="Missed"/>
    <s v="On-time"/>
    <s v="On-time"/>
    <s v="Late"/>
    <n v="4"/>
    <x v="0"/>
    <x v="3"/>
    <x v="3"/>
    <x v="1"/>
    <x v="1"/>
  </r>
  <r>
    <s v="CUST0201"/>
    <n v="47"/>
    <n v="62295"/>
    <n v="383"/>
    <n v="0.69243987091902304"/>
    <n v="6"/>
    <n v="0"/>
    <n v="49016"/>
    <n v="0.192350273159035"/>
    <x v="0"/>
    <n v="1"/>
    <x v="0"/>
    <s v="Phoenix"/>
    <s v="On-time"/>
    <s v="Late"/>
    <s v="Late"/>
    <s v="Late"/>
    <s v="Missed"/>
    <s v="On-time"/>
    <n v="4"/>
    <x v="0"/>
    <x v="2"/>
    <x v="3"/>
    <x v="1"/>
    <x v="2"/>
  </r>
  <r>
    <s v="CUST0202"/>
    <n v="28"/>
    <n v="164143"/>
    <n v="310"/>
    <n v="0.48942800914173901"/>
    <n v="0"/>
    <n v="0"/>
    <n v="95376"/>
    <n v="0.322128612173053"/>
    <x v="0"/>
    <n v="14"/>
    <x v="2"/>
    <s v="Houston"/>
    <s v="Missed"/>
    <s v="Missed"/>
    <s v="Missed"/>
    <s v="Missed"/>
    <s v="On-time"/>
    <s v="Missed"/>
    <n v="5"/>
    <x v="0"/>
    <x v="4"/>
    <x v="0"/>
    <x v="2"/>
    <x v="1"/>
  </r>
  <r>
    <s v="CUST0203"/>
    <n v="72"/>
    <n v="143778"/>
    <n v="352"/>
    <n v="0.34379591414702099"/>
    <n v="6"/>
    <n v="0"/>
    <n v="10778"/>
    <n v="0.36445062752738"/>
    <x v="0"/>
    <n v="11"/>
    <x v="2"/>
    <s v="Phoenix"/>
    <s v="Missed"/>
    <s v="On-time"/>
    <s v="Late"/>
    <s v="Late"/>
    <s v="Missed"/>
    <s v="Late"/>
    <n v="5"/>
    <x v="0"/>
    <x v="1"/>
    <x v="1"/>
    <x v="2"/>
    <x v="0"/>
  </r>
  <r>
    <s v="CUST0204"/>
    <n v="45"/>
    <n v="154487"/>
    <n v="725"/>
    <n v="0.42589873966209602"/>
    <n v="3"/>
    <n v="0"/>
    <n v="95930"/>
    <n v="0.33058720550960202"/>
    <x v="0"/>
    <n v="13"/>
    <x v="3"/>
    <s v="Los Angeles"/>
    <s v="Missed"/>
    <s v="Late"/>
    <s v="Late"/>
    <s v="Missed"/>
    <s v="Missed"/>
    <s v="Missed"/>
    <n v="6"/>
    <x v="0"/>
    <x v="2"/>
    <x v="0"/>
    <x v="2"/>
    <x v="1"/>
  </r>
  <r>
    <s v="CUST0205"/>
    <n v="42"/>
    <n v="107658"/>
    <n v="836"/>
    <n v="0.29788118265867802"/>
    <n v="1"/>
    <n v="0"/>
    <n v="27697"/>
    <n v="0.27466696688450498"/>
    <x v="2"/>
    <n v="1"/>
    <x v="4"/>
    <s v="New York"/>
    <s v="Late"/>
    <s v="Missed"/>
    <s v="On-time"/>
    <s v="Late"/>
    <s v="Late"/>
    <s v="On-time"/>
    <n v="4"/>
    <x v="0"/>
    <x v="2"/>
    <x v="1"/>
    <x v="1"/>
    <x v="2"/>
  </r>
  <r>
    <s v="CUST0206"/>
    <n v="56"/>
    <n v="166456"/>
    <n v="522"/>
    <n v="0.48656328386761599"/>
    <n v="1"/>
    <n v="1"/>
    <n v="33772"/>
    <n v="0.314664128429746"/>
    <x v="3"/>
    <n v="17"/>
    <x v="3"/>
    <s v="New York"/>
    <s v="On-time"/>
    <s v="On-time"/>
    <s v="Missed"/>
    <s v="Late"/>
    <s v="Missed"/>
    <s v="On-time"/>
    <n v="3"/>
    <x v="0"/>
    <x v="0"/>
    <x v="0"/>
    <x v="0"/>
    <x v="2"/>
  </r>
  <r>
    <s v="CUST0207"/>
    <n v="50"/>
    <n v="36447"/>
    <n v="610"/>
    <n v="0.66632566153289297"/>
    <n v="1"/>
    <n v="0"/>
    <n v="42637"/>
    <n v="0.314084296655741"/>
    <x v="0"/>
    <n v="6"/>
    <x v="4"/>
    <s v="Phoenix"/>
    <s v="On-time"/>
    <s v="Missed"/>
    <s v="Missed"/>
    <s v="Late"/>
    <s v="Late"/>
    <s v="Late"/>
    <n v="5"/>
    <x v="0"/>
    <x v="2"/>
    <x v="2"/>
    <x v="3"/>
    <x v="2"/>
  </r>
  <r>
    <s v="CUST0208"/>
    <n v="18"/>
    <n v="165159"/>
    <n v="679"/>
    <n v="0.49446586648114699"/>
    <n v="3"/>
    <n v="0"/>
    <n v="3081"/>
    <n v="0.31896969312176598"/>
    <x v="1"/>
    <n v="5"/>
    <x v="0"/>
    <s v="Chicago"/>
    <s v="Missed"/>
    <s v="Missed"/>
    <s v="On-time"/>
    <s v="On-time"/>
    <s v="Late"/>
    <s v="On-time"/>
    <n v="3"/>
    <x v="1"/>
    <x v="4"/>
    <x v="0"/>
    <x v="1"/>
    <x v="0"/>
  </r>
  <r>
    <s v="CUST0209"/>
    <n v="74"/>
    <n v="107658"/>
    <n v="709"/>
    <n v="0.97272668873507695"/>
    <n v="5"/>
    <n v="0"/>
    <n v="45776"/>
    <n v="0.18156950489808699"/>
    <x v="0"/>
    <n v="13"/>
    <x v="4"/>
    <s v="Chicago"/>
    <s v="On-time"/>
    <s v="On-time"/>
    <s v="Missed"/>
    <s v="Missed"/>
    <s v="Missed"/>
    <s v="On-time"/>
    <n v="3"/>
    <x v="1"/>
    <x v="1"/>
    <x v="1"/>
    <x v="2"/>
    <x v="2"/>
  </r>
  <r>
    <s v="CUST0210"/>
    <n v="44"/>
    <n v="40934"/>
    <n v="566"/>
    <n v="0.58427191360980002"/>
    <n v="0"/>
    <n v="0"/>
    <n v="8828"/>
    <n v="0.31973263506148702"/>
    <x v="0"/>
    <n v="7"/>
    <x v="3"/>
    <s v="Phoenix"/>
    <s v="On-time"/>
    <s v="On-time"/>
    <s v="On-time"/>
    <s v="Missed"/>
    <s v="Missed"/>
    <s v="Missed"/>
    <n v="3"/>
    <x v="1"/>
    <x v="2"/>
    <x v="2"/>
    <x v="3"/>
    <x v="0"/>
  </r>
  <r>
    <s v="CUST0211"/>
    <n v="74"/>
    <n v="58088"/>
    <n v="701"/>
    <n v="0.54599088956844199"/>
    <n v="6"/>
    <n v="0"/>
    <n v="1217"/>
    <n v="0.25594035315337998"/>
    <x v="0"/>
    <n v="1"/>
    <x v="0"/>
    <s v="Los Angeles"/>
    <s v="Late"/>
    <s v="On-time"/>
    <s v="Missed"/>
    <s v="Missed"/>
    <s v="On-time"/>
    <s v="On-time"/>
    <n v="3"/>
    <x v="1"/>
    <x v="1"/>
    <x v="3"/>
    <x v="1"/>
    <x v="0"/>
  </r>
  <r>
    <s v="CUST0212"/>
    <n v="69"/>
    <n v="149415"/>
    <n v="618"/>
    <n v="0.31833957380683803"/>
    <n v="3"/>
    <n v="0"/>
    <n v="83604"/>
    <n v="0.40406186060097499"/>
    <x v="3"/>
    <n v="16"/>
    <x v="1"/>
    <s v="Chicago"/>
    <s v="Late"/>
    <s v="Late"/>
    <s v="Missed"/>
    <s v="On-time"/>
    <s v="On-time"/>
    <s v="Missed"/>
    <n v="4"/>
    <x v="0"/>
    <x v="1"/>
    <x v="1"/>
    <x v="0"/>
    <x v="1"/>
  </r>
  <r>
    <s v="CUST0213"/>
    <n v="30"/>
    <n v="84836"/>
    <n v="776"/>
    <n v="0.45229331063146599"/>
    <n v="1"/>
    <n v="0"/>
    <n v="82909"/>
    <n v="0.31329186417502702"/>
    <x v="1"/>
    <n v="4"/>
    <x v="2"/>
    <s v="Phoenix"/>
    <s v="Late"/>
    <s v="On-time"/>
    <s v="Late"/>
    <s v="On-time"/>
    <s v="Missed"/>
    <s v="On-time"/>
    <n v="3"/>
    <x v="1"/>
    <x v="4"/>
    <x v="3"/>
    <x v="1"/>
    <x v="1"/>
  </r>
  <r>
    <s v="CUST0214"/>
    <n v="58"/>
    <n v="97986"/>
    <n v="792"/>
    <n v="0.34419723139326103"/>
    <n v="4"/>
    <n v="0"/>
    <n v="13761"/>
    <n v="0.383547922182289"/>
    <x v="2"/>
    <n v="13"/>
    <x v="3"/>
    <s v="Los Angeles"/>
    <s v="Missed"/>
    <s v="Late"/>
    <s v="On-time"/>
    <s v="On-time"/>
    <s v="Late"/>
    <s v="Missed"/>
    <n v="4"/>
    <x v="0"/>
    <x v="0"/>
    <x v="3"/>
    <x v="2"/>
    <x v="0"/>
  </r>
  <r>
    <s v="CUST0215"/>
    <n v="20"/>
    <n v="166836"/>
    <n v="600"/>
    <n v="6.6870954319175197E-2"/>
    <n v="2"/>
    <n v="0"/>
    <n v="47695"/>
    <n v="0.269821861295024"/>
    <x v="2"/>
    <n v="19"/>
    <x v="3"/>
    <s v="Los Angeles"/>
    <s v="On-time"/>
    <s v="Missed"/>
    <s v="Late"/>
    <s v="On-time"/>
    <s v="On-time"/>
    <s v="On-time"/>
    <n v="2"/>
    <x v="1"/>
    <x v="4"/>
    <x v="0"/>
    <x v="0"/>
    <x v="2"/>
  </r>
  <r>
    <s v="CUST0216"/>
    <n v="56"/>
    <n v="191517"/>
    <n v="781"/>
    <n v="0.694852444425761"/>
    <n v="6"/>
    <n v="0"/>
    <n v="11564"/>
    <n v="0.27342861623885401"/>
    <x v="1"/>
    <n v="2"/>
    <x v="3"/>
    <s v="Houston"/>
    <s v="Late"/>
    <s v="On-time"/>
    <s v="On-time"/>
    <s v="On-time"/>
    <s v="Late"/>
    <s v="Missed"/>
    <n v="3"/>
    <x v="1"/>
    <x v="0"/>
    <x v="0"/>
    <x v="1"/>
    <x v="0"/>
  </r>
  <r>
    <s v="CUST0217"/>
    <n v="23"/>
    <n v="38289"/>
    <n v="682"/>
    <n v="0.39770988888995301"/>
    <n v="3"/>
    <n v="0"/>
    <n v="43870"/>
    <n v="0.449425124625633"/>
    <x v="0"/>
    <n v="4"/>
    <x v="0"/>
    <s v="Los Angeles"/>
    <s v="On-time"/>
    <s v="Missed"/>
    <s v="On-time"/>
    <s v="Missed"/>
    <s v="Missed"/>
    <s v="Missed"/>
    <n v="4"/>
    <x v="0"/>
    <x v="4"/>
    <x v="2"/>
    <x v="1"/>
    <x v="2"/>
  </r>
  <r>
    <s v="CUST0218"/>
    <n v="25"/>
    <n v="115497"/>
    <n v="617"/>
    <n v="0.34791998513333799"/>
    <n v="3"/>
    <n v="0"/>
    <n v="92149"/>
    <n v="0.34363351884155002"/>
    <x v="3"/>
    <n v="15"/>
    <x v="1"/>
    <s v="Chicago"/>
    <s v="On-time"/>
    <s v="Late"/>
    <s v="Late"/>
    <s v="On-time"/>
    <s v="Missed"/>
    <s v="Missed"/>
    <n v="4"/>
    <x v="0"/>
    <x v="4"/>
    <x v="1"/>
    <x v="2"/>
    <x v="1"/>
  </r>
  <r>
    <s v="CUST0219"/>
    <n v="44"/>
    <n v="72108"/>
    <n v="339"/>
    <n v="0.54211400679169297"/>
    <n v="0"/>
    <n v="0"/>
    <n v="23748"/>
    <n v="0.22854854675942601"/>
    <x v="0"/>
    <n v="17"/>
    <x v="4"/>
    <s v="Chicago"/>
    <s v="On-time"/>
    <s v="On-time"/>
    <s v="Late"/>
    <s v="Missed"/>
    <s v="On-time"/>
    <s v="Missed"/>
    <n v="3"/>
    <x v="1"/>
    <x v="2"/>
    <x v="3"/>
    <x v="0"/>
    <x v="0"/>
  </r>
  <r>
    <s v="CUST0220"/>
    <n v="26"/>
    <n v="54298"/>
    <n v="836"/>
    <n v="0.60249991044430296"/>
    <n v="0"/>
    <n v="0"/>
    <n v="15424"/>
    <n v="0.38969744386204702"/>
    <x v="1"/>
    <n v="16"/>
    <x v="1"/>
    <s v="Phoenix"/>
    <s v="On-time"/>
    <s v="Missed"/>
    <s v="Late"/>
    <s v="Missed"/>
    <s v="Missed"/>
    <s v="Missed"/>
    <n v="5"/>
    <x v="0"/>
    <x v="4"/>
    <x v="3"/>
    <x v="0"/>
    <x v="0"/>
  </r>
  <r>
    <s v="CUST0221"/>
    <n v="54"/>
    <n v="187312"/>
    <n v="825"/>
    <n v="0.43584503341874398"/>
    <n v="3"/>
    <n v="0"/>
    <n v="21613"/>
    <n v="0.24666952665721201"/>
    <x v="0"/>
    <n v="10"/>
    <x v="0"/>
    <s v="Phoenix"/>
    <s v="Late"/>
    <s v="Missed"/>
    <s v="On-time"/>
    <s v="Late"/>
    <s v="Missed"/>
    <s v="Late"/>
    <n v="5"/>
    <x v="0"/>
    <x v="0"/>
    <x v="0"/>
    <x v="3"/>
    <x v="0"/>
  </r>
  <r>
    <s v="CUST0222"/>
    <n v="50"/>
    <n v="146456"/>
    <n v="768"/>
    <n v="0.49947966647819603"/>
    <n v="1"/>
    <n v="1"/>
    <n v="41743"/>
    <n v="0.32256981378115201"/>
    <x v="0"/>
    <n v="16"/>
    <x v="3"/>
    <s v="Los Angeles"/>
    <s v="Late"/>
    <s v="Late"/>
    <s v="Missed"/>
    <s v="Missed"/>
    <s v="On-time"/>
    <s v="Late"/>
    <n v="5"/>
    <x v="0"/>
    <x v="2"/>
    <x v="1"/>
    <x v="0"/>
    <x v="2"/>
  </r>
  <r>
    <s v="CUST0223"/>
    <n v="68"/>
    <n v="52131"/>
    <n v="565"/>
    <n v="0.64923748146287996"/>
    <n v="2"/>
    <n v="0"/>
    <n v="24851"/>
    <n v="0.48366746308594"/>
    <x v="2"/>
    <n v="15"/>
    <x v="2"/>
    <s v="New York"/>
    <s v="Missed"/>
    <s v="On-time"/>
    <s v="Late"/>
    <s v="On-time"/>
    <s v="Late"/>
    <s v="Late"/>
    <n v="4"/>
    <x v="0"/>
    <x v="1"/>
    <x v="3"/>
    <x v="2"/>
    <x v="0"/>
  </r>
  <r>
    <s v="CUST0224"/>
    <n v="59"/>
    <n v="88963"/>
    <n v="572"/>
    <n v="0.42796128107801001"/>
    <n v="6"/>
    <n v="0"/>
    <n v="41958"/>
    <n v="0.15687176123619401"/>
    <x v="1"/>
    <n v="1"/>
    <x v="3"/>
    <s v="Houston"/>
    <s v="On-time"/>
    <s v="Missed"/>
    <s v="On-time"/>
    <s v="Late"/>
    <s v="Missed"/>
    <s v="On-time"/>
    <n v="3"/>
    <x v="1"/>
    <x v="0"/>
    <x v="3"/>
    <x v="1"/>
    <x v="2"/>
  </r>
  <r>
    <s v="CUST0225"/>
    <n v="61"/>
    <n v="107658"/>
    <n v="535"/>
    <n v="0.56046674835266597"/>
    <n v="0"/>
    <n v="0"/>
    <n v="98062"/>
    <n v="0.28242180782334603"/>
    <x v="2"/>
    <n v="3"/>
    <x v="4"/>
    <s v="New York"/>
    <s v="Late"/>
    <s v="On-time"/>
    <s v="On-time"/>
    <s v="Late"/>
    <s v="Late"/>
    <s v="Missed"/>
    <n v="4"/>
    <x v="0"/>
    <x v="1"/>
    <x v="1"/>
    <x v="1"/>
    <x v="1"/>
  </r>
  <r>
    <s v="CUST0226"/>
    <n v="41"/>
    <n v="180983"/>
    <n v="776"/>
    <n v="0.168151076322169"/>
    <n v="6"/>
    <n v="0"/>
    <n v="14756"/>
    <n v="0.34082716409020303"/>
    <x v="0"/>
    <n v="6"/>
    <x v="2"/>
    <s v="Los Angeles"/>
    <s v="Missed"/>
    <s v="On-time"/>
    <s v="On-time"/>
    <s v="Late"/>
    <s v="Late"/>
    <s v="Late"/>
    <n v="4"/>
    <x v="0"/>
    <x v="2"/>
    <x v="0"/>
    <x v="3"/>
    <x v="0"/>
  </r>
  <r>
    <s v="CUST0227"/>
    <n v="32"/>
    <n v="20569"/>
    <n v="823"/>
    <n v="0.25173620031444999"/>
    <n v="1"/>
    <n v="0"/>
    <n v="11061"/>
    <n v="0.37646983346646701"/>
    <x v="2"/>
    <n v="1"/>
    <x v="3"/>
    <s v="Los Angeles"/>
    <s v="Late"/>
    <s v="Late"/>
    <s v="Missed"/>
    <s v="Missed"/>
    <s v="On-time"/>
    <s v="Missed"/>
    <n v="5"/>
    <x v="0"/>
    <x v="3"/>
    <x v="2"/>
    <x v="1"/>
    <x v="0"/>
  </r>
  <r>
    <s v="CUST0228"/>
    <n v="71"/>
    <n v="150683"/>
    <n v="820"/>
    <n v="0.62110795561608001"/>
    <n v="6"/>
    <n v="0"/>
    <n v="11308"/>
    <n v="0.17587660926391199"/>
    <x v="1"/>
    <n v="5"/>
    <x v="2"/>
    <s v="New York"/>
    <s v="Missed"/>
    <s v="Missed"/>
    <s v="Missed"/>
    <s v="On-time"/>
    <s v="Missed"/>
    <s v="Late"/>
    <n v="5"/>
    <x v="0"/>
    <x v="1"/>
    <x v="0"/>
    <x v="1"/>
    <x v="0"/>
  </r>
  <r>
    <s v="CUST0229"/>
    <n v="49"/>
    <n v="107658"/>
    <n v="753"/>
    <n v="0.24128827216654"/>
    <n v="4"/>
    <n v="0"/>
    <n v="62010"/>
    <n v="0.146420973142498"/>
    <x v="0"/>
    <n v="16"/>
    <x v="1"/>
    <s v="Houston"/>
    <s v="Late"/>
    <s v="Late"/>
    <s v="On-time"/>
    <s v="Late"/>
    <s v="Missed"/>
    <s v="Missed"/>
    <n v="5"/>
    <x v="0"/>
    <x v="2"/>
    <x v="1"/>
    <x v="0"/>
    <x v="3"/>
  </r>
  <r>
    <s v="CUST0230"/>
    <n v="49"/>
    <n v="191615"/>
    <n v="659"/>
    <n v="0.54682750942265901"/>
    <n v="0"/>
    <n v="1"/>
    <n v="73327"/>
    <n v="0.40907493519904198"/>
    <x v="0"/>
    <n v="6"/>
    <x v="0"/>
    <s v="New York"/>
    <s v="Missed"/>
    <s v="Missed"/>
    <s v="On-time"/>
    <s v="Late"/>
    <s v="Missed"/>
    <s v="On-time"/>
    <n v="4"/>
    <x v="0"/>
    <x v="2"/>
    <x v="0"/>
    <x v="3"/>
    <x v="3"/>
  </r>
  <r>
    <s v="CUST0231"/>
    <n v="41"/>
    <n v="165580"/>
    <n v="629"/>
    <n v="0.470600243560585"/>
    <n v="1"/>
    <n v="0"/>
    <n v="96167"/>
    <n v="0.227958514319616"/>
    <x v="1"/>
    <n v="4"/>
    <x v="3"/>
    <s v="Phoenix"/>
    <s v="Late"/>
    <s v="On-time"/>
    <s v="Missed"/>
    <s v="Late"/>
    <s v="Late"/>
    <s v="On-time"/>
    <n v="4"/>
    <x v="0"/>
    <x v="2"/>
    <x v="0"/>
    <x v="1"/>
    <x v="1"/>
  </r>
  <r>
    <s v="CUST0232"/>
    <n v="58"/>
    <n v="70284"/>
    <n v="696"/>
    <n v="0.427106547495954"/>
    <n v="1"/>
    <n v="1"/>
    <n v="2882"/>
    <n v="0.22377174920026799"/>
    <x v="0"/>
    <n v="4"/>
    <x v="4"/>
    <s v="Chicago"/>
    <s v="On-time"/>
    <s v="On-time"/>
    <s v="Late"/>
    <s v="Late"/>
    <s v="On-time"/>
    <s v="Late"/>
    <n v="3"/>
    <x v="0"/>
    <x v="0"/>
    <x v="3"/>
    <x v="1"/>
    <x v="0"/>
  </r>
  <r>
    <s v="CUST0233"/>
    <n v="69"/>
    <n v="127816"/>
    <n v="781"/>
    <n v="0.33430744620645397"/>
    <n v="2"/>
    <n v="0"/>
    <n v="32588"/>
    <n v="0.45502496727721597"/>
    <x v="3"/>
    <n v="19"/>
    <x v="1"/>
    <s v="Phoenix"/>
    <s v="Late"/>
    <s v="On-time"/>
    <s v="Late"/>
    <s v="Late"/>
    <s v="Missed"/>
    <s v="Missed"/>
    <n v="5"/>
    <x v="0"/>
    <x v="1"/>
    <x v="1"/>
    <x v="0"/>
    <x v="2"/>
  </r>
  <r>
    <s v="CUST0234"/>
    <n v="66"/>
    <n v="85390"/>
    <n v="617"/>
    <n v="0.68186800362107503"/>
    <n v="2"/>
    <n v="0"/>
    <n v="11061"/>
    <n v="0.30697023147318198"/>
    <x v="1"/>
    <n v="15"/>
    <x v="3"/>
    <s v="Chicago"/>
    <s v="Late"/>
    <s v="On-time"/>
    <s v="On-time"/>
    <s v="Missed"/>
    <s v="Missed"/>
    <s v="Missed"/>
    <n v="4"/>
    <x v="0"/>
    <x v="1"/>
    <x v="3"/>
    <x v="2"/>
    <x v="0"/>
  </r>
  <r>
    <s v="CUST0235"/>
    <n v="66"/>
    <n v="74101"/>
    <n v="561"/>
    <n v="0.84597823090396695"/>
    <n v="4"/>
    <n v="0"/>
    <n v="42715"/>
    <n v="0.30762382276815697"/>
    <x v="0"/>
    <n v="18"/>
    <x v="1"/>
    <s v="Los Angeles"/>
    <s v="Missed"/>
    <s v="Late"/>
    <s v="Missed"/>
    <s v="Missed"/>
    <s v="Missed"/>
    <s v="Missed"/>
    <n v="6"/>
    <x v="0"/>
    <x v="1"/>
    <x v="3"/>
    <x v="0"/>
    <x v="2"/>
  </r>
  <r>
    <s v="CUST0236"/>
    <n v="69"/>
    <n v="127816"/>
    <n v="345"/>
    <n v="0.56003843252003804"/>
    <n v="1"/>
    <n v="0"/>
    <n v="2926"/>
    <n v="0.28202005548484599"/>
    <x v="3"/>
    <n v="8"/>
    <x v="4"/>
    <s v="Houston"/>
    <s v="Late"/>
    <s v="Late"/>
    <s v="On-time"/>
    <s v="Missed"/>
    <s v="Late"/>
    <s v="Missed"/>
    <n v="5"/>
    <x v="0"/>
    <x v="1"/>
    <x v="1"/>
    <x v="3"/>
    <x v="0"/>
  </r>
  <r>
    <s v="CUST0237"/>
    <n v="29"/>
    <n v="178273"/>
    <n v="363"/>
    <n v="0.56449814313456304"/>
    <n v="5"/>
    <n v="0"/>
    <n v="98999"/>
    <n v="0.17760179332568299"/>
    <x v="1"/>
    <n v="4"/>
    <x v="3"/>
    <s v="New York"/>
    <s v="On-time"/>
    <s v="Missed"/>
    <s v="Missed"/>
    <s v="On-time"/>
    <s v="Missed"/>
    <s v="Missed"/>
    <n v="4"/>
    <x v="0"/>
    <x v="4"/>
    <x v="0"/>
    <x v="1"/>
    <x v="1"/>
  </r>
  <r>
    <s v="CUST0238"/>
    <n v="56"/>
    <n v="61540"/>
    <n v="731"/>
    <n v="0.36353387402850101"/>
    <n v="1"/>
    <n v="1"/>
    <n v="75777"/>
    <n v="0.36756969493943797"/>
    <x v="0"/>
    <n v="7"/>
    <x v="4"/>
    <s v="Houston"/>
    <s v="On-time"/>
    <s v="Missed"/>
    <s v="On-time"/>
    <s v="Missed"/>
    <s v="On-time"/>
    <s v="On-time"/>
    <n v="2"/>
    <x v="0"/>
    <x v="0"/>
    <x v="3"/>
    <x v="3"/>
    <x v="1"/>
  </r>
  <r>
    <s v="CUST0239"/>
    <n v="19"/>
    <n v="170576"/>
    <n v="729"/>
    <n v="0.26078055363512398"/>
    <n v="2"/>
    <n v="0"/>
    <n v="29561"/>
    <n v="0.34094505219256199"/>
    <x v="0"/>
    <n v="8"/>
    <x v="2"/>
    <s v="New York"/>
    <s v="On-time"/>
    <s v="Late"/>
    <s v="On-time"/>
    <s v="Missed"/>
    <s v="Missed"/>
    <s v="Late"/>
    <n v="4"/>
    <x v="0"/>
    <x v="4"/>
    <x v="0"/>
    <x v="3"/>
    <x v="2"/>
  </r>
  <r>
    <s v="CUST0240"/>
    <n v="20"/>
    <n v="191615"/>
    <n v="332"/>
    <n v="0.492052219038765"/>
    <n v="5"/>
    <n v="0"/>
    <n v="44439"/>
    <n v="0.316869132533943"/>
    <x v="0"/>
    <n v="4"/>
    <x v="4"/>
    <s v="Phoenix"/>
    <s v="On-time"/>
    <s v="On-time"/>
    <s v="Missed"/>
    <s v="On-time"/>
    <s v="Late"/>
    <s v="On-time"/>
    <n v="2"/>
    <x v="1"/>
    <x v="4"/>
    <x v="0"/>
    <x v="1"/>
    <x v="2"/>
  </r>
  <r>
    <s v="CUST0241"/>
    <n v="66"/>
    <n v="138961"/>
    <n v="563"/>
    <n v="0.30525007040838398"/>
    <n v="0"/>
    <n v="0"/>
    <n v="33772"/>
    <n v="0.288367696072374"/>
    <x v="2"/>
    <n v="9"/>
    <x v="2"/>
    <s v="Phoenix"/>
    <s v="On-time"/>
    <s v="Late"/>
    <s v="Missed"/>
    <s v="Late"/>
    <s v="Missed"/>
    <s v="Missed"/>
    <n v="5"/>
    <x v="0"/>
    <x v="1"/>
    <x v="1"/>
    <x v="3"/>
    <x v="2"/>
  </r>
  <r>
    <s v="CUST0242"/>
    <n v="54"/>
    <n v="114657"/>
    <n v="522"/>
    <n v="0.14547797433683499"/>
    <n v="0"/>
    <n v="0"/>
    <n v="31481"/>
    <n v="0.27076803506617098"/>
    <x v="3"/>
    <n v="1"/>
    <x v="3"/>
    <s v="New York"/>
    <s v="Late"/>
    <s v="Missed"/>
    <s v="Late"/>
    <s v="On-time"/>
    <s v="Missed"/>
    <s v="Late"/>
    <n v="5"/>
    <x v="0"/>
    <x v="0"/>
    <x v="1"/>
    <x v="1"/>
    <x v="2"/>
  </r>
  <r>
    <s v="CUST0243"/>
    <n v="66"/>
    <n v="76813"/>
    <n v="749"/>
    <n v="0.66068916247311604"/>
    <n v="6"/>
    <n v="0"/>
    <n v="29584"/>
    <n v="0.39124833895474098"/>
    <x v="0"/>
    <n v="8"/>
    <x v="2"/>
    <s v="Houston"/>
    <s v="On-time"/>
    <s v="On-time"/>
    <s v="Late"/>
    <s v="Late"/>
    <s v="On-time"/>
    <s v="Late"/>
    <n v="3"/>
    <x v="1"/>
    <x v="1"/>
    <x v="3"/>
    <x v="3"/>
    <x v="2"/>
  </r>
  <r>
    <s v="CUST0244"/>
    <n v="73"/>
    <n v="48307"/>
    <n v="319"/>
    <n v="0.67043335765036605"/>
    <n v="3"/>
    <n v="0"/>
    <n v="45776"/>
    <n v="0.28587069367939"/>
    <x v="0"/>
    <n v="10"/>
    <x v="3"/>
    <s v="New York"/>
    <s v="Late"/>
    <s v="On-time"/>
    <s v="Late"/>
    <s v="Late"/>
    <s v="Missed"/>
    <s v="Late"/>
    <n v="5"/>
    <x v="0"/>
    <x v="1"/>
    <x v="2"/>
    <x v="3"/>
    <x v="2"/>
  </r>
  <r>
    <s v="CUST0245"/>
    <n v="34"/>
    <n v="193677"/>
    <n v="380"/>
    <n v="0.32823224540938101"/>
    <n v="2"/>
    <n v="0"/>
    <n v="83604"/>
    <n v="0.29359389614661102"/>
    <x v="2"/>
    <n v="3"/>
    <x v="3"/>
    <s v="Los Angeles"/>
    <s v="Late"/>
    <s v="On-time"/>
    <s v="Missed"/>
    <s v="On-time"/>
    <s v="Missed"/>
    <s v="Missed"/>
    <n v="4"/>
    <x v="0"/>
    <x v="3"/>
    <x v="0"/>
    <x v="1"/>
    <x v="1"/>
  </r>
  <r>
    <s v="CUST0246"/>
    <n v="66"/>
    <n v="186334"/>
    <n v="521"/>
    <n v="0.54879286425584795"/>
    <n v="3"/>
    <n v="0"/>
    <n v="20052"/>
    <n v="0.35298931548837698"/>
    <x v="0"/>
    <n v="1"/>
    <x v="0"/>
    <s v="Phoenix"/>
    <s v="Missed"/>
    <s v="Late"/>
    <s v="Missed"/>
    <s v="Missed"/>
    <s v="On-time"/>
    <s v="Late"/>
    <n v="5"/>
    <x v="0"/>
    <x v="1"/>
    <x v="0"/>
    <x v="1"/>
    <x v="0"/>
  </r>
  <r>
    <s v="CUST0247"/>
    <n v="19"/>
    <n v="74163"/>
    <n v="623"/>
    <n v="0.70039045355835305"/>
    <n v="5"/>
    <n v="0"/>
    <n v="15424"/>
    <n v="0.32079609306803802"/>
    <x v="0"/>
    <n v="5"/>
    <x v="3"/>
    <s v="Los Angeles"/>
    <s v="Missed"/>
    <s v="Late"/>
    <s v="Missed"/>
    <s v="Late"/>
    <s v="Late"/>
    <s v="On-time"/>
    <n v="5"/>
    <x v="0"/>
    <x v="4"/>
    <x v="3"/>
    <x v="1"/>
    <x v="0"/>
  </r>
  <r>
    <s v="CUST0248"/>
    <n v="19"/>
    <n v="102235"/>
    <n v="412"/>
    <n v="0.541005337412375"/>
    <n v="2"/>
    <n v="1"/>
    <n v="26649"/>
    <n v="0.46422760575404298"/>
    <x v="1"/>
    <n v="13"/>
    <x v="2"/>
    <s v="Phoenix"/>
    <s v="On-time"/>
    <s v="Late"/>
    <s v="On-time"/>
    <s v="On-time"/>
    <s v="On-time"/>
    <s v="Late"/>
    <n v="2"/>
    <x v="0"/>
    <x v="4"/>
    <x v="1"/>
    <x v="2"/>
    <x v="2"/>
  </r>
  <r>
    <s v="CUST0249"/>
    <n v="45"/>
    <n v="27763"/>
    <n v="655"/>
    <n v="0.26136907078025301"/>
    <n v="4"/>
    <n v="0"/>
    <n v="52425"/>
    <n v="0.12386332225266899"/>
    <x v="0"/>
    <n v="0"/>
    <x v="0"/>
    <s v="Phoenix"/>
    <s v="On-time"/>
    <s v="On-time"/>
    <s v="Late"/>
    <s v="Late"/>
    <s v="Missed"/>
    <s v="Late"/>
    <n v="4"/>
    <x v="0"/>
    <x v="2"/>
    <x v="2"/>
    <x v="1"/>
    <x v="3"/>
  </r>
  <r>
    <s v="CUST0250"/>
    <n v="71"/>
    <n v="39285"/>
    <n v="818"/>
    <n v="0.45342131735258001"/>
    <n v="1"/>
    <n v="0"/>
    <n v="99620"/>
    <n v="0.329990743836726"/>
    <x v="3"/>
    <n v="17"/>
    <x v="0"/>
    <s v="Chicago"/>
    <s v="Missed"/>
    <s v="On-time"/>
    <s v="Missed"/>
    <s v="Missed"/>
    <s v="On-time"/>
    <s v="On-time"/>
    <n v="3"/>
    <x v="1"/>
    <x v="1"/>
    <x v="2"/>
    <x v="0"/>
    <x v="1"/>
  </r>
  <r>
    <s v="CUST0251"/>
    <n v="40"/>
    <n v="66991"/>
    <n v="337"/>
    <n v="0.765361884008398"/>
    <n v="4"/>
    <n v="0"/>
    <n v="23431"/>
    <n v="0.229439421952783"/>
    <x v="0"/>
    <n v="6"/>
    <x v="3"/>
    <s v="Los Angeles"/>
    <s v="Missed"/>
    <s v="Missed"/>
    <s v="On-time"/>
    <s v="Late"/>
    <s v="Late"/>
    <s v="Missed"/>
    <n v="5"/>
    <x v="0"/>
    <x v="3"/>
    <x v="3"/>
    <x v="3"/>
    <x v="0"/>
  </r>
  <r>
    <s v="CUST0252"/>
    <n v="54"/>
    <n v="185883"/>
    <n v="663"/>
    <n v="0.54940532872102199"/>
    <n v="5"/>
    <n v="1"/>
    <n v="95074"/>
    <n v="0.20579134652450701"/>
    <x v="0"/>
    <n v="0"/>
    <x v="4"/>
    <s v="Los Angeles"/>
    <s v="Missed"/>
    <s v="On-time"/>
    <s v="Missed"/>
    <s v="Late"/>
    <s v="On-time"/>
    <s v="Late"/>
    <n v="4"/>
    <x v="0"/>
    <x v="0"/>
    <x v="0"/>
    <x v="1"/>
    <x v="1"/>
  </r>
  <r>
    <s v="CUST0253"/>
    <n v="49"/>
    <n v="119185"/>
    <n v="635"/>
    <n v="0.607826420636561"/>
    <n v="2"/>
    <n v="0"/>
    <n v="31674"/>
    <n v="0.25429357939556502"/>
    <x v="1"/>
    <n v="0"/>
    <x v="4"/>
    <s v="Chicago"/>
    <s v="Missed"/>
    <s v="Missed"/>
    <s v="Late"/>
    <s v="Missed"/>
    <s v="Late"/>
    <s v="On-time"/>
    <n v="5"/>
    <x v="0"/>
    <x v="2"/>
    <x v="1"/>
    <x v="1"/>
    <x v="2"/>
  </r>
  <r>
    <s v="CUST0254"/>
    <n v="50"/>
    <n v="98042"/>
    <n v="847"/>
    <n v="0.56832584387382201"/>
    <n v="5"/>
    <n v="1"/>
    <n v="90739"/>
    <n v="0.30546794084817602"/>
    <x v="0"/>
    <n v="0"/>
    <x v="0"/>
    <s v="Houston"/>
    <s v="On-time"/>
    <s v="Missed"/>
    <s v="Late"/>
    <s v="Missed"/>
    <s v="Missed"/>
    <s v="On-time"/>
    <n v="4"/>
    <x v="0"/>
    <x v="2"/>
    <x v="3"/>
    <x v="1"/>
    <x v="1"/>
  </r>
  <r>
    <s v="CUST0255"/>
    <n v="18"/>
    <n v="116042"/>
    <n v="544"/>
    <n v="0.328897728404349"/>
    <n v="1"/>
    <n v="0"/>
    <n v="30509"/>
    <n v="0.30990690759234002"/>
    <x v="2"/>
    <n v="3"/>
    <x v="3"/>
    <s v="Los Angeles"/>
    <s v="Missed"/>
    <s v="Late"/>
    <s v="On-time"/>
    <s v="On-time"/>
    <s v="Missed"/>
    <s v="Missed"/>
    <n v="4"/>
    <x v="0"/>
    <x v="4"/>
    <x v="1"/>
    <x v="1"/>
    <x v="2"/>
  </r>
  <r>
    <s v="CUST0256"/>
    <n v="36"/>
    <n v="95219"/>
    <n v="535"/>
    <n v="0.37583095614347101"/>
    <n v="0"/>
    <n v="0"/>
    <n v="41594"/>
    <n v="0.14826937843214999"/>
    <x v="1"/>
    <n v="3"/>
    <x v="4"/>
    <s v="New York"/>
    <s v="On-time"/>
    <s v="Missed"/>
    <s v="Missed"/>
    <s v="On-time"/>
    <s v="On-time"/>
    <s v="Late"/>
    <n v="3"/>
    <x v="1"/>
    <x v="3"/>
    <x v="3"/>
    <x v="1"/>
    <x v="2"/>
  </r>
  <r>
    <s v="CUST0257"/>
    <n v="19"/>
    <n v="155734"/>
    <n v="524"/>
    <n v="0.56777303141034796"/>
    <n v="0"/>
    <n v="0"/>
    <n v="3142"/>
    <n v="0.24589161703221801"/>
    <x v="2"/>
    <n v="17"/>
    <x v="3"/>
    <s v="Chicago"/>
    <s v="On-time"/>
    <s v="On-time"/>
    <s v="On-time"/>
    <s v="On-time"/>
    <s v="Late"/>
    <s v="Missed"/>
    <n v="2"/>
    <x v="1"/>
    <x v="4"/>
    <x v="0"/>
    <x v="0"/>
    <x v="0"/>
  </r>
  <r>
    <s v="CUST0258"/>
    <n v="70"/>
    <n v="116042"/>
    <n v="608"/>
    <n v="0.66337435600408101"/>
    <n v="5"/>
    <n v="1"/>
    <n v="63443"/>
    <n v="0.32812215514764498"/>
    <x v="1"/>
    <n v="10"/>
    <x v="3"/>
    <s v="Los Angeles"/>
    <s v="Late"/>
    <s v="On-time"/>
    <s v="Missed"/>
    <s v="Late"/>
    <s v="Missed"/>
    <s v="On-time"/>
    <n v="4"/>
    <x v="0"/>
    <x v="1"/>
    <x v="1"/>
    <x v="3"/>
    <x v="3"/>
  </r>
  <r>
    <s v="CUST0259"/>
    <n v="61"/>
    <n v="109456"/>
    <n v="354"/>
    <n v="0.71998099018357598"/>
    <n v="3"/>
    <n v="0"/>
    <n v="8526"/>
    <n v="0.21230695492163401"/>
    <x v="0"/>
    <n v="0"/>
    <x v="0"/>
    <s v="Houston"/>
    <s v="Late"/>
    <s v="Missed"/>
    <s v="On-time"/>
    <s v="Missed"/>
    <s v="On-time"/>
    <s v="Missed"/>
    <n v="4"/>
    <x v="0"/>
    <x v="1"/>
    <x v="1"/>
    <x v="1"/>
    <x v="0"/>
  </r>
  <r>
    <s v="CUST0260"/>
    <n v="43"/>
    <n v="70284"/>
    <n v="405"/>
    <n v="0.32837889104636098"/>
    <n v="2"/>
    <n v="0"/>
    <n v="10778"/>
    <n v="0.18852160952834801"/>
    <x v="2"/>
    <n v="9"/>
    <x v="0"/>
    <s v="Los Angeles"/>
    <s v="Late"/>
    <s v="Missed"/>
    <s v="Missed"/>
    <s v="On-time"/>
    <s v="Missed"/>
    <s v="On-time"/>
    <n v="4"/>
    <x v="0"/>
    <x v="2"/>
    <x v="3"/>
    <x v="3"/>
    <x v="0"/>
  </r>
  <r>
    <s v="CUST0261"/>
    <n v="49"/>
    <n v="61540"/>
    <n v="777"/>
    <n v="0.58662410693543798"/>
    <n v="2"/>
    <n v="0"/>
    <n v="15171"/>
    <n v="0.30163393500000002"/>
    <x v="2"/>
    <n v="8"/>
    <x v="1"/>
    <s v="Phoenix"/>
    <s v="On-time"/>
    <s v="Missed"/>
    <s v="Late"/>
    <s v="On-time"/>
    <s v="On-time"/>
    <s v="Late"/>
    <n v="3"/>
    <x v="1"/>
    <x v="2"/>
    <x v="3"/>
    <x v="3"/>
    <x v="0"/>
  </r>
  <r>
    <s v="CUST0262"/>
    <n v="23"/>
    <n v="93752"/>
    <n v="350"/>
    <n v="0.73740882234379501"/>
    <n v="0"/>
    <n v="0"/>
    <n v="11942"/>
    <n v="0.233680655162464"/>
    <x v="2"/>
    <n v="3"/>
    <x v="4"/>
    <s v="New York"/>
    <s v="On-time"/>
    <s v="Missed"/>
    <s v="On-time"/>
    <s v="Late"/>
    <s v="Missed"/>
    <s v="Late"/>
    <n v="4"/>
    <x v="0"/>
    <x v="4"/>
    <x v="3"/>
    <x v="1"/>
    <x v="0"/>
  </r>
  <r>
    <s v="CUST0263"/>
    <n v="49"/>
    <n v="42350"/>
    <n v="341"/>
    <n v="0.30258364594239501"/>
    <n v="6"/>
    <n v="0"/>
    <n v="83022"/>
    <n v="0.18503708010491801"/>
    <x v="1"/>
    <n v="5"/>
    <x v="4"/>
    <s v="Chicago"/>
    <s v="Late"/>
    <s v="Missed"/>
    <s v="Missed"/>
    <s v="Late"/>
    <s v="Missed"/>
    <s v="Missed"/>
    <n v="6"/>
    <x v="0"/>
    <x v="2"/>
    <x v="2"/>
    <x v="1"/>
    <x v="1"/>
  </r>
  <r>
    <s v="CUST0264"/>
    <n v="72"/>
    <n v="97750"/>
    <n v="414"/>
    <n v="0.79734942715995405"/>
    <n v="4"/>
    <n v="0"/>
    <n v="72332"/>
    <n v="0.20160671168899399"/>
    <x v="0"/>
    <n v="15"/>
    <x v="4"/>
    <s v="Phoenix"/>
    <s v="Late"/>
    <s v="Missed"/>
    <s v="Late"/>
    <s v="Missed"/>
    <s v="On-time"/>
    <s v="Missed"/>
    <n v="5"/>
    <x v="0"/>
    <x v="1"/>
    <x v="3"/>
    <x v="2"/>
    <x v="3"/>
  </r>
  <r>
    <s v="CUST0265"/>
    <n v="21"/>
    <n v="142016"/>
    <n v="445"/>
    <n v="0.82778816546883704"/>
    <n v="6"/>
    <n v="1"/>
    <n v="65548"/>
    <n v="0.27281796967203398"/>
    <x v="0"/>
    <n v="1"/>
    <x v="2"/>
    <s v="Houston"/>
    <s v="Late"/>
    <s v="On-time"/>
    <s v="Missed"/>
    <s v="Late"/>
    <s v="Late"/>
    <s v="On-time"/>
    <n v="4"/>
    <x v="0"/>
    <x v="4"/>
    <x v="1"/>
    <x v="1"/>
    <x v="3"/>
  </r>
  <r>
    <s v="CUST0266"/>
    <n v="72"/>
    <n v="16062"/>
    <n v="584"/>
    <n v="1.0250172679243299"/>
    <n v="1"/>
    <n v="0"/>
    <n v="92285"/>
    <n v="0.24001711234570999"/>
    <x v="2"/>
    <n v="17"/>
    <x v="3"/>
    <s v="Phoenix"/>
    <s v="Missed"/>
    <s v="Late"/>
    <s v="Missed"/>
    <s v="Missed"/>
    <s v="On-time"/>
    <s v="Late"/>
    <n v="5"/>
    <x v="0"/>
    <x v="1"/>
    <x v="2"/>
    <x v="0"/>
    <x v="1"/>
  </r>
  <r>
    <s v="CUST0267"/>
    <n v="28"/>
    <n v="75692"/>
    <n v="534"/>
    <n v="0.54618668816599802"/>
    <n v="4"/>
    <n v="0"/>
    <n v="48397"/>
    <n v="0.183376210614069"/>
    <x v="3"/>
    <n v="9"/>
    <x v="0"/>
    <s v="Phoenix"/>
    <s v="Missed"/>
    <s v="Missed"/>
    <s v="Late"/>
    <s v="Late"/>
    <s v="Missed"/>
    <s v="Late"/>
    <n v="6"/>
    <x v="0"/>
    <x v="4"/>
    <x v="3"/>
    <x v="3"/>
    <x v="2"/>
  </r>
  <r>
    <s v="CUST0268"/>
    <n v="73"/>
    <n v="158087"/>
    <n v="669"/>
    <n v="0.547284935252489"/>
    <n v="4"/>
    <n v="0"/>
    <n v="68998"/>
    <n v="0.30163393500000002"/>
    <x v="0"/>
    <n v="16"/>
    <x v="4"/>
    <s v="Houston"/>
    <s v="Late"/>
    <s v="Late"/>
    <s v="Missed"/>
    <s v="On-time"/>
    <s v="Missed"/>
    <s v="Late"/>
    <n v="5"/>
    <x v="0"/>
    <x v="1"/>
    <x v="0"/>
    <x v="0"/>
    <x v="3"/>
  </r>
  <r>
    <s v="CUST0269"/>
    <n v="34"/>
    <n v="53765"/>
    <n v="736"/>
    <n v="0.66539887782346296"/>
    <n v="5"/>
    <n v="0"/>
    <n v="52413"/>
    <n v="0.33023113051476399"/>
    <x v="3"/>
    <n v="12"/>
    <x v="1"/>
    <s v="Phoenix"/>
    <s v="Missed"/>
    <s v="Missed"/>
    <s v="On-time"/>
    <s v="On-time"/>
    <s v="Missed"/>
    <s v="Late"/>
    <n v="4"/>
    <x v="0"/>
    <x v="3"/>
    <x v="3"/>
    <x v="2"/>
    <x v="3"/>
  </r>
  <r>
    <s v="CUST0270"/>
    <n v="55"/>
    <n v="198062"/>
    <n v="766"/>
    <n v="0.65956053460988295"/>
    <n v="0"/>
    <n v="0"/>
    <n v="50989"/>
    <n v="0.37528272138084701"/>
    <x v="0"/>
    <n v="17"/>
    <x v="4"/>
    <s v="Chicago"/>
    <s v="Missed"/>
    <s v="Missed"/>
    <s v="On-time"/>
    <s v="Missed"/>
    <s v="Late"/>
    <s v="Late"/>
    <n v="5"/>
    <x v="0"/>
    <x v="0"/>
    <x v="0"/>
    <x v="0"/>
    <x v="3"/>
  </r>
  <r>
    <s v="CUST0271"/>
    <n v="41"/>
    <n v="38049"/>
    <n v="648"/>
    <n v="0.72527337219912102"/>
    <n v="6"/>
    <n v="0"/>
    <n v="44016"/>
    <n v="0.26032550210056199"/>
    <x v="0"/>
    <n v="12"/>
    <x v="3"/>
    <s v="Los Angeles"/>
    <s v="Late"/>
    <s v="Missed"/>
    <s v="Late"/>
    <s v="On-time"/>
    <s v="Missed"/>
    <s v="Missed"/>
    <n v="5"/>
    <x v="0"/>
    <x v="2"/>
    <x v="2"/>
    <x v="2"/>
    <x v="2"/>
  </r>
  <r>
    <s v="CUST0272"/>
    <n v="22"/>
    <n v="166222"/>
    <n v="762"/>
    <n v="0.65680663609302004"/>
    <n v="6"/>
    <n v="0"/>
    <n v="29416"/>
    <n v="0.27342243035457198"/>
    <x v="2"/>
    <n v="16"/>
    <x v="3"/>
    <s v="Phoenix"/>
    <s v="Late"/>
    <s v="Missed"/>
    <s v="Missed"/>
    <s v="Late"/>
    <s v="Late"/>
    <s v="Late"/>
    <n v="6"/>
    <x v="0"/>
    <x v="4"/>
    <x v="0"/>
    <x v="0"/>
    <x v="2"/>
  </r>
  <r>
    <s v="CUST0273"/>
    <n v="69"/>
    <n v="107658"/>
    <n v="423"/>
    <n v="0.47878761819239202"/>
    <n v="0"/>
    <n v="1"/>
    <n v="45776"/>
    <n v="0.30028105156861201"/>
    <x v="2"/>
    <n v="4"/>
    <x v="0"/>
    <s v="Chicago"/>
    <s v="Missed"/>
    <s v="Late"/>
    <s v="Missed"/>
    <s v="Late"/>
    <s v="Missed"/>
    <s v="Missed"/>
    <n v="6"/>
    <x v="0"/>
    <x v="1"/>
    <x v="1"/>
    <x v="1"/>
    <x v="2"/>
  </r>
  <r>
    <s v="CUST0274"/>
    <n v="51"/>
    <n v="193031"/>
    <n v="670"/>
    <n v="0.74439942419469995"/>
    <n v="6"/>
    <n v="1"/>
    <n v="80150"/>
    <n v="0.45787835766122498"/>
    <x v="1"/>
    <n v="10"/>
    <x v="2"/>
    <s v="Los Angeles"/>
    <s v="On-time"/>
    <s v="On-time"/>
    <s v="Missed"/>
    <s v="Missed"/>
    <s v="Late"/>
    <s v="Missed"/>
    <n v="4"/>
    <x v="0"/>
    <x v="0"/>
    <x v="0"/>
    <x v="3"/>
    <x v="1"/>
  </r>
  <r>
    <s v="CUST0275"/>
    <n v="23"/>
    <n v="189358"/>
    <n v="823"/>
    <n v="0.28574917006145401"/>
    <n v="0"/>
    <n v="0"/>
    <n v="2687"/>
    <n v="0.14322922061742199"/>
    <x v="0"/>
    <n v="6"/>
    <x v="0"/>
    <s v="Los Angeles"/>
    <s v="Late"/>
    <s v="On-time"/>
    <s v="On-time"/>
    <s v="Late"/>
    <s v="Late"/>
    <s v="Late"/>
    <n v="4"/>
    <x v="0"/>
    <x v="4"/>
    <x v="0"/>
    <x v="3"/>
    <x v="0"/>
  </r>
  <r>
    <s v="CUST0276"/>
    <n v="39"/>
    <n v="101188"/>
    <n v="694"/>
    <n v="0.50117046734507498"/>
    <n v="5"/>
    <n v="1"/>
    <n v="23685"/>
    <n v="0.258551027412743"/>
    <x v="0"/>
    <n v="9"/>
    <x v="4"/>
    <s v="Phoenix"/>
    <s v="Late"/>
    <s v="Late"/>
    <s v="On-time"/>
    <s v="Late"/>
    <s v="On-time"/>
    <s v="Missed"/>
    <n v="4"/>
    <x v="0"/>
    <x v="3"/>
    <x v="1"/>
    <x v="3"/>
    <x v="0"/>
  </r>
  <r>
    <s v="CUST0277"/>
    <n v="28"/>
    <n v="107658"/>
    <n v="421"/>
    <n v="0.81274712320995901"/>
    <n v="3"/>
    <n v="0"/>
    <n v="77719"/>
    <n v="0.12780270358672799"/>
    <x v="2"/>
    <n v="16"/>
    <x v="1"/>
    <s v="Chicago"/>
    <s v="On-time"/>
    <s v="Missed"/>
    <s v="Missed"/>
    <s v="Late"/>
    <s v="Missed"/>
    <s v="On-time"/>
    <n v="4"/>
    <x v="0"/>
    <x v="4"/>
    <x v="1"/>
    <x v="0"/>
    <x v="1"/>
  </r>
  <r>
    <s v="CUST0278"/>
    <n v="65"/>
    <n v="54749"/>
    <n v="407"/>
    <n v="0.249950700375936"/>
    <n v="4"/>
    <n v="0"/>
    <n v="44439"/>
    <n v="0.33623184587355498"/>
    <x v="0"/>
    <n v="14"/>
    <x v="0"/>
    <s v="Phoenix"/>
    <s v="Missed"/>
    <s v="Missed"/>
    <s v="On-time"/>
    <s v="On-time"/>
    <s v="On-time"/>
    <s v="Late"/>
    <n v="3"/>
    <x v="1"/>
    <x v="1"/>
    <x v="3"/>
    <x v="2"/>
    <x v="2"/>
  </r>
  <r>
    <s v="CUST0279"/>
    <n v="33"/>
    <n v="107658"/>
    <n v="418"/>
    <n v="0.36450486860056702"/>
    <n v="5"/>
    <n v="0"/>
    <n v="37905"/>
    <n v="0.28560416062119798"/>
    <x v="2"/>
    <n v="17"/>
    <x v="2"/>
    <s v="Houston"/>
    <s v="Missed"/>
    <s v="On-time"/>
    <s v="Late"/>
    <s v="Missed"/>
    <s v="Missed"/>
    <s v="On-time"/>
    <n v="4"/>
    <x v="0"/>
    <x v="3"/>
    <x v="1"/>
    <x v="0"/>
    <x v="2"/>
  </r>
  <r>
    <s v="CUST0280"/>
    <n v="50"/>
    <n v="65990"/>
    <n v="622"/>
    <n v="0.63434945821545796"/>
    <n v="2"/>
    <n v="0"/>
    <n v="99005"/>
    <n v="0.320299211293607"/>
    <x v="0"/>
    <n v="18"/>
    <x v="0"/>
    <s v="Los Angeles"/>
    <s v="Missed"/>
    <s v="Missed"/>
    <s v="Missed"/>
    <s v="Missed"/>
    <s v="Late"/>
    <s v="Missed"/>
    <n v="6"/>
    <x v="0"/>
    <x v="2"/>
    <x v="3"/>
    <x v="0"/>
    <x v="1"/>
  </r>
  <r>
    <s v="CUST0281"/>
    <n v="26"/>
    <n v="42350"/>
    <n v="825"/>
    <n v="0.57878239464723003"/>
    <n v="1"/>
    <n v="0"/>
    <n v="46813"/>
    <n v="0.31531225625910703"/>
    <x v="0"/>
    <n v="1"/>
    <x v="3"/>
    <s v="Phoenix"/>
    <s v="Late"/>
    <s v="Late"/>
    <s v="Late"/>
    <s v="Missed"/>
    <s v="Missed"/>
    <s v="Late"/>
    <n v="6"/>
    <x v="0"/>
    <x v="4"/>
    <x v="2"/>
    <x v="1"/>
    <x v="2"/>
  </r>
  <r>
    <s v="CUST0282"/>
    <n v="23"/>
    <n v="42350"/>
    <n v="823"/>
    <n v="0.324994918468751"/>
    <n v="3"/>
    <n v="1"/>
    <n v="45776"/>
    <n v="0.39907082537035099"/>
    <x v="2"/>
    <n v="3"/>
    <x v="4"/>
    <s v="Los Angeles"/>
    <s v="On-time"/>
    <s v="Missed"/>
    <s v="Missed"/>
    <s v="Late"/>
    <s v="Late"/>
    <s v="Missed"/>
    <n v="5"/>
    <x v="0"/>
    <x v="4"/>
    <x v="2"/>
    <x v="1"/>
    <x v="2"/>
  </r>
  <r>
    <s v="CUST0283"/>
    <n v="33"/>
    <n v="116570"/>
    <n v="452"/>
    <n v="0.416761199453971"/>
    <n v="2"/>
    <n v="0"/>
    <n v="50989"/>
    <n v="0.353813296456846"/>
    <x v="0"/>
    <n v="2"/>
    <x v="4"/>
    <s v="Chicago"/>
    <s v="Missed"/>
    <s v="On-time"/>
    <s v="Missed"/>
    <s v="On-time"/>
    <s v="Late"/>
    <s v="Missed"/>
    <n v="4"/>
    <x v="0"/>
    <x v="3"/>
    <x v="1"/>
    <x v="1"/>
    <x v="3"/>
  </r>
  <r>
    <s v="CUST0284"/>
    <n v="46"/>
    <n v="159572"/>
    <n v="724"/>
    <n v="0.26384358746993197"/>
    <n v="4"/>
    <n v="1"/>
    <n v="74433"/>
    <n v="0.38305079576600798"/>
    <x v="0"/>
    <n v="6"/>
    <x v="4"/>
    <s v="New York"/>
    <s v="On-time"/>
    <s v="On-time"/>
    <s v="On-time"/>
    <s v="On-time"/>
    <s v="Late"/>
    <s v="Missed"/>
    <n v="2"/>
    <x v="0"/>
    <x v="2"/>
    <x v="0"/>
    <x v="3"/>
    <x v="3"/>
  </r>
  <r>
    <s v="CUST0285"/>
    <n v="20"/>
    <n v="116570"/>
    <n v="739"/>
    <n v="0.696096999904114"/>
    <n v="6"/>
    <n v="0"/>
    <n v="52331"/>
    <n v="0.19344653101030501"/>
    <x v="3"/>
    <n v="17"/>
    <x v="4"/>
    <s v="Phoenix"/>
    <s v="Late"/>
    <s v="Late"/>
    <s v="On-time"/>
    <s v="Late"/>
    <s v="Late"/>
    <s v="Missed"/>
    <n v="5"/>
    <x v="0"/>
    <x v="4"/>
    <x v="1"/>
    <x v="0"/>
    <x v="3"/>
  </r>
  <r>
    <s v="CUST0286"/>
    <n v="37"/>
    <n v="190333"/>
    <n v="700"/>
    <n v="0.44882372846589302"/>
    <n v="0"/>
    <n v="0"/>
    <n v="41958"/>
    <n v="0.41931708649751398"/>
    <x v="0"/>
    <n v="9"/>
    <x v="4"/>
    <s v="Phoenix"/>
    <s v="Late"/>
    <s v="Missed"/>
    <s v="On-time"/>
    <s v="On-time"/>
    <s v="Late"/>
    <s v="On-time"/>
    <n v="3"/>
    <x v="1"/>
    <x v="3"/>
    <x v="0"/>
    <x v="3"/>
    <x v="2"/>
  </r>
  <r>
    <s v="CUST0287"/>
    <n v="53"/>
    <n v="32955"/>
    <n v="482"/>
    <n v="0.85843118215212599"/>
    <n v="4"/>
    <n v="1"/>
    <n v="45089"/>
    <n v="0.22776372605110001"/>
    <x v="0"/>
    <n v="6"/>
    <x v="4"/>
    <s v="Los Angeles"/>
    <s v="Missed"/>
    <s v="Missed"/>
    <s v="Late"/>
    <s v="Late"/>
    <s v="Late"/>
    <s v="Missed"/>
    <n v="6"/>
    <x v="0"/>
    <x v="0"/>
    <x v="2"/>
    <x v="3"/>
    <x v="2"/>
  </r>
  <r>
    <s v="CUST0288"/>
    <n v="36"/>
    <n v="141131"/>
    <n v="385"/>
    <n v="0.51622004880800398"/>
    <n v="5"/>
    <n v="0"/>
    <n v="63375"/>
    <n v="0.23351304573760101"/>
    <x v="0"/>
    <n v="7"/>
    <x v="1"/>
    <s v="Chicago"/>
    <s v="On-time"/>
    <s v="Missed"/>
    <s v="Late"/>
    <s v="On-time"/>
    <s v="On-time"/>
    <s v="On-time"/>
    <n v="2"/>
    <x v="1"/>
    <x v="3"/>
    <x v="1"/>
    <x v="3"/>
    <x v="3"/>
  </r>
  <r>
    <s v="CUST0289"/>
    <n v="43"/>
    <n v="68682"/>
    <n v="579"/>
    <n v="0.456051939319424"/>
    <n v="1"/>
    <n v="0"/>
    <n v="86965"/>
    <n v="0.32708425773529898"/>
    <x v="3"/>
    <n v="5"/>
    <x v="2"/>
    <s v="Houston"/>
    <s v="Missed"/>
    <s v="On-time"/>
    <s v="Late"/>
    <s v="Late"/>
    <s v="On-time"/>
    <s v="Missed"/>
    <n v="4"/>
    <x v="0"/>
    <x v="2"/>
    <x v="3"/>
    <x v="1"/>
    <x v="1"/>
  </r>
  <r>
    <s v="CUST0290"/>
    <n v="20"/>
    <n v="16062"/>
    <n v="658"/>
    <n v="0.43663564774163999"/>
    <n v="5"/>
    <n v="0"/>
    <n v="67673"/>
    <n v="0.33019182630492699"/>
    <x v="1"/>
    <n v="0"/>
    <x v="4"/>
    <s v="Chicago"/>
    <s v="Late"/>
    <s v="On-time"/>
    <s v="On-time"/>
    <s v="Missed"/>
    <s v="Late"/>
    <s v="On-time"/>
    <n v="3"/>
    <x v="1"/>
    <x v="4"/>
    <x v="2"/>
    <x v="1"/>
    <x v="3"/>
  </r>
  <r>
    <s v="CUST0291"/>
    <n v="36"/>
    <n v="107658"/>
    <n v="836"/>
    <n v="0.45116003296151402"/>
    <n v="3"/>
    <n v="0"/>
    <n v="70406"/>
    <n v="0.19281431977675201"/>
    <x v="0"/>
    <n v="3"/>
    <x v="2"/>
    <s v="Phoenix"/>
    <s v="Late"/>
    <s v="Late"/>
    <s v="Late"/>
    <s v="Late"/>
    <s v="Late"/>
    <s v="Late"/>
    <n v="6"/>
    <x v="0"/>
    <x v="3"/>
    <x v="1"/>
    <x v="1"/>
    <x v="3"/>
  </r>
  <r>
    <s v="CUST0292"/>
    <n v="37"/>
    <n v="155734"/>
    <n v="315"/>
    <n v="0.52216421902676002"/>
    <n v="3"/>
    <n v="0"/>
    <n v="84521"/>
    <n v="0.28267207082260998"/>
    <x v="3"/>
    <n v="13"/>
    <x v="4"/>
    <s v="Houston"/>
    <s v="Missed"/>
    <s v="Late"/>
    <s v="Missed"/>
    <s v="On-time"/>
    <s v="Missed"/>
    <s v="Missed"/>
    <n v="5"/>
    <x v="0"/>
    <x v="3"/>
    <x v="0"/>
    <x v="2"/>
    <x v="1"/>
  </r>
  <r>
    <s v="CUST0293"/>
    <n v="49"/>
    <n v="38061"/>
    <n v="316"/>
    <n v="1.0024815153156601"/>
    <n v="1"/>
    <n v="0"/>
    <n v="95267"/>
    <n v="0.448823531686947"/>
    <x v="0"/>
    <n v="16"/>
    <x v="0"/>
    <s v="Chicago"/>
    <s v="Late"/>
    <s v="Late"/>
    <s v="Late"/>
    <s v="Late"/>
    <s v="Missed"/>
    <s v="Missed"/>
    <n v="6"/>
    <x v="0"/>
    <x v="2"/>
    <x v="2"/>
    <x v="0"/>
    <x v="1"/>
  </r>
  <r>
    <s v="CUST0294"/>
    <n v="24"/>
    <n v="107658"/>
    <n v="436"/>
    <n v="0.43222806598012797"/>
    <n v="2"/>
    <n v="0"/>
    <n v="45595"/>
    <n v="0.15316634384659"/>
    <x v="0"/>
    <n v="19"/>
    <x v="4"/>
    <s v="New York"/>
    <s v="Late"/>
    <s v="Late"/>
    <s v="On-time"/>
    <s v="Missed"/>
    <s v="On-time"/>
    <s v="Missed"/>
    <n v="4"/>
    <x v="0"/>
    <x v="4"/>
    <x v="1"/>
    <x v="0"/>
    <x v="2"/>
  </r>
  <r>
    <s v="CUST0295"/>
    <n v="69"/>
    <n v="43251"/>
    <n v="515"/>
    <n v="0.43872930784573799"/>
    <n v="2"/>
    <n v="1"/>
    <n v="52331"/>
    <n v="0.44852192410127201"/>
    <x v="0"/>
    <n v="17"/>
    <x v="3"/>
    <s v="Los Angeles"/>
    <s v="Missed"/>
    <s v="Missed"/>
    <s v="On-time"/>
    <s v="Late"/>
    <s v="Late"/>
    <s v="On-time"/>
    <n v="4"/>
    <x v="0"/>
    <x v="1"/>
    <x v="2"/>
    <x v="0"/>
    <x v="3"/>
  </r>
  <r>
    <s v="CUST0296"/>
    <n v="58"/>
    <n v="90353"/>
    <n v="658"/>
    <n v="0.51311876913663501"/>
    <n v="3"/>
    <n v="0"/>
    <n v="82714"/>
    <n v="0.275830154858351"/>
    <x v="0"/>
    <n v="10"/>
    <x v="1"/>
    <s v="Chicago"/>
    <s v="Missed"/>
    <s v="Missed"/>
    <s v="Late"/>
    <s v="Missed"/>
    <s v="Late"/>
    <s v="Missed"/>
    <n v="6"/>
    <x v="0"/>
    <x v="0"/>
    <x v="3"/>
    <x v="3"/>
    <x v="1"/>
  </r>
  <r>
    <s v="CUST0297"/>
    <n v="50"/>
    <n v="81234"/>
    <n v="310"/>
    <n v="0.71805490126885196"/>
    <n v="3"/>
    <n v="0"/>
    <n v="79552"/>
    <n v="0.30163393500000002"/>
    <x v="1"/>
    <n v="13"/>
    <x v="0"/>
    <s v="Chicago"/>
    <s v="On-time"/>
    <s v="On-time"/>
    <s v="On-time"/>
    <s v="On-time"/>
    <s v="Missed"/>
    <s v="On-time"/>
    <n v="1"/>
    <x v="1"/>
    <x v="2"/>
    <x v="3"/>
    <x v="2"/>
    <x v="1"/>
  </r>
  <r>
    <s v="CUST0298"/>
    <n v="57"/>
    <n v="19835"/>
    <n v="793"/>
    <n v="0.21580308778544399"/>
    <n v="6"/>
    <n v="0"/>
    <n v="41653"/>
    <n v="0.163326826651709"/>
    <x v="2"/>
    <n v="8"/>
    <x v="0"/>
    <s v="New York"/>
    <s v="Late"/>
    <s v="On-time"/>
    <s v="Late"/>
    <s v="On-time"/>
    <s v="Missed"/>
    <s v="Missed"/>
    <n v="4"/>
    <x v="0"/>
    <x v="0"/>
    <x v="2"/>
    <x v="3"/>
    <x v="2"/>
  </r>
  <r>
    <s v="CUST0299"/>
    <n v="56"/>
    <n v="107658"/>
    <n v="673"/>
    <n v="0.59101854738192905"/>
    <n v="0"/>
    <n v="1"/>
    <n v="89660"/>
    <n v="0.20365224622648001"/>
    <x v="3"/>
    <n v="14"/>
    <x v="3"/>
    <s v="Phoenix"/>
    <s v="Late"/>
    <s v="Missed"/>
    <s v="On-time"/>
    <s v="Late"/>
    <s v="Missed"/>
    <s v="On-time"/>
    <n v="4"/>
    <x v="0"/>
    <x v="0"/>
    <x v="1"/>
    <x v="2"/>
    <x v="1"/>
  </r>
  <r>
    <s v="CUST0300"/>
    <n v="35"/>
    <n v="107658"/>
    <n v="321"/>
    <n v="0.33651496479576698"/>
    <n v="6"/>
    <n v="0"/>
    <n v="62342"/>
    <n v="0.23760706992172501"/>
    <x v="0"/>
    <n v="11"/>
    <x v="4"/>
    <s v="Los Angeles"/>
    <s v="Missed"/>
    <s v="Late"/>
    <s v="Late"/>
    <s v="Late"/>
    <s v="Missed"/>
    <s v="On-time"/>
    <n v="5"/>
    <x v="0"/>
    <x v="3"/>
    <x v="1"/>
    <x v="2"/>
    <x v="3"/>
  </r>
  <r>
    <s v="CUST0301"/>
    <n v="57"/>
    <n v="159188"/>
    <n v="415"/>
    <n v="0.61065453779018897"/>
    <n v="6"/>
    <n v="0"/>
    <n v="52259"/>
    <n v="0.28952867413746602"/>
    <x v="0"/>
    <n v="9"/>
    <x v="1"/>
    <s v="Chicago"/>
    <s v="Missed"/>
    <s v="Late"/>
    <s v="Late"/>
    <s v="Missed"/>
    <s v="On-time"/>
    <s v="Late"/>
    <n v="5"/>
    <x v="0"/>
    <x v="0"/>
    <x v="0"/>
    <x v="3"/>
    <x v="3"/>
  </r>
  <r>
    <s v="CUST0302"/>
    <n v="18"/>
    <n v="70479"/>
    <n v="834"/>
    <n v="0.40124801152790801"/>
    <n v="2"/>
    <n v="0"/>
    <n v="82789"/>
    <n v="0.30163393500000002"/>
    <x v="1"/>
    <n v="18"/>
    <x v="0"/>
    <s v="Houston"/>
    <s v="Missed"/>
    <s v="Late"/>
    <s v="Late"/>
    <s v="Late"/>
    <s v="Missed"/>
    <s v="Late"/>
    <n v="6"/>
    <x v="0"/>
    <x v="4"/>
    <x v="3"/>
    <x v="0"/>
    <x v="1"/>
  </r>
  <r>
    <s v="CUST0303"/>
    <n v="28"/>
    <n v="119573"/>
    <n v="700"/>
    <n v="0.05"/>
    <n v="1"/>
    <n v="0"/>
    <n v="52217"/>
    <n v="0.31868043924776501"/>
    <x v="0"/>
    <n v="18"/>
    <x v="1"/>
    <s v="Chicago"/>
    <s v="Missed"/>
    <s v="Late"/>
    <s v="Late"/>
    <s v="Missed"/>
    <s v="On-time"/>
    <s v="Missed"/>
    <n v="5"/>
    <x v="0"/>
    <x v="4"/>
    <x v="1"/>
    <x v="0"/>
    <x v="3"/>
  </r>
  <r>
    <s v="CUST0304"/>
    <n v="45"/>
    <n v="81234"/>
    <n v="584"/>
    <n v="0.57391552053749695"/>
    <n v="2"/>
    <n v="0"/>
    <n v="9859"/>
    <n v="0.194490949167511"/>
    <x v="0"/>
    <n v="5"/>
    <x v="0"/>
    <s v="Los Angeles"/>
    <s v="Late"/>
    <s v="Late"/>
    <s v="Missed"/>
    <s v="Missed"/>
    <s v="Missed"/>
    <s v="Late"/>
    <n v="6"/>
    <x v="0"/>
    <x v="2"/>
    <x v="3"/>
    <x v="1"/>
    <x v="0"/>
  </r>
  <r>
    <s v="CUST0305"/>
    <n v="74"/>
    <n v="149415"/>
    <n v="591"/>
    <n v="0.57222895406937302"/>
    <n v="0"/>
    <n v="0"/>
    <n v="52217"/>
    <n v="0.43905225716010499"/>
    <x v="0"/>
    <n v="19"/>
    <x v="4"/>
    <s v="Chicago"/>
    <s v="Late"/>
    <s v="Missed"/>
    <s v="On-time"/>
    <s v="On-time"/>
    <s v="On-time"/>
    <s v="Late"/>
    <n v="3"/>
    <x v="1"/>
    <x v="1"/>
    <x v="1"/>
    <x v="0"/>
    <x v="3"/>
  </r>
  <r>
    <s v="CUST0306"/>
    <n v="42"/>
    <n v="136465"/>
    <n v="595"/>
    <n v="0.38418393830411401"/>
    <n v="5"/>
    <n v="0"/>
    <n v="75316"/>
    <n v="0.27298232792560201"/>
    <x v="0"/>
    <n v="5"/>
    <x v="0"/>
    <s v="New York"/>
    <s v="Late"/>
    <s v="Late"/>
    <s v="Late"/>
    <s v="On-time"/>
    <s v="Missed"/>
    <s v="On-time"/>
    <n v="4"/>
    <x v="0"/>
    <x v="2"/>
    <x v="1"/>
    <x v="1"/>
    <x v="1"/>
  </r>
  <r>
    <s v="CUST0307"/>
    <n v="67"/>
    <n v="53494"/>
    <n v="591"/>
    <n v="0.372331227971399"/>
    <n v="3"/>
    <n v="0"/>
    <n v="12176"/>
    <n v="0.39428461717327201"/>
    <x v="1"/>
    <n v="7"/>
    <x v="0"/>
    <s v="Chicago"/>
    <s v="On-time"/>
    <s v="On-time"/>
    <s v="Late"/>
    <s v="Missed"/>
    <s v="Late"/>
    <s v="On-time"/>
    <n v="3"/>
    <x v="1"/>
    <x v="1"/>
    <x v="3"/>
    <x v="3"/>
    <x v="0"/>
  </r>
  <r>
    <s v="CUST0308"/>
    <n v="40"/>
    <n v="107658"/>
    <n v="307"/>
    <n v="0.237725454982469"/>
    <n v="3"/>
    <n v="0"/>
    <n v="71588"/>
    <n v="0.411034897991429"/>
    <x v="3"/>
    <n v="0"/>
    <x v="2"/>
    <s v="Chicago"/>
    <s v="Missed"/>
    <s v="Late"/>
    <s v="On-time"/>
    <s v="Missed"/>
    <s v="Missed"/>
    <s v="Missed"/>
    <n v="5"/>
    <x v="0"/>
    <x v="3"/>
    <x v="1"/>
    <x v="1"/>
    <x v="3"/>
  </r>
  <r>
    <s v="CUST0309"/>
    <n v="48"/>
    <n v="70479"/>
    <n v="385"/>
    <n v="0.65461998830777401"/>
    <n v="0"/>
    <n v="1"/>
    <n v="99005"/>
    <n v="0.408327324346621"/>
    <x v="3"/>
    <n v="16"/>
    <x v="4"/>
    <s v="Houston"/>
    <s v="Missed"/>
    <s v="Late"/>
    <s v="On-time"/>
    <s v="Late"/>
    <s v="Late"/>
    <s v="On-time"/>
    <n v="4"/>
    <x v="0"/>
    <x v="2"/>
    <x v="3"/>
    <x v="0"/>
    <x v="1"/>
  </r>
  <r>
    <s v="CUST0310"/>
    <n v="47"/>
    <n v="90697"/>
    <n v="682"/>
    <n v="0.67644315649336095"/>
    <n v="6"/>
    <n v="1"/>
    <n v="46720"/>
    <n v="0.24335932570375099"/>
    <x v="0"/>
    <n v="16"/>
    <x v="3"/>
    <s v="New York"/>
    <s v="Late"/>
    <s v="Missed"/>
    <s v="Missed"/>
    <s v="Late"/>
    <s v="On-time"/>
    <s v="Late"/>
    <n v="5"/>
    <x v="0"/>
    <x v="2"/>
    <x v="3"/>
    <x v="0"/>
    <x v="2"/>
  </r>
  <r>
    <s v="CUST0311"/>
    <n v="59"/>
    <n v="19835"/>
    <n v="374"/>
    <n v="0.32418982296482202"/>
    <n v="1"/>
    <n v="0"/>
    <n v="82909"/>
    <n v="0.242079984227867"/>
    <x v="0"/>
    <n v="14"/>
    <x v="3"/>
    <s v="New York"/>
    <s v="Late"/>
    <s v="Late"/>
    <s v="On-time"/>
    <s v="Missed"/>
    <s v="Late"/>
    <s v="On-time"/>
    <n v="4"/>
    <x v="0"/>
    <x v="0"/>
    <x v="2"/>
    <x v="2"/>
    <x v="1"/>
  </r>
  <r>
    <s v="CUST0312"/>
    <n v="52"/>
    <n v="176426"/>
    <n v="320"/>
    <n v="0.392013108092229"/>
    <n v="3"/>
    <n v="1"/>
    <n v="31674"/>
    <n v="0.27750267007116802"/>
    <x v="0"/>
    <n v="6"/>
    <x v="4"/>
    <s v="Chicago"/>
    <s v="Missed"/>
    <s v="Late"/>
    <s v="Missed"/>
    <s v="Missed"/>
    <s v="Late"/>
    <s v="Missed"/>
    <n v="6"/>
    <x v="0"/>
    <x v="0"/>
    <x v="0"/>
    <x v="3"/>
    <x v="2"/>
  </r>
  <r>
    <s v="CUST0313"/>
    <n v="24"/>
    <n v="194208"/>
    <n v="321"/>
    <n v="0.48734217577220701"/>
    <n v="4"/>
    <n v="0"/>
    <n v="62253"/>
    <n v="0.36362373753789201"/>
    <x v="2"/>
    <n v="18"/>
    <x v="3"/>
    <s v="Houston"/>
    <s v="Missed"/>
    <s v="On-time"/>
    <s v="On-time"/>
    <s v="On-time"/>
    <s v="Late"/>
    <s v="Late"/>
    <n v="3"/>
    <x v="1"/>
    <x v="4"/>
    <x v="0"/>
    <x v="0"/>
    <x v="3"/>
  </r>
  <r>
    <s v="CUST0314"/>
    <n v="33"/>
    <n v="181267"/>
    <n v="494"/>
    <n v="0.95417305620710902"/>
    <n v="6"/>
    <n v="0"/>
    <n v="15938"/>
    <n v="0.24893047302458299"/>
    <x v="3"/>
    <n v="2"/>
    <x v="4"/>
    <s v="Chicago"/>
    <s v="On-time"/>
    <s v="Missed"/>
    <s v="Late"/>
    <s v="On-time"/>
    <s v="Late"/>
    <s v="On-time"/>
    <n v="3"/>
    <x v="1"/>
    <x v="3"/>
    <x v="0"/>
    <x v="1"/>
    <x v="0"/>
  </r>
  <r>
    <s v="CUST0315"/>
    <n v="43"/>
    <n v="77292"/>
    <n v="316"/>
    <n v="0.60902434951778595"/>
    <n v="3"/>
    <n v="0"/>
    <n v="612"/>
    <n v="0.28807375264097501"/>
    <x v="0"/>
    <n v="10"/>
    <x v="3"/>
    <s v="Chicago"/>
    <s v="Late"/>
    <s v="Late"/>
    <s v="Missed"/>
    <s v="Missed"/>
    <s v="Late"/>
    <s v="Late"/>
    <n v="6"/>
    <x v="0"/>
    <x v="2"/>
    <x v="3"/>
    <x v="3"/>
    <x v="0"/>
  </r>
  <r>
    <s v="CUST0316"/>
    <n v="65"/>
    <n v="32019"/>
    <n v="419"/>
    <n v="0.31131689699832399"/>
    <n v="4"/>
    <n v="0"/>
    <n v="13355"/>
    <n v="0.32735938163394401"/>
    <x v="2"/>
    <n v="19"/>
    <x v="2"/>
    <s v="Los Angeles"/>
    <s v="Late"/>
    <s v="On-time"/>
    <s v="Late"/>
    <s v="On-time"/>
    <s v="On-time"/>
    <s v="On-time"/>
    <n v="2"/>
    <x v="1"/>
    <x v="1"/>
    <x v="2"/>
    <x v="0"/>
    <x v="0"/>
  </r>
  <r>
    <s v="CUST0317"/>
    <n v="74"/>
    <n v="102235"/>
    <n v="557"/>
    <n v="0.56075606189810101"/>
    <n v="0"/>
    <n v="0"/>
    <n v="10778"/>
    <n v="0.20951080739521299"/>
    <x v="0"/>
    <n v="18"/>
    <x v="3"/>
    <s v="Los Angeles"/>
    <s v="On-time"/>
    <s v="On-time"/>
    <s v="Late"/>
    <s v="Missed"/>
    <s v="Missed"/>
    <s v="On-time"/>
    <n v="3"/>
    <x v="1"/>
    <x v="1"/>
    <x v="1"/>
    <x v="0"/>
    <x v="0"/>
  </r>
  <r>
    <s v="CUST0318"/>
    <n v="69"/>
    <n v="120891"/>
    <n v="749"/>
    <n v="0.224661691872383"/>
    <n v="0"/>
    <n v="1"/>
    <n v="66118"/>
    <n v="0.20318917116708801"/>
    <x v="1"/>
    <n v="8"/>
    <x v="0"/>
    <s v="Houston"/>
    <s v="On-time"/>
    <s v="Late"/>
    <s v="On-time"/>
    <s v="On-time"/>
    <s v="Missed"/>
    <s v="Late"/>
    <n v="3"/>
    <x v="0"/>
    <x v="1"/>
    <x v="1"/>
    <x v="3"/>
    <x v="3"/>
  </r>
  <r>
    <s v="CUST0319"/>
    <n v="66"/>
    <n v="33017"/>
    <n v="625"/>
    <n v="0.64359806198323399"/>
    <n v="6"/>
    <n v="0"/>
    <n v="30443"/>
    <n v="0.28417361185959999"/>
    <x v="3"/>
    <n v="9"/>
    <x v="4"/>
    <s v="Phoenix"/>
    <s v="Missed"/>
    <s v="Missed"/>
    <s v="Missed"/>
    <s v="Late"/>
    <s v="On-time"/>
    <s v="On-time"/>
    <n v="4"/>
    <x v="0"/>
    <x v="1"/>
    <x v="2"/>
    <x v="3"/>
    <x v="2"/>
  </r>
  <r>
    <s v="CUST0320"/>
    <n v="19"/>
    <n v="53765"/>
    <n v="446"/>
    <n v="0.83510947870889696"/>
    <n v="3"/>
    <n v="1"/>
    <n v="86846"/>
    <n v="0.29741788149516402"/>
    <x v="0"/>
    <n v="1"/>
    <x v="1"/>
    <s v="Los Angeles"/>
    <s v="Late"/>
    <s v="Missed"/>
    <s v="On-time"/>
    <s v="On-time"/>
    <s v="Missed"/>
    <s v="On-time"/>
    <n v="3"/>
    <x v="0"/>
    <x v="4"/>
    <x v="3"/>
    <x v="1"/>
    <x v="1"/>
  </r>
  <r>
    <s v="CUST0321"/>
    <n v="18"/>
    <n v="53513"/>
    <n v="391"/>
    <n v="0.83595833701679101"/>
    <n v="2"/>
    <n v="0"/>
    <n v="82382"/>
    <n v="0.343388548000164"/>
    <x v="2"/>
    <n v="0"/>
    <x v="1"/>
    <s v="Phoenix"/>
    <s v="Missed"/>
    <s v="On-time"/>
    <s v="Late"/>
    <s v="Missed"/>
    <s v="Missed"/>
    <s v="Late"/>
    <n v="5"/>
    <x v="0"/>
    <x v="4"/>
    <x v="3"/>
    <x v="1"/>
    <x v="1"/>
  </r>
  <r>
    <s v="CUST0322"/>
    <n v="65"/>
    <n v="184160"/>
    <n v="316"/>
    <n v="0.64697870069486696"/>
    <n v="4"/>
    <n v="0"/>
    <n v="95303"/>
    <n v="0.367188657495155"/>
    <x v="3"/>
    <n v="15"/>
    <x v="4"/>
    <s v="New York"/>
    <s v="Late"/>
    <s v="On-time"/>
    <s v="On-time"/>
    <s v="Late"/>
    <s v="Late"/>
    <s v="On-time"/>
    <n v="3"/>
    <x v="1"/>
    <x v="1"/>
    <x v="0"/>
    <x v="2"/>
    <x v="1"/>
  </r>
  <r>
    <s v="CUST0323"/>
    <n v="29"/>
    <n v="70393"/>
    <n v="715"/>
    <n v="0.38331752882637399"/>
    <n v="1"/>
    <n v="0"/>
    <n v="87110"/>
    <n v="0.190093717942835"/>
    <x v="0"/>
    <n v="17"/>
    <x v="2"/>
    <s v="Los Angeles"/>
    <s v="Missed"/>
    <s v="On-time"/>
    <s v="Missed"/>
    <s v="Missed"/>
    <s v="Missed"/>
    <s v="On-time"/>
    <n v="4"/>
    <x v="0"/>
    <x v="4"/>
    <x v="3"/>
    <x v="0"/>
    <x v="1"/>
  </r>
  <r>
    <s v="CUST0324"/>
    <n v="22"/>
    <n v="193352"/>
    <n v="471"/>
    <n v="0.23981964869717401"/>
    <n v="3"/>
    <n v="0"/>
    <n v="80430"/>
    <n v="0.21879150680564299"/>
    <x v="1"/>
    <n v="16"/>
    <x v="3"/>
    <s v="Los Angeles"/>
    <s v="On-time"/>
    <s v="On-time"/>
    <s v="On-time"/>
    <s v="On-time"/>
    <s v="Missed"/>
    <s v="On-time"/>
    <n v="1"/>
    <x v="1"/>
    <x v="4"/>
    <x v="0"/>
    <x v="0"/>
    <x v="1"/>
  </r>
  <r>
    <s v="CUST0325"/>
    <n v="54"/>
    <n v="137402"/>
    <n v="358"/>
    <n v="0.21995899132617799"/>
    <n v="1"/>
    <n v="0"/>
    <n v="32615"/>
    <n v="0.20292477124368899"/>
    <x v="2"/>
    <n v="5"/>
    <x v="2"/>
    <s v="Houston"/>
    <s v="Missed"/>
    <s v="On-time"/>
    <s v="Missed"/>
    <s v="Late"/>
    <s v="On-time"/>
    <s v="Late"/>
    <n v="4"/>
    <x v="0"/>
    <x v="0"/>
    <x v="1"/>
    <x v="1"/>
    <x v="2"/>
  </r>
  <r>
    <s v="CUST0326"/>
    <n v="49"/>
    <n v="18709"/>
    <n v="534"/>
    <n v="0.05"/>
    <n v="3"/>
    <n v="0"/>
    <n v="62561"/>
    <n v="0.441244740159142"/>
    <x v="0"/>
    <n v="13"/>
    <x v="1"/>
    <s v="Phoenix"/>
    <s v="On-time"/>
    <s v="Missed"/>
    <s v="On-time"/>
    <s v="Missed"/>
    <s v="Missed"/>
    <s v="Missed"/>
    <n v="4"/>
    <x v="0"/>
    <x v="2"/>
    <x v="2"/>
    <x v="2"/>
    <x v="3"/>
  </r>
  <r>
    <s v="CUST0327"/>
    <n v="72"/>
    <n v="153311"/>
    <n v="696"/>
    <n v="0.63877115260158401"/>
    <n v="2"/>
    <n v="0"/>
    <n v="3081"/>
    <n v="0.28797294097974602"/>
    <x v="0"/>
    <n v="14"/>
    <x v="4"/>
    <s v="Los Angeles"/>
    <s v="Late"/>
    <s v="Late"/>
    <s v="Missed"/>
    <s v="On-time"/>
    <s v="Missed"/>
    <s v="Late"/>
    <n v="5"/>
    <x v="0"/>
    <x v="1"/>
    <x v="0"/>
    <x v="2"/>
    <x v="0"/>
  </r>
  <r>
    <s v="CUST0328"/>
    <n v="26"/>
    <n v="106267"/>
    <n v="471"/>
    <n v="0.47943289595512001"/>
    <n v="2"/>
    <n v="0"/>
    <n v="43927"/>
    <n v="0.30161292952450203"/>
    <x v="0"/>
    <n v="13"/>
    <x v="4"/>
    <s v="Los Angeles"/>
    <s v="Missed"/>
    <s v="Missed"/>
    <s v="Missed"/>
    <s v="Late"/>
    <s v="Missed"/>
    <s v="Missed"/>
    <n v="6"/>
    <x v="0"/>
    <x v="4"/>
    <x v="1"/>
    <x v="2"/>
    <x v="2"/>
  </r>
  <r>
    <s v="CUST0329"/>
    <n v="58"/>
    <n v="179506"/>
    <n v="461"/>
    <n v="0.68184323329062502"/>
    <n v="6"/>
    <n v="0"/>
    <n v="32615"/>
    <n v="0.30577743640135102"/>
    <x v="2"/>
    <n v="2"/>
    <x v="2"/>
    <s v="Houston"/>
    <s v="On-time"/>
    <s v="Missed"/>
    <s v="Late"/>
    <s v="Missed"/>
    <s v="On-time"/>
    <s v="Late"/>
    <n v="4"/>
    <x v="0"/>
    <x v="0"/>
    <x v="0"/>
    <x v="1"/>
    <x v="2"/>
  </r>
  <r>
    <s v="CUST0330"/>
    <n v="52"/>
    <n v="26174"/>
    <n v="556"/>
    <n v="0.78560629704695695"/>
    <n v="6"/>
    <n v="0"/>
    <n v="92183"/>
    <n v="0.22843299862823599"/>
    <x v="2"/>
    <n v="18"/>
    <x v="2"/>
    <s v="Houston"/>
    <s v="Late"/>
    <s v="On-time"/>
    <s v="On-time"/>
    <s v="Late"/>
    <s v="On-time"/>
    <s v="On-time"/>
    <n v="2"/>
    <x v="1"/>
    <x v="0"/>
    <x v="2"/>
    <x v="0"/>
    <x v="1"/>
  </r>
  <r>
    <s v="CUST0331"/>
    <n v="36"/>
    <n v="43251"/>
    <n v="644"/>
    <n v="0.51998110878048198"/>
    <n v="2"/>
    <n v="0"/>
    <n v="39259"/>
    <n v="0.45642695189460297"/>
    <x v="0"/>
    <n v="11"/>
    <x v="3"/>
    <s v="Phoenix"/>
    <s v="On-time"/>
    <s v="Missed"/>
    <s v="Missed"/>
    <s v="On-time"/>
    <s v="Missed"/>
    <s v="Late"/>
    <n v="4"/>
    <x v="0"/>
    <x v="3"/>
    <x v="2"/>
    <x v="2"/>
    <x v="2"/>
  </r>
  <r>
    <s v="CUST0332"/>
    <n v="65"/>
    <n v="81234"/>
    <n v="326"/>
    <n v="0.52919232194263"/>
    <n v="5"/>
    <n v="0"/>
    <n v="17023"/>
    <n v="0.34110266548187201"/>
    <x v="0"/>
    <n v="1"/>
    <x v="0"/>
    <s v="New York"/>
    <s v="On-time"/>
    <s v="Late"/>
    <s v="Late"/>
    <s v="Late"/>
    <s v="Missed"/>
    <s v="On-time"/>
    <n v="4"/>
    <x v="0"/>
    <x v="1"/>
    <x v="3"/>
    <x v="1"/>
    <x v="0"/>
  </r>
  <r>
    <s v="CUST0333"/>
    <n v="33"/>
    <n v="85640"/>
    <n v="522"/>
    <n v="0.407135931100506"/>
    <n v="2"/>
    <n v="0"/>
    <n v="80150"/>
    <n v="0.30395905297779402"/>
    <x v="0"/>
    <n v="2"/>
    <x v="0"/>
    <s v="New York"/>
    <s v="Missed"/>
    <s v="Late"/>
    <s v="Late"/>
    <s v="Missed"/>
    <s v="On-time"/>
    <s v="Late"/>
    <n v="5"/>
    <x v="0"/>
    <x v="3"/>
    <x v="3"/>
    <x v="1"/>
    <x v="1"/>
  </r>
  <r>
    <s v="CUST0334"/>
    <n v="20"/>
    <n v="67638"/>
    <n v="498"/>
    <n v="0.43078311656551799"/>
    <n v="0"/>
    <n v="0"/>
    <n v="27446"/>
    <n v="0.18947435788494299"/>
    <x v="0"/>
    <n v="17"/>
    <x v="3"/>
    <s v="Chicago"/>
    <s v="Missed"/>
    <s v="Late"/>
    <s v="On-time"/>
    <s v="On-time"/>
    <s v="On-time"/>
    <s v="Missed"/>
    <n v="3"/>
    <x v="1"/>
    <x v="4"/>
    <x v="3"/>
    <x v="0"/>
    <x v="2"/>
  </r>
  <r>
    <s v="CUST0335"/>
    <n v="37"/>
    <n v="81234"/>
    <n v="339"/>
    <n v="0.64569398249458598"/>
    <n v="0"/>
    <n v="1"/>
    <n v="91557"/>
    <n v="0.183806750834375"/>
    <x v="0"/>
    <n v="0"/>
    <x v="0"/>
    <s v="Los Angeles"/>
    <s v="On-time"/>
    <s v="On-time"/>
    <s v="Late"/>
    <s v="On-time"/>
    <s v="Missed"/>
    <s v="Late"/>
    <n v="3"/>
    <x v="0"/>
    <x v="3"/>
    <x v="3"/>
    <x v="1"/>
    <x v="1"/>
  </r>
  <r>
    <s v="CUST0336"/>
    <n v="41"/>
    <n v="159356"/>
    <n v="658"/>
    <n v="0.46512499392693701"/>
    <n v="5"/>
    <n v="0"/>
    <n v="44449"/>
    <n v="0.269109246839423"/>
    <x v="3"/>
    <n v="19"/>
    <x v="1"/>
    <s v="Phoenix"/>
    <s v="Missed"/>
    <s v="Missed"/>
    <s v="Late"/>
    <s v="Missed"/>
    <s v="Missed"/>
    <s v="Late"/>
    <n v="6"/>
    <x v="0"/>
    <x v="2"/>
    <x v="0"/>
    <x v="0"/>
    <x v="2"/>
  </r>
  <r>
    <s v="CUST0337"/>
    <n v="71"/>
    <n v="150230"/>
    <n v="627"/>
    <n v="0.43619846664943501"/>
    <n v="4"/>
    <n v="1"/>
    <n v="31316"/>
    <n v="0.23000082064281699"/>
    <x v="0"/>
    <n v="5"/>
    <x v="0"/>
    <s v="Los Angeles"/>
    <s v="On-time"/>
    <s v="Late"/>
    <s v="On-time"/>
    <s v="On-time"/>
    <s v="On-time"/>
    <s v="Late"/>
    <n v="2"/>
    <x v="0"/>
    <x v="1"/>
    <x v="0"/>
    <x v="1"/>
    <x v="2"/>
  </r>
  <r>
    <s v="CUST0338"/>
    <n v="73"/>
    <n v="120570"/>
    <n v="820"/>
    <n v="0.49633662811142898"/>
    <n v="1"/>
    <n v="0"/>
    <n v="61186"/>
    <n v="0.193255565445344"/>
    <x v="1"/>
    <n v="4"/>
    <x v="3"/>
    <s v="Phoenix"/>
    <s v="On-time"/>
    <s v="Missed"/>
    <s v="Late"/>
    <s v="Late"/>
    <s v="On-time"/>
    <s v="Missed"/>
    <n v="4"/>
    <x v="0"/>
    <x v="1"/>
    <x v="1"/>
    <x v="1"/>
    <x v="3"/>
  </r>
  <r>
    <s v="CUST0339"/>
    <n v="50"/>
    <n v="117795"/>
    <n v="591"/>
    <n v="0.67726603921231798"/>
    <n v="3"/>
    <n v="1"/>
    <n v="51016"/>
    <n v="0.26290419804284398"/>
    <x v="2"/>
    <n v="0"/>
    <x v="0"/>
    <s v="Phoenix"/>
    <s v="Late"/>
    <s v="Missed"/>
    <s v="Missed"/>
    <s v="Late"/>
    <s v="Missed"/>
    <s v="Late"/>
    <n v="6"/>
    <x v="0"/>
    <x v="2"/>
    <x v="1"/>
    <x v="1"/>
    <x v="3"/>
  </r>
  <r>
    <s v="CUST0340"/>
    <n v="41"/>
    <n v="62295"/>
    <n v="715"/>
    <n v="0.36146768843397897"/>
    <n v="3"/>
    <n v="1"/>
    <n v="86488"/>
    <n v="0.27835719717241098"/>
    <x v="1"/>
    <n v="18"/>
    <x v="4"/>
    <s v="Phoenix"/>
    <s v="Late"/>
    <s v="Late"/>
    <s v="On-time"/>
    <s v="Missed"/>
    <s v="Late"/>
    <s v="Missed"/>
    <n v="5"/>
    <x v="0"/>
    <x v="2"/>
    <x v="3"/>
    <x v="0"/>
    <x v="1"/>
  </r>
  <r>
    <s v="CUST0341"/>
    <n v="69"/>
    <n v="70479"/>
    <n v="361"/>
    <n v="0.486694296489593"/>
    <n v="5"/>
    <n v="0"/>
    <n v="11308"/>
    <n v="0.31417854204602602"/>
    <x v="3"/>
    <n v="0"/>
    <x v="2"/>
    <s v="Los Angeles"/>
    <s v="On-time"/>
    <s v="Late"/>
    <s v="Late"/>
    <s v="Missed"/>
    <s v="Late"/>
    <s v="Missed"/>
    <n v="5"/>
    <x v="0"/>
    <x v="1"/>
    <x v="3"/>
    <x v="1"/>
    <x v="0"/>
  </r>
  <r>
    <s v="CUST0342"/>
    <n v="28"/>
    <n v="166836"/>
    <n v="495"/>
    <n v="0.54905556755568596"/>
    <n v="0"/>
    <n v="0"/>
    <n v="62253"/>
    <n v="0.24960805286257301"/>
    <x v="3"/>
    <n v="15"/>
    <x v="1"/>
    <s v="Houston"/>
    <s v="Missed"/>
    <s v="Missed"/>
    <s v="On-time"/>
    <s v="Late"/>
    <s v="Late"/>
    <s v="Missed"/>
    <n v="5"/>
    <x v="0"/>
    <x v="4"/>
    <x v="0"/>
    <x v="2"/>
    <x v="3"/>
  </r>
  <r>
    <s v="CUST0343"/>
    <n v="66"/>
    <n v="18267"/>
    <n v="541"/>
    <n v="0.73204438071704703"/>
    <n v="6"/>
    <n v="0"/>
    <n v="45776"/>
    <n v="0.199239930533996"/>
    <x v="0"/>
    <n v="11"/>
    <x v="4"/>
    <s v="Los Angeles"/>
    <s v="Late"/>
    <s v="On-time"/>
    <s v="Missed"/>
    <s v="Late"/>
    <s v="Missed"/>
    <s v="On-time"/>
    <n v="4"/>
    <x v="0"/>
    <x v="1"/>
    <x v="2"/>
    <x v="2"/>
    <x v="2"/>
  </r>
  <r>
    <s v="CUST0344"/>
    <n v="25"/>
    <n v="118333"/>
    <n v="486"/>
    <n v="0.452140644640116"/>
    <n v="3"/>
    <n v="0"/>
    <n v="72809"/>
    <n v="0.20270791140087499"/>
    <x v="0"/>
    <n v="7"/>
    <x v="4"/>
    <s v="Phoenix"/>
    <s v="On-time"/>
    <s v="On-time"/>
    <s v="On-time"/>
    <s v="On-time"/>
    <s v="Missed"/>
    <s v="Late"/>
    <n v="2"/>
    <x v="1"/>
    <x v="4"/>
    <x v="1"/>
    <x v="3"/>
    <x v="3"/>
  </r>
  <r>
    <s v="CUST0345"/>
    <n v="53"/>
    <n v="119573"/>
    <n v="465"/>
    <n v="0.35643532278965501"/>
    <n v="0"/>
    <n v="0"/>
    <n v="89660"/>
    <n v="0.42129727292261798"/>
    <x v="0"/>
    <n v="15"/>
    <x v="3"/>
    <s v="Chicago"/>
    <s v="On-time"/>
    <s v="Missed"/>
    <s v="On-time"/>
    <s v="On-time"/>
    <s v="On-time"/>
    <s v="Late"/>
    <n v="2"/>
    <x v="1"/>
    <x v="0"/>
    <x v="1"/>
    <x v="2"/>
    <x v="1"/>
  </r>
  <r>
    <s v="CUST0346"/>
    <n v="55"/>
    <n v="136790"/>
    <n v="655"/>
    <n v="0.40312781114552798"/>
    <n v="4"/>
    <n v="0"/>
    <n v="42551"/>
    <n v="0.17482423136382499"/>
    <x v="0"/>
    <n v="0"/>
    <x v="2"/>
    <s v="New York"/>
    <s v="On-time"/>
    <s v="On-time"/>
    <s v="On-time"/>
    <s v="Late"/>
    <s v="Missed"/>
    <s v="Missed"/>
    <n v="3"/>
    <x v="1"/>
    <x v="0"/>
    <x v="1"/>
    <x v="1"/>
    <x v="2"/>
  </r>
  <r>
    <s v="CUST0347"/>
    <n v="57"/>
    <n v="117023"/>
    <n v="700"/>
    <n v="0.71061148660307505"/>
    <n v="1"/>
    <n v="0"/>
    <n v="89537"/>
    <n v="0.33631822982912701"/>
    <x v="0"/>
    <n v="3"/>
    <x v="2"/>
    <s v="Phoenix"/>
    <s v="On-time"/>
    <s v="Late"/>
    <s v="Missed"/>
    <s v="Missed"/>
    <s v="Missed"/>
    <s v="Missed"/>
    <n v="5"/>
    <x v="0"/>
    <x v="0"/>
    <x v="1"/>
    <x v="1"/>
    <x v="1"/>
  </r>
  <r>
    <s v="CUST0348"/>
    <n v="37"/>
    <n v="112007"/>
    <n v="416"/>
    <n v="0.906661059720693"/>
    <n v="4"/>
    <n v="0"/>
    <n v="56061"/>
    <n v="0.35195463297743901"/>
    <x v="3"/>
    <n v="9"/>
    <x v="1"/>
    <s v="Chicago"/>
    <s v="Late"/>
    <s v="On-time"/>
    <s v="Late"/>
    <s v="On-time"/>
    <s v="Late"/>
    <s v="On-time"/>
    <n v="3"/>
    <x v="1"/>
    <x v="3"/>
    <x v="1"/>
    <x v="3"/>
    <x v="3"/>
  </r>
  <r>
    <s v="CUST0349"/>
    <n v="52"/>
    <n v="99665"/>
    <n v="789"/>
    <n v="0.23724843726279299"/>
    <n v="5"/>
    <n v="0"/>
    <n v="76567"/>
    <n v="0.287872452416433"/>
    <x v="1"/>
    <n v="10"/>
    <x v="3"/>
    <s v="Houston"/>
    <s v="Missed"/>
    <s v="On-time"/>
    <s v="Missed"/>
    <s v="Missed"/>
    <s v="On-time"/>
    <s v="On-time"/>
    <n v="3"/>
    <x v="1"/>
    <x v="0"/>
    <x v="3"/>
    <x v="3"/>
    <x v="1"/>
  </r>
  <r>
    <s v="CUST0350"/>
    <n v="65"/>
    <n v="38289"/>
    <n v="493"/>
    <n v="0.28093967698602801"/>
    <n v="2"/>
    <n v="0"/>
    <n v="79013"/>
    <n v="0.47678290584051702"/>
    <x v="1"/>
    <n v="16"/>
    <x v="1"/>
    <s v="Phoenix"/>
    <s v="On-time"/>
    <s v="Missed"/>
    <s v="Late"/>
    <s v="Late"/>
    <s v="On-time"/>
    <s v="Late"/>
    <n v="4"/>
    <x v="0"/>
    <x v="1"/>
    <x v="2"/>
    <x v="0"/>
    <x v="1"/>
  </r>
  <r>
    <s v="CUST0351"/>
    <n v="42"/>
    <n v="167424"/>
    <n v="341"/>
    <n v="0.46624064265956999"/>
    <n v="2"/>
    <n v="1"/>
    <n v="52259"/>
    <n v="0.35017189930276899"/>
    <x v="1"/>
    <n v="6"/>
    <x v="0"/>
    <s v="Chicago"/>
    <s v="Missed"/>
    <s v="On-time"/>
    <s v="Late"/>
    <s v="On-time"/>
    <s v="Late"/>
    <s v="Missed"/>
    <n v="4"/>
    <x v="0"/>
    <x v="2"/>
    <x v="0"/>
    <x v="3"/>
    <x v="3"/>
  </r>
  <r>
    <s v="CUST0352"/>
    <n v="52"/>
    <n v="98613"/>
    <n v="820"/>
    <n v="0.522191219213608"/>
    <n v="2"/>
    <n v="0"/>
    <n v="2200"/>
    <n v="0.48429030483046498"/>
    <x v="1"/>
    <n v="11"/>
    <x v="4"/>
    <s v="Phoenix"/>
    <s v="Missed"/>
    <s v="Late"/>
    <s v="Late"/>
    <s v="Late"/>
    <s v="Late"/>
    <s v="Missed"/>
    <n v="6"/>
    <x v="0"/>
    <x v="0"/>
    <x v="3"/>
    <x v="2"/>
    <x v="0"/>
  </r>
  <r>
    <s v="CUST0353"/>
    <n v="42"/>
    <n v="176426"/>
    <n v="736"/>
    <n v="0.65739391311099904"/>
    <n v="4"/>
    <n v="0"/>
    <n v="47695"/>
    <n v="0.23489359980851199"/>
    <x v="0"/>
    <n v="6"/>
    <x v="1"/>
    <s v="Los Angeles"/>
    <s v="Missed"/>
    <s v="Missed"/>
    <s v="Late"/>
    <s v="Late"/>
    <s v="On-time"/>
    <s v="Missed"/>
    <n v="5"/>
    <x v="0"/>
    <x v="2"/>
    <x v="0"/>
    <x v="3"/>
    <x v="2"/>
  </r>
  <r>
    <s v="CUST0354"/>
    <n v="46"/>
    <n v="33017"/>
    <n v="622"/>
    <n v="0.32177339827970203"/>
    <n v="3"/>
    <n v="0"/>
    <n v="86828"/>
    <n v="0.23660545901065799"/>
    <x v="1"/>
    <n v="11"/>
    <x v="4"/>
    <s v="Chicago"/>
    <s v="On-time"/>
    <s v="Missed"/>
    <s v="On-time"/>
    <s v="Missed"/>
    <s v="Missed"/>
    <s v="Late"/>
    <n v="4"/>
    <x v="0"/>
    <x v="2"/>
    <x v="2"/>
    <x v="2"/>
    <x v="1"/>
  </r>
  <r>
    <s v="CUST0355"/>
    <n v="35"/>
    <n v="52744"/>
    <n v="700"/>
    <n v="0.287378192670107"/>
    <n v="1"/>
    <n v="0"/>
    <n v="24623"/>
    <n v="0.35275371586800103"/>
    <x v="0"/>
    <n v="14"/>
    <x v="3"/>
    <s v="Los Angeles"/>
    <s v="Missed"/>
    <s v="On-time"/>
    <s v="Missed"/>
    <s v="On-time"/>
    <s v="On-time"/>
    <s v="Late"/>
    <n v="3"/>
    <x v="1"/>
    <x v="3"/>
    <x v="3"/>
    <x v="2"/>
    <x v="0"/>
  </r>
  <r>
    <s v="CUST0356"/>
    <n v="63"/>
    <n v="149415"/>
    <n v="385"/>
    <n v="0.52761743062672595"/>
    <n v="2"/>
    <n v="1"/>
    <n v="4265"/>
    <n v="0.27385343626807901"/>
    <x v="0"/>
    <n v="1"/>
    <x v="0"/>
    <s v="Los Angeles"/>
    <s v="On-time"/>
    <s v="On-time"/>
    <s v="Missed"/>
    <s v="Late"/>
    <s v="Missed"/>
    <s v="Late"/>
    <n v="4"/>
    <x v="0"/>
    <x v="1"/>
    <x v="1"/>
    <x v="1"/>
    <x v="0"/>
  </r>
  <r>
    <s v="CUST0357"/>
    <n v="35"/>
    <n v="32955"/>
    <n v="359"/>
    <n v="0.44831985595856599"/>
    <n v="5"/>
    <n v="1"/>
    <n v="77348"/>
    <n v="0.46856654248920099"/>
    <x v="1"/>
    <n v="13"/>
    <x v="3"/>
    <s v="Chicago"/>
    <s v="Missed"/>
    <s v="On-time"/>
    <s v="Missed"/>
    <s v="On-time"/>
    <s v="Late"/>
    <s v="Missed"/>
    <n v="4"/>
    <x v="0"/>
    <x v="3"/>
    <x v="2"/>
    <x v="2"/>
    <x v="1"/>
  </r>
  <r>
    <s v="CUST0358"/>
    <n v="19"/>
    <n v="36677"/>
    <n v="611"/>
    <n v="0.68534419955430503"/>
    <n v="5"/>
    <n v="1"/>
    <n v="11251"/>
    <n v="0.334170038363093"/>
    <x v="0"/>
    <n v="12"/>
    <x v="0"/>
    <s v="New York"/>
    <s v="Missed"/>
    <s v="On-time"/>
    <s v="Late"/>
    <s v="On-time"/>
    <s v="Late"/>
    <s v="On-time"/>
    <n v="3"/>
    <x v="0"/>
    <x v="4"/>
    <x v="2"/>
    <x v="2"/>
    <x v="0"/>
  </r>
  <r>
    <s v="CUST0359"/>
    <n v="71"/>
    <n v="198062"/>
    <n v="538"/>
    <n v="0.59747196063807595"/>
    <n v="2"/>
    <n v="0"/>
    <n v="25807"/>
    <n v="0.19554257801432801"/>
    <x v="2"/>
    <n v="3"/>
    <x v="0"/>
    <s v="Chicago"/>
    <s v="On-time"/>
    <s v="On-time"/>
    <s v="Missed"/>
    <s v="Missed"/>
    <s v="On-time"/>
    <s v="Missed"/>
    <n v="3"/>
    <x v="1"/>
    <x v="1"/>
    <x v="0"/>
    <x v="1"/>
    <x v="2"/>
  </r>
  <r>
    <s v="CUST0360"/>
    <n v="52"/>
    <n v="137402"/>
    <n v="617"/>
    <n v="0.61107586952664295"/>
    <n v="2"/>
    <n v="0"/>
    <n v="78035"/>
    <n v="0.126318359145597"/>
    <x v="2"/>
    <n v="13"/>
    <x v="4"/>
    <s v="New York"/>
    <s v="Missed"/>
    <s v="On-time"/>
    <s v="On-time"/>
    <s v="Missed"/>
    <s v="Late"/>
    <s v="Late"/>
    <n v="4"/>
    <x v="0"/>
    <x v="0"/>
    <x v="1"/>
    <x v="2"/>
    <x v="1"/>
  </r>
  <r>
    <s v="CUST0361"/>
    <n v="33"/>
    <n v="38524"/>
    <n v="311"/>
    <n v="0.47910373072462598"/>
    <n v="1"/>
    <n v="0"/>
    <n v="68998"/>
    <n v="0.292176140765673"/>
    <x v="2"/>
    <n v="13"/>
    <x v="3"/>
    <s v="Phoenix"/>
    <s v="On-time"/>
    <s v="Missed"/>
    <s v="Late"/>
    <s v="On-time"/>
    <s v="On-time"/>
    <s v="Missed"/>
    <n v="3"/>
    <x v="1"/>
    <x v="3"/>
    <x v="2"/>
    <x v="2"/>
    <x v="3"/>
  </r>
  <r>
    <s v="CUST0362"/>
    <n v="58"/>
    <n v="180421"/>
    <n v="679"/>
    <n v="0.97111605171364102"/>
    <n v="2"/>
    <n v="0"/>
    <n v="53553"/>
    <n v="0.29108768704667598"/>
    <x v="0"/>
    <n v="15"/>
    <x v="3"/>
    <s v="Phoenix"/>
    <s v="Late"/>
    <s v="Missed"/>
    <s v="Late"/>
    <s v="On-time"/>
    <s v="On-time"/>
    <s v="Late"/>
    <n v="4"/>
    <x v="0"/>
    <x v="0"/>
    <x v="0"/>
    <x v="2"/>
    <x v="3"/>
  </r>
  <r>
    <s v="CUST0363"/>
    <n v="53"/>
    <n v="107193"/>
    <n v="316"/>
    <n v="0.33245040368124801"/>
    <n v="1"/>
    <n v="1"/>
    <n v="86447"/>
    <n v="0.33137659233083799"/>
    <x v="1"/>
    <n v="6"/>
    <x v="1"/>
    <s v="Chicago"/>
    <s v="Missed"/>
    <s v="Missed"/>
    <s v="Missed"/>
    <s v="Missed"/>
    <s v="Late"/>
    <s v="Missed"/>
    <n v="6"/>
    <x v="0"/>
    <x v="0"/>
    <x v="1"/>
    <x v="3"/>
    <x v="1"/>
  </r>
  <r>
    <s v="CUST0364"/>
    <n v="50"/>
    <n v="21949"/>
    <n v="682"/>
    <n v="0.62216196675095503"/>
    <n v="5"/>
    <n v="0"/>
    <n v="31449"/>
    <n v="0.42106905737558997"/>
    <x v="3"/>
    <n v="18"/>
    <x v="3"/>
    <s v="Phoenix"/>
    <s v="Late"/>
    <s v="On-time"/>
    <s v="On-time"/>
    <s v="Late"/>
    <s v="Missed"/>
    <s v="Late"/>
    <n v="4"/>
    <x v="0"/>
    <x v="2"/>
    <x v="2"/>
    <x v="0"/>
    <x v="2"/>
  </r>
  <r>
    <s v="CUST0365"/>
    <n v="21"/>
    <n v="34870"/>
    <n v="622"/>
    <n v="0.246062002585378"/>
    <n v="2"/>
    <n v="0"/>
    <n v="13761"/>
    <n v="0.40791133039939198"/>
    <x v="3"/>
    <n v="1"/>
    <x v="1"/>
    <s v="Houston"/>
    <s v="Missed"/>
    <s v="On-time"/>
    <s v="Late"/>
    <s v="Late"/>
    <s v="On-time"/>
    <s v="Late"/>
    <n v="4"/>
    <x v="0"/>
    <x v="4"/>
    <x v="2"/>
    <x v="1"/>
    <x v="0"/>
  </r>
  <r>
    <s v="CUST0366"/>
    <n v="50"/>
    <n v="59811"/>
    <n v="475"/>
    <n v="0.285306464452109"/>
    <n v="4"/>
    <n v="0"/>
    <n v="23125"/>
    <n v="0.242109896766356"/>
    <x v="3"/>
    <n v="9"/>
    <x v="2"/>
    <s v="Los Angeles"/>
    <s v="Missed"/>
    <s v="On-time"/>
    <s v="Late"/>
    <s v="Missed"/>
    <s v="Missed"/>
    <s v="On-time"/>
    <n v="4"/>
    <x v="0"/>
    <x v="2"/>
    <x v="3"/>
    <x v="3"/>
    <x v="0"/>
  </r>
  <r>
    <s v="CUST0367"/>
    <n v="31"/>
    <n v="42350"/>
    <n v="389"/>
    <n v="0.37853088024690901"/>
    <n v="6"/>
    <n v="0"/>
    <n v="50310"/>
    <n v="0.17061805981955699"/>
    <x v="0"/>
    <n v="17"/>
    <x v="2"/>
    <s v="Los Angeles"/>
    <s v="Missed"/>
    <s v="On-time"/>
    <s v="On-time"/>
    <s v="Missed"/>
    <s v="Late"/>
    <s v="Late"/>
    <n v="4"/>
    <x v="0"/>
    <x v="3"/>
    <x v="2"/>
    <x v="0"/>
    <x v="3"/>
  </r>
  <r>
    <s v="CUST0368"/>
    <n v="38"/>
    <n v="118081"/>
    <n v="523"/>
    <n v="0.82586466732360497"/>
    <n v="4"/>
    <n v="0"/>
    <n v="74288"/>
    <n v="0.17658788649909199"/>
    <x v="0"/>
    <n v="16"/>
    <x v="2"/>
    <s v="New York"/>
    <s v="Late"/>
    <s v="Missed"/>
    <s v="Late"/>
    <s v="Late"/>
    <s v="On-time"/>
    <s v="Missed"/>
    <n v="5"/>
    <x v="0"/>
    <x v="3"/>
    <x v="1"/>
    <x v="0"/>
    <x v="3"/>
  </r>
  <r>
    <s v="CUST0369"/>
    <n v="65"/>
    <n v="28807"/>
    <n v="728"/>
    <n v="0.55277888609080295"/>
    <n v="5"/>
    <n v="0"/>
    <n v="24670"/>
    <n v="0.226319829467862"/>
    <x v="0"/>
    <n v="4"/>
    <x v="3"/>
    <s v="Phoenix"/>
    <s v="Late"/>
    <s v="On-time"/>
    <s v="Missed"/>
    <s v="On-time"/>
    <s v="On-time"/>
    <s v="On-time"/>
    <n v="2"/>
    <x v="1"/>
    <x v="1"/>
    <x v="2"/>
    <x v="1"/>
    <x v="0"/>
  </r>
  <r>
    <s v="CUST0370"/>
    <n v="37"/>
    <n v="107658"/>
    <n v="459"/>
    <n v="0.381904386291124"/>
    <n v="1"/>
    <n v="0"/>
    <n v="62561"/>
    <n v="0.263326845196098"/>
    <x v="0"/>
    <n v="11"/>
    <x v="3"/>
    <s v="New York"/>
    <s v="On-time"/>
    <s v="Missed"/>
    <s v="On-time"/>
    <s v="Late"/>
    <s v="Late"/>
    <s v="Missed"/>
    <n v="4"/>
    <x v="0"/>
    <x v="3"/>
    <x v="1"/>
    <x v="2"/>
    <x v="3"/>
  </r>
  <r>
    <s v="CUST0371"/>
    <n v="73"/>
    <n v="107658"/>
    <n v="384"/>
    <n v="0.57488726519091404"/>
    <n v="4"/>
    <n v="0"/>
    <n v="91970"/>
    <n v="0.33050621389651602"/>
    <x v="2"/>
    <n v="5"/>
    <x v="1"/>
    <s v="Los Angeles"/>
    <s v="Late"/>
    <s v="Late"/>
    <s v="Late"/>
    <s v="Missed"/>
    <s v="Missed"/>
    <s v="Missed"/>
    <n v="6"/>
    <x v="0"/>
    <x v="1"/>
    <x v="1"/>
    <x v="1"/>
    <x v="1"/>
  </r>
  <r>
    <s v="CUST0372"/>
    <n v="25"/>
    <n v="90353"/>
    <n v="643"/>
    <n v="0.50702957628490097"/>
    <n v="1"/>
    <n v="0"/>
    <n v="88423"/>
    <n v="0.21990324031040201"/>
    <x v="2"/>
    <n v="8"/>
    <x v="0"/>
    <s v="Los Angeles"/>
    <s v="Missed"/>
    <s v="Late"/>
    <s v="Missed"/>
    <s v="On-time"/>
    <s v="Missed"/>
    <s v="Late"/>
    <n v="5"/>
    <x v="0"/>
    <x v="4"/>
    <x v="3"/>
    <x v="3"/>
    <x v="1"/>
  </r>
  <r>
    <s v="CUST0373"/>
    <n v="24"/>
    <n v="42350"/>
    <n v="664"/>
    <n v="0.40160532617217598"/>
    <n v="4"/>
    <n v="0"/>
    <n v="11251"/>
    <n v="0.328039197111331"/>
    <x v="3"/>
    <n v="19"/>
    <x v="1"/>
    <s v="Phoenix"/>
    <s v="Late"/>
    <s v="On-time"/>
    <s v="On-time"/>
    <s v="Late"/>
    <s v="Missed"/>
    <s v="Late"/>
    <n v="4"/>
    <x v="0"/>
    <x v="4"/>
    <x v="2"/>
    <x v="0"/>
    <x v="0"/>
  </r>
  <r>
    <s v="CUST0374"/>
    <n v="20"/>
    <n v="76813"/>
    <n v="693"/>
    <n v="0.22067422884235399"/>
    <n v="4"/>
    <n v="0"/>
    <n v="85678"/>
    <n v="0.33620401458590499"/>
    <x v="3"/>
    <n v="0"/>
    <x v="2"/>
    <s v="Houston"/>
    <s v="On-time"/>
    <s v="On-time"/>
    <s v="On-time"/>
    <s v="Missed"/>
    <s v="Late"/>
    <s v="Late"/>
    <n v="3"/>
    <x v="1"/>
    <x v="4"/>
    <x v="3"/>
    <x v="1"/>
    <x v="1"/>
  </r>
  <r>
    <s v="CUST0375"/>
    <n v="34"/>
    <n v="101900"/>
    <n v="648"/>
    <n v="0.78770849690245803"/>
    <n v="1"/>
    <n v="1"/>
    <n v="48942"/>
    <n v="0.31433438825958798"/>
    <x v="2"/>
    <n v="14"/>
    <x v="1"/>
    <s v="Houston"/>
    <s v="Missed"/>
    <s v="Missed"/>
    <s v="Missed"/>
    <s v="Missed"/>
    <s v="On-time"/>
    <s v="Missed"/>
    <n v="5"/>
    <x v="0"/>
    <x v="3"/>
    <x v="1"/>
    <x v="2"/>
    <x v="2"/>
  </r>
  <r>
    <s v="CUST0376"/>
    <n v="50"/>
    <n v="107658"/>
    <n v="773"/>
    <n v="0.54196362574200796"/>
    <n v="3"/>
    <n v="0"/>
    <n v="7468"/>
    <n v="0.18713770029873"/>
    <x v="1"/>
    <n v="5"/>
    <x v="0"/>
    <s v="Phoenix"/>
    <s v="Missed"/>
    <s v="Missed"/>
    <s v="Late"/>
    <s v="On-time"/>
    <s v="Missed"/>
    <s v="Late"/>
    <n v="5"/>
    <x v="0"/>
    <x v="2"/>
    <x v="1"/>
    <x v="1"/>
    <x v="0"/>
  </r>
  <r>
    <s v="CUST0377"/>
    <n v="65"/>
    <n v="107658"/>
    <n v="781"/>
    <n v="0.93474767469364695"/>
    <n v="4"/>
    <n v="0"/>
    <n v="26000"/>
    <n v="0.34678267252359501"/>
    <x v="0"/>
    <n v="18"/>
    <x v="3"/>
    <s v="Phoenix"/>
    <s v="On-time"/>
    <s v="Late"/>
    <s v="On-time"/>
    <s v="Late"/>
    <s v="On-time"/>
    <s v="On-time"/>
    <n v="2"/>
    <x v="1"/>
    <x v="1"/>
    <x v="1"/>
    <x v="0"/>
    <x v="2"/>
  </r>
  <r>
    <s v="CUST0378"/>
    <n v="29"/>
    <n v="68932"/>
    <n v="535"/>
    <n v="0.68806432410817597"/>
    <n v="2"/>
    <n v="0"/>
    <n v="82909"/>
    <n v="0.50812696287667203"/>
    <x v="0"/>
    <n v="17"/>
    <x v="1"/>
    <s v="New York"/>
    <s v="Late"/>
    <s v="Late"/>
    <s v="On-time"/>
    <s v="Missed"/>
    <s v="On-time"/>
    <s v="Late"/>
    <n v="4"/>
    <x v="0"/>
    <x v="4"/>
    <x v="3"/>
    <x v="0"/>
    <x v="1"/>
  </r>
  <r>
    <s v="CUST0379"/>
    <n v="68"/>
    <n v="107658"/>
    <n v="586"/>
    <n v="0.61026394495220804"/>
    <n v="6"/>
    <n v="0"/>
    <n v="27490"/>
    <n v="0.32458968269129002"/>
    <x v="0"/>
    <n v="5"/>
    <x v="2"/>
    <s v="Phoenix"/>
    <s v="Missed"/>
    <s v="Missed"/>
    <s v="Missed"/>
    <s v="Late"/>
    <s v="On-time"/>
    <s v="Late"/>
    <n v="5"/>
    <x v="0"/>
    <x v="1"/>
    <x v="1"/>
    <x v="1"/>
    <x v="2"/>
  </r>
  <r>
    <s v="CUST0380"/>
    <n v="39"/>
    <n v="150230"/>
    <n v="742"/>
    <n v="0.41295913427660602"/>
    <n v="5"/>
    <n v="1"/>
    <n v="33472"/>
    <n v="0.30163393500000002"/>
    <x v="0"/>
    <n v="12"/>
    <x v="2"/>
    <s v="Houston"/>
    <s v="Late"/>
    <s v="Late"/>
    <s v="On-time"/>
    <s v="Missed"/>
    <s v="Missed"/>
    <s v="Late"/>
    <n v="5"/>
    <x v="0"/>
    <x v="3"/>
    <x v="0"/>
    <x v="2"/>
    <x v="2"/>
  </r>
  <r>
    <s v="CUST0381"/>
    <n v="72"/>
    <n v="100999"/>
    <n v="823"/>
    <n v="0.28093088722861598"/>
    <n v="3"/>
    <n v="0"/>
    <n v="13355"/>
    <n v="0.42408795720469"/>
    <x v="2"/>
    <n v="0"/>
    <x v="3"/>
    <s v="Phoenix"/>
    <s v="Late"/>
    <s v="On-time"/>
    <s v="Late"/>
    <s v="Missed"/>
    <s v="Late"/>
    <s v="On-time"/>
    <n v="4"/>
    <x v="0"/>
    <x v="1"/>
    <x v="1"/>
    <x v="1"/>
    <x v="0"/>
  </r>
  <r>
    <s v="CUST0382"/>
    <n v="39"/>
    <n v="88963"/>
    <n v="310"/>
    <n v="0.45645380310230999"/>
    <n v="1"/>
    <n v="0"/>
    <n v="6118"/>
    <n v="0.22972522233006101"/>
    <x v="0"/>
    <n v="12"/>
    <x v="1"/>
    <s v="New York"/>
    <s v="Missed"/>
    <s v="On-time"/>
    <s v="On-time"/>
    <s v="Late"/>
    <s v="Late"/>
    <s v="On-time"/>
    <n v="3"/>
    <x v="1"/>
    <x v="3"/>
    <x v="3"/>
    <x v="2"/>
    <x v="0"/>
  </r>
  <r>
    <s v="CUST0383"/>
    <n v="63"/>
    <n v="120616"/>
    <n v="345"/>
    <n v="0.27514148115883302"/>
    <n v="3"/>
    <n v="0"/>
    <n v="98999"/>
    <n v="0.52657126904956897"/>
    <x v="2"/>
    <n v="6"/>
    <x v="0"/>
    <s v="New York"/>
    <s v="Late"/>
    <s v="Late"/>
    <s v="Missed"/>
    <s v="Missed"/>
    <s v="Late"/>
    <s v="Missed"/>
    <n v="6"/>
    <x v="0"/>
    <x v="1"/>
    <x v="1"/>
    <x v="3"/>
    <x v="1"/>
  </r>
  <r>
    <s v="CUST0384"/>
    <n v="47"/>
    <n v="61540"/>
    <n v="414"/>
    <n v="0.63003807614615004"/>
    <n v="0"/>
    <n v="0"/>
    <n v="37658"/>
    <n v="0.31163634513659599"/>
    <x v="0"/>
    <n v="14"/>
    <x v="3"/>
    <s v="New York"/>
    <s v="On-time"/>
    <s v="Missed"/>
    <s v="Missed"/>
    <s v="Late"/>
    <s v="On-time"/>
    <s v="Missed"/>
    <n v="4"/>
    <x v="0"/>
    <x v="2"/>
    <x v="3"/>
    <x v="2"/>
    <x v="2"/>
  </r>
  <r>
    <s v="CUST0385"/>
    <n v="55"/>
    <n v="53756"/>
    <n v="611"/>
    <n v="0.82653049953942603"/>
    <n v="0"/>
    <n v="0"/>
    <n v="94309"/>
    <n v="0.13152993060141699"/>
    <x v="2"/>
    <n v="11"/>
    <x v="1"/>
    <s v="New York"/>
    <s v="Missed"/>
    <s v="Late"/>
    <s v="Late"/>
    <s v="Missed"/>
    <s v="On-time"/>
    <s v="Missed"/>
    <n v="5"/>
    <x v="0"/>
    <x v="0"/>
    <x v="3"/>
    <x v="2"/>
    <x v="1"/>
  </r>
  <r>
    <s v="CUST0386"/>
    <n v="55"/>
    <n v="109297"/>
    <n v="806"/>
    <n v="0.44781754677657298"/>
    <n v="4"/>
    <n v="0"/>
    <n v="33354"/>
    <n v="0.30163393500000002"/>
    <x v="0"/>
    <n v="0"/>
    <x v="4"/>
    <s v="Chicago"/>
    <s v="Missed"/>
    <s v="Missed"/>
    <s v="On-time"/>
    <s v="Late"/>
    <s v="Late"/>
    <s v="On-time"/>
    <n v="4"/>
    <x v="0"/>
    <x v="0"/>
    <x v="1"/>
    <x v="1"/>
    <x v="2"/>
  </r>
  <r>
    <s v="CUST0387"/>
    <n v="62"/>
    <n v="107658"/>
    <n v="383"/>
    <n v="0.68889819447823897"/>
    <n v="4"/>
    <n v="0"/>
    <n v="48942"/>
    <n v="0.45397407626758701"/>
    <x v="0"/>
    <n v="14"/>
    <x v="2"/>
    <s v="Phoenix"/>
    <s v="Late"/>
    <s v="Missed"/>
    <s v="Late"/>
    <s v="Missed"/>
    <s v="Missed"/>
    <s v="On-time"/>
    <n v="5"/>
    <x v="0"/>
    <x v="1"/>
    <x v="1"/>
    <x v="2"/>
    <x v="2"/>
  </r>
  <r>
    <s v="CUST0388"/>
    <n v="68"/>
    <n v="53304"/>
    <n v="469"/>
    <n v="0.36215418595662802"/>
    <n v="2"/>
    <n v="0"/>
    <n v="31674"/>
    <n v="0.41059049859172703"/>
    <x v="3"/>
    <n v="3"/>
    <x v="0"/>
    <s v="Los Angeles"/>
    <s v="Missed"/>
    <s v="Late"/>
    <s v="On-time"/>
    <s v="Late"/>
    <s v="On-time"/>
    <s v="Missed"/>
    <n v="4"/>
    <x v="0"/>
    <x v="1"/>
    <x v="3"/>
    <x v="1"/>
    <x v="2"/>
  </r>
  <r>
    <s v="CUST0389"/>
    <n v="71"/>
    <n v="173427"/>
    <n v="550"/>
    <n v="0.43950663235852899"/>
    <n v="6"/>
    <n v="0"/>
    <n v="3081"/>
    <n v="0.522601888576669"/>
    <x v="0"/>
    <n v="12"/>
    <x v="0"/>
    <s v="Phoenix"/>
    <s v="Missed"/>
    <s v="On-time"/>
    <s v="Missed"/>
    <s v="Late"/>
    <s v="Missed"/>
    <s v="Missed"/>
    <n v="5"/>
    <x v="0"/>
    <x v="1"/>
    <x v="0"/>
    <x v="2"/>
    <x v="0"/>
  </r>
  <r>
    <s v="CUST0390"/>
    <n v="25"/>
    <n v="140917"/>
    <n v="725"/>
    <n v="0.33700720308691101"/>
    <n v="5"/>
    <n v="1"/>
    <n v="16454"/>
    <n v="0.30109244855735501"/>
    <x v="0"/>
    <n v="4"/>
    <x v="0"/>
    <s v="Chicago"/>
    <s v="On-time"/>
    <s v="Missed"/>
    <s v="Late"/>
    <s v="Missed"/>
    <s v="Missed"/>
    <s v="Missed"/>
    <n v="5"/>
    <x v="0"/>
    <x v="4"/>
    <x v="1"/>
    <x v="1"/>
    <x v="0"/>
  </r>
  <r>
    <s v="CUST0391"/>
    <n v="44"/>
    <n v="96317"/>
    <n v="685"/>
    <n v="7.3373392985897901E-2"/>
    <n v="3"/>
    <n v="0"/>
    <n v="63375"/>
    <n v="0.29434701166203098"/>
    <x v="1"/>
    <n v="1"/>
    <x v="2"/>
    <s v="New York"/>
    <s v="Late"/>
    <s v="Late"/>
    <s v="Missed"/>
    <s v="Missed"/>
    <s v="On-time"/>
    <s v="Missed"/>
    <n v="5"/>
    <x v="0"/>
    <x v="2"/>
    <x v="3"/>
    <x v="1"/>
    <x v="3"/>
  </r>
  <r>
    <s v="CUST0392"/>
    <n v="44"/>
    <n v="93832"/>
    <n v="459"/>
    <n v="0.49269333001627702"/>
    <n v="0"/>
    <n v="0"/>
    <n v="11587"/>
    <n v="0.26172812078414398"/>
    <x v="2"/>
    <n v="0"/>
    <x v="1"/>
    <s v="Chicago"/>
    <s v="Late"/>
    <s v="On-time"/>
    <s v="Late"/>
    <s v="Late"/>
    <s v="Late"/>
    <s v="Missed"/>
    <n v="5"/>
    <x v="0"/>
    <x v="2"/>
    <x v="3"/>
    <x v="1"/>
    <x v="0"/>
  </r>
  <r>
    <s v="CUST0393"/>
    <n v="51"/>
    <n v="31896"/>
    <n v="834"/>
    <n v="0.52569034751955002"/>
    <n v="4"/>
    <n v="0"/>
    <n v="49798"/>
    <n v="0.23417097587407701"/>
    <x v="1"/>
    <n v="15"/>
    <x v="3"/>
    <s v="Houston"/>
    <s v="Late"/>
    <s v="Missed"/>
    <s v="On-time"/>
    <s v="On-time"/>
    <s v="Missed"/>
    <s v="Late"/>
    <n v="4"/>
    <x v="0"/>
    <x v="0"/>
    <x v="2"/>
    <x v="2"/>
    <x v="2"/>
  </r>
  <r>
    <s v="CUST0394"/>
    <n v="38"/>
    <n v="107658"/>
    <n v="622"/>
    <n v="0.71317219975232704"/>
    <n v="5"/>
    <n v="0"/>
    <n v="44454"/>
    <n v="0.260757044554218"/>
    <x v="2"/>
    <n v="5"/>
    <x v="1"/>
    <s v="Houston"/>
    <s v="On-time"/>
    <s v="Missed"/>
    <s v="Late"/>
    <s v="On-time"/>
    <s v="Missed"/>
    <s v="On-time"/>
    <n v="3"/>
    <x v="1"/>
    <x v="3"/>
    <x v="1"/>
    <x v="1"/>
    <x v="2"/>
  </r>
  <r>
    <s v="CUST0395"/>
    <n v="47"/>
    <n v="70284"/>
    <n v="528"/>
    <n v="0.65908765053385698"/>
    <n v="3"/>
    <n v="0"/>
    <n v="30575"/>
    <n v="0.32174633323240198"/>
    <x v="3"/>
    <n v="15"/>
    <x v="3"/>
    <s v="Phoenix"/>
    <s v="On-time"/>
    <s v="Late"/>
    <s v="On-time"/>
    <s v="On-time"/>
    <s v="Missed"/>
    <s v="Missed"/>
    <n v="3"/>
    <x v="1"/>
    <x v="2"/>
    <x v="3"/>
    <x v="2"/>
    <x v="2"/>
  </r>
  <r>
    <s v="CUST0396"/>
    <n v="50"/>
    <n v="72043"/>
    <n v="308"/>
    <n v="0.66179057980779898"/>
    <n v="4"/>
    <n v="0"/>
    <n v="45776"/>
    <n v="0.215609921308789"/>
    <x v="0"/>
    <n v="13"/>
    <x v="0"/>
    <s v="Phoenix"/>
    <s v="On-time"/>
    <s v="On-time"/>
    <s v="On-time"/>
    <s v="Missed"/>
    <s v="Missed"/>
    <s v="Late"/>
    <n v="3"/>
    <x v="1"/>
    <x v="2"/>
    <x v="3"/>
    <x v="2"/>
    <x v="2"/>
  </r>
  <r>
    <s v="CUST0397"/>
    <n v="45"/>
    <n v="183152"/>
    <n v="656"/>
    <n v="0.30519275537642399"/>
    <n v="4"/>
    <n v="0"/>
    <n v="24835"/>
    <n v="0.13307106531260099"/>
    <x v="3"/>
    <n v="2"/>
    <x v="1"/>
    <s v="Los Angeles"/>
    <s v="On-time"/>
    <s v="Late"/>
    <s v="On-time"/>
    <s v="Missed"/>
    <s v="On-time"/>
    <s v="Late"/>
    <n v="3"/>
    <x v="1"/>
    <x v="2"/>
    <x v="0"/>
    <x v="1"/>
    <x v="0"/>
  </r>
  <r>
    <s v="CUST0398"/>
    <n v="64"/>
    <n v="170576"/>
    <n v="337"/>
    <n v="0.59189946121413795"/>
    <n v="0"/>
    <n v="0"/>
    <n v="19733"/>
    <n v="0.31598766340141698"/>
    <x v="0"/>
    <n v="14"/>
    <x v="0"/>
    <s v="Los Angeles"/>
    <s v="Late"/>
    <s v="Missed"/>
    <s v="Missed"/>
    <s v="Late"/>
    <s v="On-time"/>
    <s v="Missed"/>
    <n v="5"/>
    <x v="0"/>
    <x v="1"/>
    <x v="0"/>
    <x v="2"/>
    <x v="0"/>
  </r>
  <r>
    <s v="CUST0399"/>
    <n v="50"/>
    <n v="198401"/>
    <n v="523"/>
    <n v="0.81651879309631803"/>
    <n v="0"/>
    <n v="0"/>
    <n v="52217"/>
    <n v="0.21338044013065599"/>
    <x v="3"/>
    <n v="2"/>
    <x v="4"/>
    <s v="Houston"/>
    <s v="Late"/>
    <s v="Missed"/>
    <s v="Missed"/>
    <s v="Missed"/>
    <s v="Late"/>
    <s v="On-time"/>
    <n v="5"/>
    <x v="0"/>
    <x v="2"/>
    <x v="0"/>
    <x v="1"/>
    <x v="3"/>
  </r>
  <r>
    <s v="CUST0400"/>
    <n v="22"/>
    <n v="86726"/>
    <n v="584"/>
    <n v="0.57597357014181605"/>
    <n v="4"/>
    <n v="0"/>
    <n v="60278"/>
    <n v="0.30163393500000002"/>
    <x v="3"/>
    <n v="1"/>
    <x v="0"/>
    <s v="New York"/>
    <s v="On-time"/>
    <s v="Late"/>
    <s v="On-time"/>
    <s v="Late"/>
    <s v="Missed"/>
    <s v="On-time"/>
    <n v="3"/>
    <x v="1"/>
    <x v="4"/>
    <x v="3"/>
    <x v="1"/>
    <x v="3"/>
  </r>
  <r>
    <s v="CUST0401"/>
    <n v="65"/>
    <n v="180421"/>
    <n v="762"/>
    <n v="0.86571872261299898"/>
    <n v="1"/>
    <n v="0"/>
    <n v="91557"/>
    <n v="0.35525673906570099"/>
    <x v="0"/>
    <n v="0"/>
    <x v="0"/>
    <s v="Chicago"/>
    <s v="Missed"/>
    <s v="Missed"/>
    <s v="On-time"/>
    <s v="On-time"/>
    <s v="Missed"/>
    <s v="Late"/>
    <n v="4"/>
    <x v="0"/>
    <x v="1"/>
    <x v="0"/>
    <x v="1"/>
    <x v="1"/>
  </r>
  <r>
    <s v="CUST0402"/>
    <n v="36"/>
    <n v="107658"/>
    <n v="306"/>
    <n v="0.90379322222397196"/>
    <n v="4"/>
    <n v="0"/>
    <n v="55345"/>
    <n v="0.189194096188297"/>
    <x v="2"/>
    <n v="8"/>
    <x v="3"/>
    <s v="Los Angeles"/>
    <s v="On-time"/>
    <s v="Missed"/>
    <s v="Missed"/>
    <s v="On-time"/>
    <s v="Late"/>
    <s v="Late"/>
    <n v="4"/>
    <x v="0"/>
    <x v="3"/>
    <x v="1"/>
    <x v="3"/>
    <x v="3"/>
  </r>
  <r>
    <s v="CUST0403"/>
    <n v="21"/>
    <n v="57318"/>
    <n v="770"/>
    <n v="0.44630634594167001"/>
    <n v="5"/>
    <n v="1"/>
    <n v="3091"/>
    <n v="0.36617894546907298"/>
    <x v="0"/>
    <n v="8"/>
    <x v="4"/>
    <s v="Los Angeles"/>
    <s v="On-time"/>
    <s v="On-time"/>
    <s v="On-time"/>
    <s v="Late"/>
    <s v="Late"/>
    <s v="On-time"/>
    <n v="2"/>
    <x v="0"/>
    <x v="4"/>
    <x v="3"/>
    <x v="3"/>
    <x v="0"/>
  </r>
  <r>
    <s v="CUST0404"/>
    <n v="52"/>
    <n v="38524"/>
    <n v="563"/>
    <n v="0.36061205098388499"/>
    <n v="4"/>
    <n v="0"/>
    <n v="32207"/>
    <n v="0.36378481065159801"/>
    <x v="0"/>
    <n v="6"/>
    <x v="0"/>
    <s v="New York"/>
    <s v="On-time"/>
    <s v="On-time"/>
    <s v="Missed"/>
    <s v="On-time"/>
    <s v="Late"/>
    <s v="Missed"/>
    <n v="3"/>
    <x v="1"/>
    <x v="0"/>
    <x v="2"/>
    <x v="3"/>
    <x v="2"/>
  </r>
  <r>
    <s v="CUST0405"/>
    <n v="66"/>
    <n v="161377"/>
    <n v="380"/>
    <n v="0.34770756691620902"/>
    <n v="2"/>
    <n v="0"/>
    <n v="98999"/>
    <n v="0.328359001152283"/>
    <x v="3"/>
    <n v="2"/>
    <x v="0"/>
    <s v="New York"/>
    <s v="Late"/>
    <s v="On-time"/>
    <s v="On-time"/>
    <s v="On-time"/>
    <s v="Missed"/>
    <s v="Missed"/>
    <n v="3"/>
    <x v="1"/>
    <x v="1"/>
    <x v="0"/>
    <x v="1"/>
    <x v="1"/>
  </r>
  <r>
    <s v="CUST0406"/>
    <n v="34"/>
    <n v="119573"/>
    <n v="360"/>
    <n v="0.19677283597935499"/>
    <n v="6"/>
    <n v="0"/>
    <n v="90739"/>
    <n v="0.54968178403564905"/>
    <x v="0"/>
    <n v="17"/>
    <x v="4"/>
    <s v="Phoenix"/>
    <s v="Missed"/>
    <s v="Late"/>
    <s v="Late"/>
    <s v="Late"/>
    <s v="Missed"/>
    <s v="Late"/>
    <n v="6"/>
    <x v="0"/>
    <x v="3"/>
    <x v="1"/>
    <x v="0"/>
    <x v="1"/>
  </r>
  <r>
    <s v="CUST0407"/>
    <n v="61"/>
    <n v="167617"/>
    <n v="638"/>
    <n v="0.39631942011689503"/>
    <n v="2"/>
    <n v="0"/>
    <n v="85780"/>
    <n v="0.286194815002762"/>
    <x v="3"/>
    <n v="10"/>
    <x v="4"/>
    <s v="Chicago"/>
    <s v="Missed"/>
    <s v="On-time"/>
    <s v="Missed"/>
    <s v="On-time"/>
    <s v="On-time"/>
    <s v="Late"/>
    <n v="3"/>
    <x v="1"/>
    <x v="1"/>
    <x v="0"/>
    <x v="3"/>
    <x v="1"/>
  </r>
  <r>
    <s v="CUST0408"/>
    <n v="45"/>
    <n v="107658"/>
    <n v="627"/>
    <n v="0.741533089951249"/>
    <n v="2"/>
    <n v="0"/>
    <n v="44303"/>
    <n v="0.27143604325014098"/>
    <x v="0"/>
    <n v="6"/>
    <x v="1"/>
    <s v="New York"/>
    <s v="On-time"/>
    <s v="Missed"/>
    <s v="On-time"/>
    <s v="Late"/>
    <s v="Missed"/>
    <s v="Missed"/>
    <n v="4"/>
    <x v="0"/>
    <x v="2"/>
    <x v="1"/>
    <x v="3"/>
    <x v="2"/>
  </r>
  <r>
    <s v="CUST0409"/>
    <n v="47"/>
    <n v="71570"/>
    <n v="341"/>
    <n v="5.9192484949751899E-2"/>
    <n v="1"/>
    <n v="0"/>
    <n v="39582"/>
    <n v="0.36836724214169098"/>
    <x v="1"/>
    <n v="8"/>
    <x v="3"/>
    <s v="Los Angeles"/>
    <s v="On-time"/>
    <s v="Late"/>
    <s v="Late"/>
    <s v="Late"/>
    <s v="On-time"/>
    <s v="Late"/>
    <n v="4"/>
    <x v="0"/>
    <x v="2"/>
    <x v="3"/>
    <x v="3"/>
    <x v="2"/>
  </r>
  <r>
    <s v="CUST0410"/>
    <n v="46"/>
    <n v="165580"/>
    <n v="734"/>
    <n v="0.29250931985724998"/>
    <n v="1"/>
    <n v="0"/>
    <n v="1217"/>
    <n v="0.29445526378862003"/>
    <x v="0"/>
    <n v="0"/>
    <x v="4"/>
    <s v="Los Angeles"/>
    <s v="On-time"/>
    <s v="Late"/>
    <s v="Missed"/>
    <s v="On-time"/>
    <s v="Missed"/>
    <s v="On-time"/>
    <n v="3"/>
    <x v="1"/>
    <x v="2"/>
    <x v="0"/>
    <x v="1"/>
    <x v="0"/>
  </r>
  <r>
    <s v="CUST0411"/>
    <n v="63"/>
    <n v="154487"/>
    <n v="595"/>
    <n v="0.4745737116696"/>
    <n v="4"/>
    <n v="0"/>
    <n v="89616"/>
    <n v="0.4160493537394"/>
    <x v="0"/>
    <n v="13"/>
    <x v="4"/>
    <s v="Houston"/>
    <s v="On-time"/>
    <s v="Missed"/>
    <s v="Missed"/>
    <s v="Missed"/>
    <s v="Late"/>
    <s v="Missed"/>
    <n v="5"/>
    <x v="0"/>
    <x v="1"/>
    <x v="0"/>
    <x v="2"/>
    <x v="1"/>
  </r>
  <r>
    <s v="CUST0412"/>
    <n v="70"/>
    <n v="130359"/>
    <n v="835"/>
    <n v="0.32456295987565997"/>
    <n v="2"/>
    <n v="0"/>
    <n v="47906"/>
    <n v="0.17311940924244701"/>
    <x v="0"/>
    <n v="19"/>
    <x v="2"/>
    <s v="New York"/>
    <s v="Missed"/>
    <s v="On-time"/>
    <s v="Late"/>
    <s v="Late"/>
    <s v="Late"/>
    <s v="Missed"/>
    <n v="5"/>
    <x v="0"/>
    <x v="1"/>
    <x v="1"/>
    <x v="0"/>
    <x v="2"/>
  </r>
  <r>
    <s v="CUST0413"/>
    <n v="23"/>
    <n v="58919"/>
    <n v="784"/>
    <n v="0.394542811151955"/>
    <n v="1"/>
    <n v="0"/>
    <n v="45776"/>
    <n v="0.17478255525356501"/>
    <x v="0"/>
    <n v="5"/>
    <x v="4"/>
    <s v="Phoenix"/>
    <s v="Missed"/>
    <s v="On-time"/>
    <s v="Late"/>
    <s v="Missed"/>
    <s v="On-time"/>
    <s v="Late"/>
    <n v="4"/>
    <x v="0"/>
    <x v="4"/>
    <x v="3"/>
    <x v="1"/>
    <x v="2"/>
  </r>
  <r>
    <s v="CUST0414"/>
    <n v="52"/>
    <n v="109074"/>
    <n v="401"/>
    <n v="0.39753406511553901"/>
    <n v="0"/>
    <n v="0"/>
    <n v="61210"/>
    <n v="0.37658094913262102"/>
    <x v="3"/>
    <n v="6"/>
    <x v="3"/>
    <s v="Chicago"/>
    <s v="Late"/>
    <s v="Missed"/>
    <s v="On-time"/>
    <s v="On-time"/>
    <s v="Missed"/>
    <s v="Missed"/>
    <n v="4"/>
    <x v="0"/>
    <x v="0"/>
    <x v="1"/>
    <x v="3"/>
    <x v="3"/>
  </r>
  <r>
    <s v="CUST0415"/>
    <n v="58"/>
    <n v="152326"/>
    <n v="474"/>
    <n v="0.44849195598765002"/>
    <n v="4"/>
    <n v="1"/>
    <n v="5626"/>
    <n v="0.18351890606613899"/>
    <x v="2"/>
    <n v="9"/>
    <x v="0"/>
    <s v="Phoenix"/>
    <s v="On-time"/>
    <s v="Missed"/>
    <s v="Late"/>
    <s v="Missed"/>
    <s v="On-time"/>
    <s v="Late"/>
    <n v="4"/>
    <x v="0"/>
    <x v="0"/>
    <x v="0"/>
    <x v="3"/>
    <x v="0"/>
  </r>
  <r>
    <s v="CUST0416"/>
    <n v="54"/>
    <n v="40934"/>
    <n v="694"/>
    <n v="0.35410906077805199"/>
    <n v="5"/>
    <n v="0"/>
    <n v="62561"/>
    <n v="0.360909860644271"/>
    <x v="2"/>
    <n v="6"/>
    <x v="0"/>
    <s v="Los Angeles"/>
    <s v="Missed"/>
    <s v="Late"/>
    <s v="Late"/>
    <s v="On-time"/>
    <s v="Missed"/>
    <s v="Late"/>
    <n v="5"/>
    <x v="0"/>
    <x v="0"/>
    <x v="2"/>
    <x v="3"/>
    <x v="3"/>
  </r>
  <r>
    <s v="CUST0417"/>
    <n v="41"/>
    <n v="126888"/>
    <n v="793"/>
    <n v="0.33775735722889"/>
    <n v="6"/>
    <n v="0"/>
    <n v="63412"/>
    <n v="0.33700028462103598"/>
    <x v="2"/>
    <n v="1"/>
    <x v="0"/>
    <s v="Phoenix"/>
    <s v="Late"/>
    <s v="On-time"/>
    <s v="On-time"/>
    <s v="Late"/>
    <s v="Missed"/>
    <s v="Late"/>
    <n v="4"/>
    <x v="0"/>
    <x v="2"/>
    <x v="1"/>
    <x v="1"/>
    <x v="3"/>
  </r>
  <r>
    <s v="CUST0418"/>
    <n v="46"/>
    <n v="73243"/>
    <n v="595"/>
    <n v="0.68686194918424603"/>
    <n v="3"/>
    <n v="0"/>
    <n v="62253"/>
    <n v="0.230551171397233"/>
    <x v="3"/>
    <n v="3"/>
    <x v="0"/>
    <s v="Los Angeles"/>
    <s v="Late"/>
    <s v="Late"/>
    <s v="Late"/>
    <s v="On-time"/>
    <s v="On-time"/>
    <s v="Late"/>
    <n v="4"/>
    <x v="0"/>
    <x v="2"/>
    <x v="3"/>
    <x v="1"/>
    <x v="3"/>
  </r>
  <r>
    <s v="CUST0419"/>
    <n v="66"/>
    <n v="107658"/>
    <n v="452"/>
    <n v="0.70993083557206904"/>
    <n v="4"/>
    <n v="0"/>
    <n v="46333"/>
    <n v="0.33671701602334297"/>
    <x v="0"/>
    <n v="16"/>
    <x v="2"/>
    <s v="Los Angeles"/>
    <s v="Late"/>
    <s v="Late"/>
    <s v="Late"/>
    <s v="Late"/>
    <s v="On-time"/>
    <s v="On-time"/>
    <n v="4"/>
    <x v="0"/>
    <x v="1"/>
    <x v="1"/>
    <x v="0"/>
    <x v="2"/>
  </r>
  <r>
    <s v="CUST0420"/>
    <n v="63"/>
    <n v="65990"/>
    <n v="766"/>
    <n v="0.223891330950518"/>
    <n v="3"/>
    <n v="0"/>
    <n v="62253"/>
    <n v="0.17654075542157599"/>
    <x v="2"/>
    <n v="0"/>
    <x v="4"/>
    <s v="Los Angeles"/>
    <s v="Late"/>
    <s v="Late"/>
    <s v="Late"/>
    <s v="On-time"/>
    <s v="On-time"/>
    <s v="Missed"/>
    <n v="4"/>
    <x v="0"/>
    <x v="1"/>
    <x v="3"/>
    <x v="1"/>
    <x v="3"/>
  </r>
  <r>
    <s v="CUST0421"/>
    <n v="70"/>
    <n v="180983"/>
    <n v="711"/>
    <n v="0.05"/>
    <n v="2"/>
    <n v="0"/>
    <n v="73733"/>
    <n v="0.20001000737362901"/>
    <x v="1"/>
    <n v="9"/>
    <x v="0"/>
    <s v="Los Angeles"/>
    <s v="Missed"/>
    <s v="Missed"/>
    <s v="Late"/>
    <s v="Missed"/>
    <s v="On-time"/>
    <s v="Missed"/>
    <n v="5"/>
    <x v="0"/>
    <x v="1"/>
    <x v="0"/>
    <x v="3"/>
    <x v="3"/>
  </r>
  <r>
    <s v="CUST0422"/>
    <n v="48"/>
    <n v="196415"/>
    <n v="415"/>
    <n v="0.712674969914186"/>
    <n v="6"/>
    <n v="0"/>
    <n v="95276"/>
    <n v="0.27628122615879303"/>
    <x v="0"/>
    <n v="18"/>
    <x v="1"/>
    <s v="Los Angeles"/>
    <s v="On-time"/>
    <s v="Late"/>
    <s v="Late"/>
    <s v="On-time"/>
    <s v="Missed"/>
    <s v="Missed"/>
    <n v="4"/>
    <x v="0"/>
    <x v="2"/>
    <x v="0"/>
    <x v="0"/>
    <x v="1"/>
  </r>
  <r>
    <s v="CUST0423"/>
    <n v="52"/>
    <n v="179506"/>
    <n v="398"/>
    <n v="0.25423991628957199"/>
    <n v="3"/>
    <n v="0"/>
    <n v="59691"/>
    <n v="0.30789278190722202"/>
    <x v="0"/>
    <n v="14"/>
    <x v="0"/>
    <s v="Houston"/>
    <s v="On-time"/>
    <s v="Late"/>
    <s v="Missed"/>
    <s v="On-time"/>
    <s v="On-time"/>
    <s v="Missed"/>
    <n v="3"/>
    <x v="1"/>
    <x v="0"/>
    <x v="0"/>
    <x v="2"/>
    <x v="3"/>
  </r>
  <r>
    <s v="CUST0424"/>
    <n v="50"/>
    <n v="71570"/>
    <n v="634"/>
    <n v="0.54254896769194705"/>
    <n v="2"/>
    <n v="1"/>
    <n v="36820"/>
    <n v="0.26963614630121402"/>
    <x v="0"/>
    <n v="9"/>
    <x v="4"/>
    <s v="Phoenix"/>
    <s v="Missed"/>
    <s v="Late"/>
    <s v="Missed"/>
    <s v="On-time"/>
    <s v="Late"/>
    <s v="Late"/>
    <n v="5"/>
    <x v="0"/>
    <x v="2"/>
    <x v="3"/>
    <x v="3"/>
    <x v="2"/>
  </r>
  <r>
    <s v="CUST0425"/>
    <n v="69"/>
    <n v="104588"/>
    <n v="811"/>
    <n v="0.186865625394356"/>
    <n v="0"/>
    <n v="0"/>
    <n v="65548"/>
    <n v="0.34331159638731101"/>
    <x v="2"/>
    <n v="18"/>
    <x v="0"/>
    <s v="Houston"/>
    <s v="Missed"/>
    <s v="On-time"/>
    <s v="Missed"/>
    <s v="Missed"/>
    <s v="Missed"/>
    <s v="Late"/>
    <n v="5"/>
    <x v="0"/>
    <x v="1"/>
    <x v="1"/>
    <x v="0"/>
    <x v="3"/>
  </r>
  <r>
    <s v="CUST0426"/>
    <n v="38"/>
    <n v="146800"/>
    <n v="500"/>
    <n v="0.75955099705193396"/>
    <n v="3"/>
    <n v="0"/>
    <n v="29584"/>
    <n v="0.33884664150482902"/>
    <x v="0"/>
    <n v="11"/>
    <x v="2"/>
    <s v="Houston"/>
    <s v="Late"/>
    <s v="On-time"/>
    <s v="Missed"/>
    <s v="Missed"/>
    <s v="Late"/>
    <s v="Late"/>
    <n v="5"/>
    <x v="0"/>
    <x v="3"/>
    <x v="1"/>
    <x v="2"/>
    <x v="2"/>
  </r>
  <r>
    <s v="CUST0427"/>
    <n v="49"/>
    <n v="163216"/>
    <n v="768"/>
    <n v="1.0087335790603"/>
    <n v="6"/>
    <n v="0"/>
    <n v="60530"/>
    <n v="0.45293668083481398"/>
    <x v="0"/>
    <n v="15"/>
    <x v="3"/>
    <s v="New York"/>
    <s v="Late"/>
    <s v="On-time"/>
    <s v="Missed"/>
    <s v="Late"/>
    <s v="Late"/>
    <s v="Missed"/>
    <n v="5"/>
    <x v="0"/>
    <x v="2"/>
    <x v="0"/>
    <x v="2"/>
    <x v="3"/>
  </r>
  <r>
    <s v="CUST0428"/>
    <n v="40"/>
    <n v="193677"/>
    <n v="320"/>
    <n v="0.53656138184106705"/>
    <n v="4"/>
    <n v="0"/>
    <n v="36913"/>
    <n v="0.290471465285499"/>
    <x v="1"/>
    <n v="8"/>
    <x v="3"/>
    <s v="New York"/>
    <s v="Missed"/>
    <s v="On-time"/>
    <s v="Missed"/>
    <s v="On-time"/>
    <s v="Late"/>
    <s v="Missed"/>
    <n v="4"/>
    <x v="0"/>
    <x v="3"/>
    <x v="0"/>
    <x v="3"/>
    <x v="2"/>
  </r>
  <r>
    <s v="CUST0429"/>
    <n v="50"/>
    <n v="38049"/>
    <n v="673"/>
    <n v="0.48117947030809599"/>
    <n v="2"/>
    <n v="0"/>
    <n v="62342"/>
    <n v="0.41945634311841201"/>
    <x v="2"/>
    <n v="14"/>
    <x v="4"/>
    <s v="New York"/>
    <s v="On-time"/>
    <s v="Missed"/>
    <s v="On-time"/>
    <s v="Late"/>
    <s v="Late"/>
    <s v="On-time"/>
    <n v="3"/>
    <x v="1"/>
    <x v="2"/>
    <x v="2"/>
    <x v="2"/>
    <x v="3"/>
  </r>
  <r>
    <s v="CUST0430"/>
    <n v="20"/>
    <n v="129821"/>
    <n v="536"/>
    <n v="0.43557208496198702"/>
    <n v="4"/>
    <n v="1"/>
    <n v="49798"/>
    <n v="0.392072551289389"/>
    <x v="2"/>
    <n v="16"/>
    <x v="3"/>
    <s v="Chicago"/>
    <s v="Missed"/>
    <s v="On-time"/>
    <s v="Missed"/>
    <s v="Late"/>
    <s v="Late"/>
    <s v="On-time"/>
    <n v="4"/>
    <x v="0"/>
    <x v="4"/>
    <x v="1"/>
    <x v="0"/>
    <x v="2"/>
  </r>
  <r>
    <s v="CUST0431"/>
    <n v="35"/>
    <n v="115235"/>
    <n v="691"/>
    <n v="0.65635986226258203"/>
    <n v="6"/>
    <n v="0"/>
    <n v="95276"/>
    <n v="0.52939772832931398"/>
    <x v="1"/>
    <n v="13"/>
    <x v="3"/>
    <s v="New York"/>
    <s v="Missed"/>
    <s v="On-time"/>
    <s v="Late"/>
    <s v="On-time"/>
    <s v="Late"/>
    <s v="Missed"/>
    <n v="4"/>
    <x v="0"/>
    <x v="3"/>
    <x v="1"/>
    <x v="2"/>
    <x v="1"/>
  </r>
  <r>
    <s v="CUST0432"/>
    <n v="42"/>
    <n v="108610"/>
    <n v="467"/>
    <n v="0.61353735018691702"/>
    <n v="1"/>
    <n v="0"/>
    <n v="55812"/>
    <n v="0.287274198009772"/>
    <x v="1"/>
    <n v="17"/>
    <x v="1"/>
    <s v="Phoenix"/>
    <s v="On-time"/>
    <s v="Late"/>
    <s v="Missed"/>
    <s v="On-time"/>
    <s v="Late"/>
    <s v="Missed"/>
    <n v="4"/>
    <x v="0"/>
    <x v="2"/>
    <x v="1"/>
    <x v="0"/>
    <x v="3"/>
  </r>
  <r>
    <s v="CUST0433"/>
    <n v="59"/>
    <n v="31364"/>
    <n v="739"/>
    <n v="0.70069969071057203"/>
    <n v="2"/>
    <n v="0"/>
    <n v="24851"/>
    <n v="0.25796412785470102"/>
    <x v="0"/>
    <n v="1"/>
    <x v="4"/>
    <s v="Houston"/>
    <s v="On-time"/>
    <s v="Late"/>
    <s v="On-time"/>
    <s v="Missed"/>
    <s v="On-time"/>
    <s v="Missed"/>
    <n v="3"/>
    <x v="1"/>
    <x v="0"/>
    <x v="2"/>
    <x v="1"/>
    <x v="0"/>
  </r>
  <r>
    <s v="CUST0434"/>
    <n v="48"/>
    <n v="184160"/>
    <n v="572"/>
    <n v="0.37441669548038298"/>
    <n v="3"/>
    <n v="0"/>
    <n v="78289"/>
    <n v="0.42576942222437297"/>
    <x v="2"/>
    <n v="3"/>
    <x v="4"/>
    <s v="Phoenix"/>
    <s v="Late"/>
    <s v="Late"/>
    <s v="Late"/>
    <s v="Late"/>
    <s v="Missed"/>
    <s v="Late"/>
    <n v="6"/>
    <x v="0"/>
    <x v="2"/>
    <x v="0"/>
    <x v="1"/>
    <x v="1"/>
  </r>
  <r>
    <s v="CUST0435"/>
    <n v="71"/>
    <n v="59238"/>
    <n v="401"/>
    <n v="0.56802354128092902"/>
    <n v="2"/>
    <n v="0"/>
    <n v="20052"/>
    <n v="0.33854325717412598"/>
    <x v="3"/>
    <n v="17"/>
    <x v="3"/>
    <s v="New York"/>
    <s v="Missed"/>
    <s v="On-time"/>
    <s v="Missed"/>
    <s v="Missed"/>
    <s v="Missed"/>
    <s v="On-time"/>
    <n v="4"/>
    <x v="0"/>
    <x v="1"/>
    <x v="3"/>
    <x v="0"/>
    <x v="0"/>
  </r>
  <r>
    <s v="CUST0436"/>
    <n v="20"/>
    <n v="68682"/>
    <n v="339"/>
    <n v="0.39150638665875998"/>
    <n v="4"/>
    <n v="0"/>
    <n v="88778"/>
    <n v="0.42816592167838902"/>
    <x v="2"/>
    <n v="6"/>
    <x v="3"/>
    <s v="Chicago"/>
    <s v="Late"/>
    <s v="Missed"/>
    <s v="Late"/>
    <s v="On-time"/>
    <s v="On-time"/>
    <s v="Late"/>
    <n v="4"/>
    <x v="0"/>
    <x v="4"/>
    <x v="3"/>
    <x v="3"/>
    <x v="1"/>
  </r>
  <r>
    <s v="CUST0437"/>
    <n v="57"/>
    <n v="28807"/>
    <n v="794"/>
    <n v="0.28845687038598899"/>
    <n v="0"/>
    <n v="0"/>
    <n v="95136"/>
    <n v="0.37167987979895001"/>
    <x v="0"/>
    <n v="12"/>
    <x v="3"/>
    <s v="Chicago"/>
    <s v="Missed"/>
    <s v="Late"/>
    <s v="On-time"/>
    <s v="Missed"/>
    <s v="Late"/>
    <s v="Missed"/>
    <n v="5"/>
    <x v="0"/>
    <x v="0"/>
    <x v="2"/>
    <x v="2"/>
    <x v="1"/>
  </r>
  <r>
    <s v="CUST0438"/>
    <n v="63"/>
    <n v="107658"/>
    <n v="799"/>
    <n v="0.49179691579930701"/>
    <n v="2"/>
    <n v="0"/>
    <n v="41743"/>
    <n v="0.30163393500000002"/>
    <x v="0"/>
    <n v="14"/>
    <x v="2"/>
    <s v="Houston"/>
    <s v="Missed"/>
    <s v="On-time"/>
    <s v="Late"/>
    <s v="On-time"/>
    <s v="Late"/>
    <s v="On-time"/>
    <n v="3"/>
    <x v="1"/>
    <x v="1"/>
    <x v="1"/>
    <x v="2"/>
    <x v="2"/>
  </r>
  <r>
    <s v="CUST0439"/>
    <n v="41"/>
    <n v="20569"/>
    <n v="427"/>
    <n v="0.315497453924583"/>
    <n v="3"/>
    <n v="0"/>
    <n v="87110"/>
    <n v="0.33763217770311799"/>
    <x v="0"/>
    <n v="0"/>
    <x v="0"/>
    <s v="Phoenix"/>
    <s v="Late"/>
    <s v="On-time"/>
    <s v="On-time"/>
    <s v="Late"/>
    <s v="On-time"/>
    <s v="On-time"/>
    <n v="2"/>
    <x v="1"/>
    <x v="2"/>
    <x v="2"/>
    <x v="1"/>
    <x v="1"/>
  </r>
  <r>
    <s v="CUST0440"/>
    <n v="67"/>
    <n v="25916"/>
    <n v="762"/>
    <n v="0.73474539954851703"/>
    <n v="1"/>
    <n v="0"/>
    <n v="45776"/>
    <n v="0.331121589795148"/>
    <x v="0"/>
    <n v="10"/>
    <x v="2"/>
    <s v="Los Angeles"/>
    <s v="Missed"/>
    <s v="Missed"/>
    <s v="Late"/>
    <s v="On-time"/>
    <s v="Missed"/>
    <s v="Late"/>
    <n v="5"/>
    <x v="0"/>
    <x v="1"/>
    <x v="2"/>
    <x v="3"/>
    <x v="2"/>
  </r>
  <r>
    <s v="CUST0441"/>
    <n v="49"/>
    <n v="127566"/>
    <n v="328"/>
    <n v="0.32761592439683501"/>
    <n v="5"/>
    <n v="0"/>
    <n v="82438"/>
    <n v="0.31331069024639602"/>
    <x v="0"/>
    <n v="9"/>
    <x v="4"/>
    <s v="Phoenix"/>
    <s v="Missed"/>
    <s v="Missed"/>
    <s v="Missed"/>
    <s v="Missed"/>
    <s v="Missed"/>
    <s v="Missed"/>
    <n v="6"/>
    <x v="0"/>
    <x v="2"/>
    <x v="1"/>
    <x v="3"/>
    <x v="1"/>
  </r>
  <r>
    <s v="CUST0442"/>
    <n v="64"/>
    <n v="33888"/>
    <n v="398"/>
    <n v="0.57270918813747196"/>
    <n v="0"/>
    <n v="0"/>
    <n v="1806"/>
    <n v="0.286775694587661"/>
    <x v="1"/>
    <n v="4"/>
    <x v="1"/>
    <s v="New York"/>
    <s v="Missed"/>
    <s v="Late"/>
    <s v="Late"/>
    <s v="On-time"/>
    <s v="On-time"/>
    <s v="Missed"/>
    <n v="4"/>
    <x v="0"/>
    <x v="1"/>
    <x v="2"/>
    <x v="1"/>
    <x v="0"/>
  </r>
  <r>
    <s v="CUST0443"/>
    <n v="39"/>
    <n v="152162"/>
    <n v="446"/>
    <n v="0.37931554024805503"/>
    <n v="1"/>
    <n v="0"/>
    <n v="4106"/>
    <n v="0.140785647220567"/>
    <x v="0"/>
    <n v="15"/>
    <x v="0"/>
    <s v="Los Angeles"/>
    <s v="On-time"/>
    <s v="Late"/>
    <s v="On-time"/>
    <s v="On-time"/>
    <s v="On-time"/>
    <s v="On-time"/>
    <n v="1"/>
    <x v="1"/>
    <x v="3"/>
    <x v="0"/>
    <x v="2"/>
    <x v="0"/>
  </r>
  <r>
    <s v="CUST0444"/>
    <n v="40"/>
    <n v="170026"/>
    <n v="788"/>
    <n v="0.55541255008750201"/>
    <n v="2"/>
    <n v="0"/>
    <n v="95376"/>
    <n v="0.387417691723832"/>
    <x v="0"/>
    <n v="10"/>
    <x v="1"/>
    <s v="Chicago"/>
    <s v="On-time"/>
    <s v="Missed"/>
    <s v="On-time"/>
    <s v="Late"/>
    <s v="On-time"/>
    <s v="On-time"/>
    <n v="2"/>
    <x v="1"/>
    <x v="3"/>
    <x v="0"/>
    <x v="3"/>
    <x v="1"/>
  </r>
  <r>
    <s v="CUST0445"/>
    <n v="19"/>
    <n v="51187"/>
    <n v="549"/>
    <n v="0.39520068530892799"/>
    <n v="4"/>
    <n v="0"/>
    <n v="65387"/>
    <n v="0.33737684280934899"/>
    <x v="0"/>
    <n v="5"/>
    <x v="4"/>
    <s v="Houston"/>
    <s v="Missed"/>
    <s v="Late"/>
    <s v="Late"/>
    <s v="On-time"/>
    <s v="Missed"/>
    <s v="Missed"/>
    <n v="5"/>
    <x v="0"/>
    <x v="4"/>
    <x v="3"/>
    <x v="1"/>
    <x v="3"/>
  </r>
  <r>
    <s v="CUST0446"/>
    <n v="44"/>
    <n v="108396"/>
    <n v="378"/>
    <n v="0.24855774502849201"/>
    <n v="6"/>
    <n v="1"/>
    <n v="85678"/>
    <n v="0.41019566973974197"/>
    <x v="0"/>
    <n v="8"/>
    <x v="4"/>
    <s v="Houston"/>
    <s v="On-time"/>
    <s v="Late"/>
    <s v="On-time"/>
    <s v="Late"/>
    <s v="Missed"/>
    <s v="On-time"/>
    <n v="3"/>
    <x v="0"/>
    <x v="2"/>
    <x v="1"/>
    <x v="3"/>
    <x v="1"/>
  </r>
  <r>
    <s v="CUST0447"/>
    <n v="59"/>
    <n v="16062"/>
    <n v="690"/>
    <n v="0.59675454819036899"/>
    <n v="4"/>
    <n v="0"/>
    <n v="73117"/>
    <n v="0.146124447572474"/>
    <x v="0"/>
    <n v="12"/>
    <x v="1"/>
    <s v="Chicago"/>
    <s v="Missed"/>
    <s v="On-time"/>
    <s v="On-time"/>
    <s v="Missed"/>
    <s v="Missed"/>
    <s v="On-time"/>
    <n v="3"/>
    <x v="1"/>
    <x v="0"/>
    <x v="2"/>
    <x v="2"/>
    <x v="3"/>
  </r>
  <r>
    <s v="CUST0448"/>
    <n v="19"/>
    <n v="167617"/>
    <n v="700"/>
    <n v="0.452916875617355"/>
    <n v="3"/>
    <n v="0"/>
    <n v="52256"/>
    <n v="0.350713448954526"/>
    <x v="3"/>
    <n v="7"/>
    <x v="1"/>
    <s v="New York"/>
    <s v="Missed"/>
    <s v="Missed"/>
    <s v="Late"/>
    <s v="On-time"/>
    <s v="Missed"/>
    <s v="Missed"/>
    <n v="5"/>
    <x v="0"/>
    <x v="4"/>
    <x v="0"/>
    <x v="3"/>
    <x v="3"/>
  </r>
  <r>
    <s v="CUST0449"/>
    <n v="43"/>
    <n v="187627"/>
    <n v="584"/>
    <n v="0.55719698814449103"/>
    <n v="4"/>
    <n v="0"/>
    <n v="10778"/>
    <n v="0.27653406624534299"/>
    <x v="0"/>
    <n v="13"/>
    <x v="1"/>
    <s v="Chicago"/>
    <s v="On-time"/>
    <s v="On-time"/>
    <s v="Missed"/>
    <s v="Missed"/>
    <s v="Missed"/>
    <s v="On-time"/>
    <n v="3"/>
    <x v="1"/>
    <x v="2"/>
    <x v="0"/>
    <x v="2"/>
    <x v="0"/>
  </r>
  <r>
    <s v="CUST0450"/>
    <n v="34"/>
    <n v="115235"/>
    <n v="781"/>
    <n v="0.41423141287391202"/>
    <n v="0"/>
    <n v="0"/>
    <n v="62010"/>
    <n v="0.314378800992552"/>
    <x v="0"/>
    <n v="0"/>
    <x v="4"/>
    <s v="New York"/>
    <s v="Missed"/>
    <s v="Late"/>
    <s v="On-time"/>
    <s v="On-time"/>
    <s v="Late"/>
    <s v="Missed"/>
    <n v="4"/>
    <x v="0"/>
    <x v="3"/>
    <x v="1"/>
    <x v="1"/>
    <x v="3"/>
  </r>
  <r>
    <s v="CUST0451"/>
    <n v="57"/>
    <n v="107658"/>
    <n v="528"/>
    <n v="0.234412697246309"/>
    <n v="4"/>
    <n v="0"/>
    <n v="29845"/>
    <n v="0.27768403658190999"/>
    <x v="0"/>
    <n v="16"/>
    <x v="3"/>
    <s v="Los Angeles"/>
    <s v="On-time"/>
    <s v="Late"/>
    <s v="On-time"/>
    <s v="On-time"/>
    <s v="On-time"/>
    <s v="Missed"/>
    <n v="2"/>
    <x v="1"/>
    <x v="0"/>
    <x v="1"/>
    <x v="0"/>
    <x v="2"/>
  </r>
  <r>
    <s v="CUST0452"/>
    <n v="50"/>
    <n v="99076"/>
    <n v="332"/>
    <n v="0.71663571941125104"/>
    <n v="3"/>
    <n v="0"/>
    <n v="62010"/>
    <n v="0.35436079274801202"/>
    <x v="0"/>
    <n v="4"/>
    <x v="1"/>
    <s v="Chicago"/>
    <s v="On-time"/>
    <s v="Missed"/>
    <s v="Missed"/>
    <s v="On-time"/>
    <s v="Missed"/>
    <s v="Missed"/>
    <n v="4"/>
    <x v="0"/>
    <x v="2"/>
    <x v="3"/>
    <x v="1"/>
    <x v="3"/>
  </r>
  <r>
    <s v="CUST0453"/>
    <n v="26"/>
    <n v="190333"/>
    <n v="462"/>
    <n v="0.64735155108821696"/>
    <n v="5"/>
    <n v="1"/>
    <n v="29416"/>
    <n v="0.28371268790084198"/>
    <x v="0"/>
    <n v="1"/>
    <x v="0"/>
    <s v="New York"/>
    <s v="Late"/>
    <s v="Late"/>
    <s v="Missed"/>
    <s v="Missed"/>
    <s v="Late"/>
    <s v="Missed"/>
    <n v="6"/>
    <x v="0"/>
    <x v="4"/>
    <x v="0"/>
    <x v="1"/>
    <x v="2"/>
  </r>
  <r>
    <s v="CUST0454"/>
    <n v="60"/>
    <n v="65612"/>
    <n v="588"/>
    <n v="0.38660780488935098"/>
    <n v="2"/>
    <n v="0"/>
    <n v="45776"/>
    <n v="0.19480850749443099"/>
    <x v="1"/>
    <n v="8"/>
    <x v="4"/>
    <s v="Los Angeles"/>
    <s v="Missed"/>
    <s v="Missed"/>
    <s v="On-time"/>
    <s v="Late"/>
    <s v="On-time"/>
    <s v="Missed"/>
    <n v="4"/>
    <x v="0"/>
    <x v="0"/>
    <x v="3"/>
    <x v="3"/>
    <x v="2"/>
  </r>
  <r>
    <s v="CUST0455"/>
    <n v="71"/>
    <n v="162851"/>
    <n v="622"/>
    <n v="0.51395584269975902"/>
    <n v="6"/>
    <n v="0"/>
    <n v="77743"/>
    <n v="0.308642541878619"/>
    <x v="0"/>
    <n v="3"/>
    <x v="2"/>
    <s v="Chicago"/>
    <s v="On-time"/>
    <s v="Missed"/>
    <s v="Late"/>
    <s v="Late"/>
    <s v="Missed"/>
    <s v="Missed"/>
    <n v="5"/>
    <x v="0"/>
    <x v="1"/>
    <x v="0"/>
    <x v="1"/>
    <x v="1"/>
  </r>
  <r>
    <s v="CUST0456"/>
    <n v="65"/>
    <n v="75566"/>
    <n v="338"/>
    <n v="0.70840389663258696"/>
    <n v="2"/>
    <n v="0"/>
    <n v="83236"/>
    <n v="0.27858254628644902"/>
    <x v="1"/>
    <n v="16"/>
    <x v="2"/>
    <s v="Houston"/>
    <s v="Late"/>
    <s v="Missed"/>
    <s v="Late"/>
    <s v="On-time"/>
    <s v="Late"/>
    <s v="On-time"/>
    <n v="4"/>
    <x v="0"/>
    <x v="1"/>
    <x v="3"/>
    <x v="0"/>
    <x v="1"/>
  </r>
  <r>
    <s v="CUST0457"/>
    <n v="56"/>
    <n v="177993"/>
    <n v="739"/>
    <n v="0.40859233282752"/>
    <n v="4"/>
    <n v="0"/>
    <n v="24120"/>
    <n v="0.291660637887111"/>
    <x v="1"/>
    <n v="16"/>
    <x v="0"/>
    <s v="Chicago"/>
    <s v="Late"/>
    <s v="Late"/>
    <s v="Missed"/>
    <s v="On-time"/>
    <s v="Late"/>
    <s v="On-time"/>
    <n v="4"/>
    <x v="0"/>
    <x v="0"/>
    <x v="0"/>
    <x v="0"/>
    <x v="0"/>
  </r>
  <r>
    <s v="CUST0458"/>
    <n v="46"/>
    <n v="38049"/>
    <n v="758"/>
    <n v="0.439623098961889"/>
    <n v="1"/>
    <n v="0"/>
    <n v="71588"/>
    <n v="0.30163393500000002"/>
    <x v="0"/>
    <n v="17"/>
    <x v="3"/>
    <s v="Phoenix"/>
    <s v="Late"/>
    <s v="Missed"/>
    <s v="Late"/>
    <s v="Missed"/>
    <s v="Late"/>
    <s v="On-time"/>
    <n v="5"/>
    <x v="0"/>
    <x v="2"/>
    <x v="2"/>
    <x v="0"/>
    <x v="3"/>
  </r>
  <r>
    <s v="CUST0459"/>
    <n v="59"/>
    <n v="107658"/>
    <n v="350"/>
    <n v="0.54872650000147405"/>
    <n v="2"/>
    <n v="0"/>
    <n v="24835"/>
    <n v="0.36826360835687"/>
    <x v="3"/>
    <n v="15"/>
    <x v="1"/>
    <s v="Chicago"/>
    <s v="Missed"/>
    <s v="Late"/>
    <s v="On-time"/>
    <s v="On-time"/>
    <s v="Missed"/>
    <s v="Late"/>
    <n v="4"/>
    <x v="0"/>
    <x v="0"/>
    <x v="1"/>
    <x v="2"/>
    <x v="0"/>
  </r>
  <r>
    <s v="CUST0460"/>
    <n v="72"/>
    <n v="125448"/>
    <n v="354"/>
    <n v="0.408181787289082"/>
    <n v="5"/>
    <n v="0"/>
    <n v="45776"/>
    <n v="0.26853363826532101"/>
    <x v="2"/>
    <n v="7"/>
    <x v="4"/>
    <s v="Phoenix"/>
    <s v="Late"/>
    <s v="Late"/>
    <s v="Late"/>
    <s v="Missed"/>
    <s v="Late"/>
    <s v="Missed"/>
    <n v="6"/>
    <x v="0"/>
    <x v="1"/>
    <x v="1"/>
    <x v="3"/>
    <x v="2"/>
  </r>
  <r>
    <s v="CUST0461"/>
    <n v="43"/>
    <n v="146800"/>
    <n v="459"/>
    <n v="0.671418399397404"/>
    <n v="4"/>
    <n v="1"/>
    <n v="17913"/>
    <n v="0.165184642598173"/>
    <x v="0"/>
    <n v="10"/>
    <x v="1"/>
    <s v="Los Angeles"/>
    <s v="Missed"/>
    <s v="Missed"/>
    <s v="On-time"/>
    <s v="On-time"/>
    <s v="Late"/>
    <s v="Missed"/>
    <n v="4"/>
    <x v="0"/>
    <x v="2"/>
    <x v="1"/>
    <x v="3"/>
    <x v="0"/>
  </r>
  <r>
    <s v="CUST0462"/>
    <n v="52"/>
    <n v="134180"/>
    <n v="757"/>
    <n v="0.46621984393851201"/>
    <n v="6"/>
    <n v="0"/>
    <n v="16693"/>
    <n v="0.39225635168481399"/>
    <x v="0"/>
    <n v="17"/>
    <x v="4"/>
    <s v="Chicago"/>
    <s v="Late"/>
    <s v="Missed"/>
    <s v="Late"/>
    <s v="Missed"/>
    <s v="Missed"/>
    <s v="On-time"/>
    <n v="5"/>
    <x v="0"/>
    <x v="0"/>
    <x v="1"/>
    <x v="0"/>
    <x v="0"/>
  </r>
  <r>
    <s v="CUST0463"/>
    <n v="67"/>
    <n v="64922"/>
    <n v="658"/>
    <n v="0.34319282500120502"/>
    <n v="3"/>
    <n v="0"/>
    <n v="67397"/>
    <n v="0.36363657277529299"/>
    <x v="3"/>
    <n v="9"/>
    <x v="2"/>
    <s v="Los Angeles"/>
    <s v="On-time"/>
    <s v="Late"/>
    <s v="Late"/>
    <s v="Missed"/>
    <s v="On-time"/>
    <s v="On-time"/>
    <n v="3"/>
    <x v="1"/>
    <x v="1"/>
    <x v="3"/>
    <x v="3"/>
    <x v="3"/>
  </r>
  <r>
    <s v="CUST0464"/>
    <n v="42"/>
    <n v="107658"/>
    <n v="837"/>
    <n v="0.62172776597479895"/>
    <n v="5"/>
    <n v="0"/>
    <n v="45776"/>
    <n v="0.26726798037251398"/>
    <x v="3"/>
    <n v="12"/>
    <x v="1"/>
    <s v="Los Angeles"/>
    <s v="On-time"/>
    <s v="Missed"/>
    <s v="On-time"/>
    <s v="Late"/>
    <s v="Late"/>
    <s v="Late"/>
    <n v="4"/>
    <x v="0"/>
    <x v="2"/>
    <x v="1"/>
    <x v="2"/>
    <x v="2"/>
  </r>
  <r>
    <s v="CUST0465"/>
    <n v="41"/>
    <n v="24435"/>
    <n v="766"/>
    <n v="0.27157387011373002"/>
    <n v="4"/>
    <n v="0"/>
    <n v="60530"/>
    <n v="0.18478306204799799"/>
    <x v="0"/>
    <n v="16"/>
    <x v="0"/>
    <s v="New York"/>
    <s v="Missed"/>
    <s v="On-time"/>
    <s v="Missed"/>
    <s v="Missed"/>
    <s v="Missed"/>
    <s v="Late"/>
    <n v="5"/>
    <x v="0"/>
    <x v="2"/>
    <x v="2"/>
    <x v="0"/>
    <x v="3"/>
  </r>
  <r>
    <s v="CUST0466"/>
    <n v="30"/>
    <n v="107658"/>
    <n v="664"/>
    <n v="0.90297571222484196"/>
    <n v="5"/>
    <n v="0"/>
    <n v="45776"/>
    <n v="0.31780307346793701"/>
    <x v="2"/>
    <n v="17"/>
    <x v="3"/>
    <s v="Los Angeles"/>
    <s v="Missed"/>
    <s v="Missed"/>
    <s v="Missed"/>
    <s v="Late"/>
    <s v="On-time"/>
    <s v="On-time"/>
    <n v="4"/>
    <x v="0"/>
    <x v="4"/>
    <x v="1"/>
    <x v="0"/>
    <x v="2"/>
  </r>
  <r>
    <s v="CUST0467"/>
    <n v="24"/>
    <n v="193998"/>
    <n v="700"/>
    <n v="0.81649927271603995"/>
    <n v="2"/>
    <n v="0"/>
    <n v="18952"/>
    <n v="0.31231060845876002"/>
    <x v="3"/>
    <n v="9"/>
    <x v="0"/>
    <s v="Los Angeles"/>
    <s v="Missed"/>
    <s v="On-time"/>
    <s v="On-time"/>
    <s v="Late"/>
    <s v="Late"/>
    <s v="Missed"/>
    <n v="4"/>
    <x v="0"/>
    <x v="4"/>
    <x v="0"/>
    <x v="3"/>
    <x v="0"/>
  </r>
  <r>
    <s v="CUST0468"/>
    <n v="74"/>
    <n v="164143"/>
    <n v="580"/>
    <n v="0.60269909538420297"/>
    <n v="6"/>
    <n v="0"/>
    <n v="44449"/>
    <n v="0.39243342829917799"/>
    <x v="1"/>
    <n v="15"/>
    <x v="3"/>
    <s v="Chicago"/>
    <s v="Missed"/>
    <s v="Late"/>
    <s v="On-time"/>
    <s v="Missed"/>
    <s v="Missed"/>
    <s v="Late"/>
    <n v="5"/>
    <x v="0"/>
    <x v="1"/>
    <x v="0"/>
    <x v="2"/>
    <x v="2"/>
  </r>
  <r>
    <s v="CUST0469"/>
    <n v="53"/>
    <n v="191615"/>
    <n v="796"/>
    <n v="0.58586620436397996"/>
    <n v="3"/>
    <n v="0"/>
    <n v="42551"/>
    <n v="0.25562644851395"/>
    <x v="2"/>
    <n v="19"/>
    <x v="1"/>
    <s v="Chicago"/>
    <s v="Late"/>
    <s v="Late"/>
    <s v="On-time"/>
    <s v="Late"/>
    <s v="Late"/>
    <s v="Late"/>
    <n v="5"/>
    <x v="0"/>
    <x v="0"/>
    <x v="0"/>
    <x v="0"/>
    <x v="2"/>
  </r>
  <r>
    <s v="CUST0470"/>
    <n v="62"/>
    <n v="75566"/>
    <n v="845"/>
    <n v="0.57648828356385895"/>
    <n v="4"/>
    <n v="0"/>
    <n v="82482"/>
    <n v="0.41949221348649901"/>
    <x v="0"/>
    <n v="4"/>
    <x v="1"/>
    <s v="Houston"/>
    <s v="Late"/>
    <s v="Late"/>
    <s v="Late"/>
    <s v="Missed"/>
    <s v="Late"/>
    <s v="Missed"/>
    <n v="6"/>
    <x v="0"/>
    <x v="1"/>
    <x v="3"/>
    <x v="1"/>
    <x v="1"/>
  </r>
  <r>
    <s v="CUST0471"/>
    <n v="37"/>
    <n v="167424"/>
    <n v="813"/>
    <n v="0.40218104281621803"/>
    <n v="0"/>
    <n v="0"/>
    <n v="33772"/>
    <n v="0.24597469966642299"/>
    <x v="2"/>
    <n v="12"/>
    <x v="3"/>
    <s v="New York"/>
    <s v="On-time"/>
    <s v="On-time"/>
    <s v="Missed"/>
    <s v="Late"/>
    <s v="Missed"/>
    <s v="On-time"/>
    <n v="3"/>
    <x v="1"/>
    <x v="3"/>
    <x v="0"/>
    <x v="2"/>
    <x v="2"/>
  </r>
  <r>
    <s v="CUST0472"/>
    <n v="18"/>
    <n v="53513"/>
    <n v="617"/>
    <n v="0.55946192913616799"/>
    <n v="3"/>
    <n v="0"/>
    <n v="43870"/>
    <n v="0.16541682154575699"/>
    <x v="0"/>
    <n v="17"/>
    <x v="2"/>
    <s v="Los Angeles"/>
    <s v="Late"/>
    <s v="On-time"/>
    <s v="On-time"/>
    <s v="Missed"/>
    <s v="On-time"/>
    <s v="Late"/>
    <n v="3"/>
    <x v="1"/>
    <x v="4"/>
    <x v="3"/>
    <x v="0"/>
    <x v="2"/>
  </r>
  <r>
    <s v="CUST0473"/>
    <n v="25"/>
    <n v="155932"/>
    <n v="754"/>
    <n v="0.31537347790843001"/>
    <n v="0"/>
    <n v="0"/>
    <n v="23685"/>
    <n v="0.186771724452271"/>
    <x v="2"/>
    <n v="16"/>
    <x v="4"/>
    <s v="New York"/>
    <s v="On-time"/>
    <s v="Late"/>
    <s v="Late"/>
    <s v="Missed"/>
    <s v="On-time"/>
    <s v="Missed"/>
    <n v="4"/>
    <x v="0"/>
    <x v="4"/>
    <x v="0"/>
    <x v="0"/>
    <x v="0"/>
  </r>
  <r>
    <s v="CUST0474"/>
    <n v="63"/>
    <n v="107658"/>
    <n v="475"/>
    <n v="0.60076368368803601"/>
    <n v="5"/>
    <n v="0"/>
    <n v="75316"/>
    <n v="0.29375884608643799"/>
    <x v="1"/>
    <n v="8"/>
    <x v="0"/>
    <s v="Phoenix"/>
    <s v="Missed"/>
    <s v="On-time"/>
    <s v="Missed"/>
    <s v="Late"/>
    <s v="Late"/>
    <s v="Late"/>
    <n v="5"/>
    <x v="0"/>
    <x v="1"/>
    <x v="1"/>
    <x v="3"/>
    <x v="1"/>
  </r>
  <r>
    <s v="CUST0475"/>
    <n v="33"/>
    <n v="38049"/>
    <n v="508"/>
    <n v="0.67356938860625903"/>
    <n v="1"/>
    <n v="0"/>
    <n v="60348"/>
    <n v="0.29344854909412599"/>
    <x v="0"/>
    <n v="13"/>
    <x v="0"/>
    <s v="Los Angeles"/>
    <s v="On-time"/>
    <s v="Late"/>
    <s v="On-time"/>
    <s v="Late"/>
    <s v="Late"/>
    <s v="Late"/>
    <n v="4"/>
    <x v="0"/>
    <x v="3"/>
    <x v="2"/>
    <x v="2"/>
    <x v="3"/>
  </r>
  <r>
    <s v="CUST0476"/>
    <n v="31"/>
    <n v="169786"/>
    <n v="822"/>
    <n v="0.424382779803333"/>
    <n v="3"/>
    <n v="0"/>
    <n v="48437"/>
    <n v="0.33278611407507702"/>
    <x v="0"/>
    <n v="16"/>
    <x v="0"/>
    <s v="New York"/>
    <s v="Late"/>
    <s v="Missed"/>
    <s v="Late"/>
    <s v="On-time"/>
    <s v="On-time"/>
    <s v="Missed"/>
    <n v="4"/>
    <x v="0"/>
    <x v="3"/>
    <x v="0"/>
    <x v="0"/>
    <x v="2"/>
  </r>
  <r>
    <s v="CUST0477"/>
    <n v="29"/>
    <n v="52744"/>
    <n v="796"/>
    <n v="0.38097964116905603"/>
    <n v="5"/>
    <n v="0"/>
    <n v="44439"/>
    <n v="0.29096259688815501"/>
    <x v="0"/>
    <n v="3"/>
    <x v="1"/>
    <s v="Houston"/>
    <s v="On-time"/>
    <s v="Late"/>
    <s v="Missed"/>
    <s v="Missed"/>
    <s v="Missed"/>
    <s v="Late"/>
    <n v="5"/>
    <x v="0"/>
    <x v="4"/>
    <x v="3"/>
    <x v="1"/>
    <x v="2"/>
  </r>
  <r>
    <s v="CUST0478"/>
    <n v="68"/>
    <n v="24435"/>
    <n v="307"/>
    <n v="0.25750459507041801"/>
    <n v="0"/>
    <n v="1"/>
    <n v="20374"/>
    <n v="0.39773185160643199"/>
    <x v="0"/>
    <n v="17"/>
    <x v="0"/>
    <s v="Houston"/>
    <s v="On-time"/>
    <s v="On-time"/>
    <s v="Missed"/>
    <s v="Late"/>
    <s v="Missed"/>
    <s v="On-time"/>
    <n v="3"/>
    <x v="0"/>
    <x v="1"/>
    <x v="2"/>
    <x v="0"/>
    <x v="0"/>
  </r>
  <r>
    <s v="CUST0479"/>
    <n v="40"/>
    <n v="87474"/>
    <n v="429"/>
    <n v="0.79159104671313796"/>
    <n v="2"/>
    <n v="0"/>
    <n v="26417"/>
    <n v="0.27389059015374201"/>
    <x v="2"/>
    <n v="19"/>
    <x v="4"/>
    <s v="Los Angeles"/>
    <s v="On-time"/>
    <s v="Late"/>
    <s v="Missed"/>
    <s v="On-time"/>
    <s v="On-time"/>
    <s v="On-time"/>
    <n v="2"/>
    <x v="1"/>
    <x v="3"/>
    <x v="3"/>
    <x v="0"/>
    <x v="2"/>
  </r>
  <r>
    <s v="CUST0480"/>
    <n v="32"/>
    <n v="86726"/>
    <n v="799"/>
    <n v="0.396867193231557"/>
    <n v="2"/>
    <n v="0"/>
    <n v="54622"/>
    <n v="0.10037237351285801"/>
    <x v="3"/>
    <n v="14"/>
    <x v="4"/>
    <s v="Phoenix"/>
    <s v="Late"/>
    <s v="On-time"/>
    <s v="On-time"/>
    <s v="Missed"/>
    <s v="Late"/>
    <s v="On-time"/>
    <n v="3"/>
    <x v="1"/>
    <x v="3"/>
    <x v="3"/>
    <x v="2"/>
    <x v="3"/>
  </r>
  <r>
    <s v="CUST0481"/>
    <n v="45"/>
    <n v="59482"/>
    <n v="346"/>
    <n v="0.46025219279667501"/>
    <n v="1"/>
    <n v="0"/>
    <n v="85678"/>
    <n v="0.28789033115342"/>
    <x v="0"/>
    <n v="10"/>
    <x v="3"/>
    <s v="Houston"/>
    <s v="Late"/>
    <s v="On-time"/>
    <s v="On-time"/>
    <s v="Missed"/>
    <s v="On-time"/>
    <s v="Late"/>
    <n v="3"/>
    <x v="1"/>
    <x v="2"/>
    <x v="3"/>
    <x v="3"/>
    <x v="1"/>
  </r>
  <r>
    <s v="CUST0482"/>
    <n v="51"/>
    <n v="59811"/>
    <n v="792"/>
    <n v="0.56003111699914498"/>
    <n v="3"/>
    <n v="0"/>
    <n v="45776"/>
    <n v="0.30163393500000002"/>
    <x v="0"/>
    <n v="11"/>
    <x v="1"/>
    <s v="Houston"/>
    <s v="Late"/>
    <s v="Late"/>
    <s v="Late"/>
    <s v="On-time"/>
    <s v="On-time"/>
    <s v="Late"/>
    <n v="4"/>
    <x v="0"/>
    <x v="0"/>
    <x v="3"/>
    <x v="2"/>
    <x v="2"/>
  </r>
  <r>
    <s v="CUST0483"/>
    <n v="19"/>
    <n v="107658"/>
    <n v="766"/>
    <n v="0.55644152857798601"/>
    <n v="3"/>
    <n v="0"/>
    <n v="45776"/>
    <n v="0.32713909809976899"/>
    <x v="0"/>
    <n v="8"/>
    <x v="4"/>
    <s v="Phoenix"/>
    <s v="Missed"/>
    <s v="On-time"/>
    <s v="Late"/>
    <s v="Late"/>
    <s v="Missed"/>
    <s v="Late"/>
    <n v="5"/>
    <x v="0"/>
    <x v="4"/>
    <x v="1"/>
    <x v="3"/>
    <x v="2"/>
  </r>
  <r>
    <s v="CUST0484"/>
    <n v="49"/>
    <n v="147396"/>
    <n v="401"/>
    <n v="0.64931201913621395"/>
    <n v="3"/>
    <n v="0"/>
    <n v="7468"/>
    <n v="0.40571929989849098"/>
    <x v="0"/>
    <n v="12"/>
    <x v="2"/>
    <s v="New York"/>
    <s v="Missed"/>
    <s v="On-time"/>
    <s v="On-time"/>
    <s v="Late"/>
    <s v="Missed"/>
    <s v="On-time"/>
    <n v="3"/>
    <x v="1"/>
    <x v="2"/>
    <x v="1"/>
    <x v="2"/>
    <x v="0"/>
  </r>
  <r>
    <s v="CUST0485"/>
    <n v="40"/>
    <n v="116570"/>
    <n v="556"/>
    <n v="0.42413401603233403"/>
    <n v="5"/>
    <n v="0"/>
    <n v="76567"/>
    <n v="0.20137755137174801"/>
    <x v="0"/>
    <n v="14"/>
    <x v="1"/>
    <s v="Houston"/>
    <s v="Missed"/>
    <s v="On-time"/>
    <s v="Late"/>
    <s v="Missed"/>
    <s v="On-time"/>
    <s v="On-time"/>
    <n v="3"/>
    <x v="1"/>
    <x v="3"/>
    <x v="1"/>
    <x v="2"/>
    <x v="1"/>
  </r>
  <r>
    <s v="CUST0486"/>
    <n v="39"/>
    <n v="39285"/>
    <n v="567"/>
    <n v="0.272266412305817"/>
    <n v="6"/>
    <n v="0"/>
    <n v="37463"/>
    <n v="0.44185566863918502"/>
    <x v="0"/>
    <n v="14"/>
    <x v="1"/>
    <s v="Chicago"/>
    <s v="Missed"/>
    <s v="Missed"/>
    <s v="On-time"/>
    <s v="Late"/>
    <s v="Missed"/>
    <s v="Late"/>
    <n v="5"/>
    <x v="0"/>
    <x v="3"/>
    <x v="2"/>
    <x v="2"/>
    <x v="2"/>
  </r>
  <r>
    <s v="CUST0487"/>
    <n v="68"/>
    <n v="43732"/>
    <n v="524"/>
    <n v="0.23726693820553599"/>
    <n v="6"/>
    <n v="0"/>
    <n v="53553"/>
    <n v="0.38428312447284302"/>
    <x v="3"/>
    <n v="4"/>
    <x v="4"/>
    <s v="Houston"/>
    <s v="On-time"/>
    <s v="Late"/>
    <s v="On-time"/>
    <s v="On-time"/>
    <s v="On-time"/>
    <s v="On-time"/>
    <n v="1"/>
    <x v="1"/>
    <x v="1"/>
    <x v="2"/>
    <x v="1"/>
    <x v="3"/>
  </r>
  <r>
    <s v="CUST0488"/>
    <n v="42"/>
    <n v="188420"/>
    <n v="550"/>
    <n v="0.38414895343143002"/>
    <n v="1"/>
    <n v="0"/>
    <n v="86846"/>
    <n v="0.42064801554150499"/>
    <x v="2"/>
    <n v="18"/>
    <x v="2"/>
    <s v="New York"/>
    <s v="On-time"/>
    <s v="Missed"/>
    <s v="Late"/>
    <s v="Missed"/>
    <s v="Missed"/>
    <s v="On-time"/>
    <n v="4"/>
    <x v="0"/>
    <x v="2"/>
    <x v="0"/>
    <x v="0"/>
    <x v="1"/>
  </r>
  <r>
    <s v="CUST0489"/>
    <n v="39"/>
    <n v="115497"/>
    <n v="665"/>
    <n v="0.30962990506507498"/>
    <n v="3"/>
    <n v="0"/>
    <n v="64110"/>
    <n v="0.31895638564346301"/>
    <x v="1"/>
    <n v="19"/>
    <x v="3"/>
    <s v="New York"/>
    <s v="Late"/>
    <s v="Missed"/>
    <s v="Late"/>
    <s v="On-time"/>
    <s v="On-time"/>
    <s v="Missed"/>
    <n v="4"/>
    <x v="0"/>
    <x v="3"/>
    <x v="1"/>
    <x v="0"/>
    <x v="3"/>
  </r>
  <r>
    <s v="CUST0490"/>
    <n v="39"/>
    <n v="153877"/>
    <n v="618"/>
    <n v="0.43927665893844797"/>
    <n v="5"/>
    <n v="0"/>
    <n v="36029"/>
    <n v="0.200723482424817"/>
    <x v="0"/>
    <n v="13"/>
    <x v="4"/>
    <s v="Los Angeles"/>
    <s v="On-time"/>
    <s v="Missed"/>
    <s v="On-time"/>
    <s v="On-time"/>
    <s v="Late"/>
    <s v="On-time"/>
    <n v="2"/>
    <x v="1"/>
    <x v="3"/>
    <x v="0"/>
    <x v="2"/>
    <x v="2"/>
  </r>
  <r>
    <s v="CUST0491"/>
    <n v="66"/>
    <n v="54954"/>
    <n v="825"/>
    <n v="0.76151576215199601"/>
    <n v="2"/>
    <n v="0"/>
    <n v="77743"/>
    <n v="0.37808154278141298"/>
    <x v="1"/>
    <n v="16"/>
    <x v="2"/>
    <s v="Chicago"/>
    <s v="Late"/>
    <s v="Missed"/>
    <s v="On-time"/>
    <s v="On-time"/>
    <s v="Missed"/>
    <s v="On-time"/>
    <n v="3"/>
    <x v="1"/>
    <x v="1"/>
    <x v="3"/>
    <x v="0"/>
    <x v="1"/>
  </r>
  <r>
    <s v="CUST0492"/>
    <n v="69"/>
    <n v="177993"/>
    <n v="818"/>
    <n v="0.42454435882326202"/>
    <n v="0"/>
    <n v="0"/>
    <n v="32630"/>
    <n v="0.23753990932316599"/>
    <x v="0"/>
    <n v="17"/>
    <x v="1"/>
    <s v="New York"/>
    <s v="Missed"/>
    <s v="Missed"/>
    <s v="Missed"/>
    <s v="Late"/>
    <s v="Late"/>
    <s v="On-time"/>
    <n v="5"/>
    <x v="0"/>
    <x v="1"/>
    <x v="0"/>
    <x v="0"/>
    <x v="2"/>
  </r>
  <r>
    <s v="CUST0493"/>
    <n v="59"/>
    <n v="191517"/>
    <n v="813"/>
    <n v="0.424469827733088"/>
    <n v="5"/>
    <n v="0"/>
    <n v="23047"/>
    <n v="0.311788450610335"/>
    <x v="2"/>
    <n v="2"/>
    <x v="2"/>
    <s v="Phoenix"/>
    <s v="Missed"/>
    <s v="Missed"/>
    <s v="Late"/>
    <s v="Late"/>
    <s v="On-time"/>
    <s v="Late"/>
    <n v="5"/>
    <x v="0"/>
    <x v="0"/>
    <x v="0"/>
    <x v="1"/>
    <x v="0"/>
  </r>
  <r>
    <s v="CUST0494"/>
    <n v="23"/>
    <n v="168487"/>
    <n v="306"/>
    <n v="0.49672024474884202"/>
    <n v="6"/>
    <n v="0"/>
    <n v="5539"/>
    <n v="0.28286490071963799"/>
    <x v="2"/>
    <n v="1"/>
    <x v="1"/>
    <s v="Chicago"/>
    <s v="Missed"/>
    <s v="On-time"/>
    <s v="On-time"/>
    <s v="On-time"/>
    <s v="Missed"/>
    <s v="On-time"/>
    <n v="2"/>
    <x v="1"/>
    <x v="4"/>
    <x v="0"/>
    <x v="1"/>
    <x v="0"/>
  </r>
  <r>
    <s v="CUST0495"/>
    <n v="32"/>
    <n v="107658"/>
    <n v="811"/>
    <n v="0.41887500175758602"/>
    <n v="6"/>
    <n v="1"/>
    <n v="16699"/>
    <n v="0.412469585679689"/>
    <x v="0"/>
    <n v="0"/>
    <x v="4"/>
    <s v="Chicago"/>
    <s v="Late"/>
    <s v="Late"/>
    <s v="Late"/>
    <s v="On-time"/>
    <s v="On-time"/>
    <s v="On-time"/>
    <n v="3"/>
    <x v="0"/>
    <x v="3"/>
    <x v="1"/>
    <x v="1"/>
    <x v="0"/>
  </r>
  <r>
    <s v="CUST0496"/>
    <n v="71"/>
    <n v="48307"/>
    <n v="688"/>
    <n v="0.48652175285636101"/>
    <n v="2"/>
    <n v="0"/>
    <n v="12707"/>
    <n v="0.37303270059233201"/>
    <x v="3"/>
    <n v="9"/>
    <x v="4"/>
    <s v="Phoenix"/>
    <s v="On-time"/>
    <s v="On-time"/>
    <s v="Missed"/>
    <s v="On-time"/>
    <s v="On-time"/>
    <s v="Late"/>
    <n v="2"/>
    <x v="1"/>
    <x v="1"/>
    <x v="2"/>
    <x v="3"/>
    <x v="0"/>
  </r>
  <r>
    <s v="CUST0497"/>
    <n v="60"/>
    <n v="86180"/>
    <n v="836"/>
    <n v="0.60817384449626899"/>
    <n v="2"/>
    <n v="1"/>
    <n v="45595"/>
    <n v="0.29194342016876201"/>
    <x v="2"/>
    <n v="18"/>
    <x v="0"/>
    <s v="Houston"/>
    <s v="On-time"/>
    <s v="On-time"/>
    <s v="Late"/>
    <s v="Late"/>
    <s v="Late"/>
    <s v="Missed"/>
    <n v="4"/>
    <x v="0"/>
    <x v="0"/>
    <x v="3"/>
    <x v="0"/>
    <x v="2"/>
  </r>
  <r>
    <s v="CUST0498"/>
    <n v="54"/>
    <n v="152326"/>
    <n v="847"/>
    <n v="0.67695021095266195"/>
    <n v="0"/>
    <n v="0"/>
    <n v="44449"/>
    <n v="0.104839280645984"/>
    <x v="0"/>
    <n v="16"/>
    <x v="0"/>
    <s v="Phoenix"/>
    <s v="On-time"/>
    <s v="Late"/>
    <s v="Late"/>
    <s v="On-time"/>
    <s v="Late"/>
    <s v="Missed"/>
    <n v="4"/>
    <x v="0"/>
    <x v="0"/>
    <x v="0"/>
    <x v="0"/>
    <x v="2"/>
  </r>
  <r>
    <s v="CUST0499"/>
    <n v="50"/>
    <n v="105852"/>
    <n v="343"/>
    <n v="0.70064263994780396"/>
    <n v="2"/>
    <n v="1"/>
    <n v="11155"/>
    <n v="0.236477253347079"/>
    <x v="0"/>
    <n v="11"/>
    <x v="0"/>
    <s v="Phoenix"/>
    <s v="Late"/>
    <s v="On-time"/>
    <s v="Late"/>
    <s v="Missed"/>
    <s v="On-time"/>
    <s v="Missed"/>
    <n v="4"/>
    <x v="0"/>
    <x v="2"/>
    <x v="1"/>
    <x v="2"/>
    <x v="0"/>
  </r>
  <r>
    <s v="CUST0500"/>
    <n v="25"/>
    <n v="40945"/>
    <n v="442"/>
    <n v="0.91137044414620405"/>
    <n v="1"/>
    <n v="0"/>
    <n v="36968"/>
    <n v="0.37042222894844101"/>
    <x v="1"/>
    <n v="0"/>
    <x v="4"/>
    <s v="Houston"/>
    <s v="Missed"/>
    <s v="Late"/>
    <s v="Late"/>
    <s v="On-time"/>
    <s v="Late"/>
    <s v="On-time"/>
    <n v="4"/>
    <x v="0"/>
    <x v="4"/>
    <x v="2"/>
    <x v="1"/>
    <x v="2"/>
  </r>
</pivotCacheRecords>
</file>

<file path=xl/pivotCache/pivotCacheRecords2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500">
  <r>
    <s v="CUST0001"/>
    <n v="56"/>
    <n v="165580"/>
    <n v="398"/>
    <n v="0.39050192860023702"/>
    <n v="3"/>
    <x v="0"/>
    <n v="16310"/>
    <n v="0.31739611496857001"/>
    <x v="0"/>
    <n v="18"/>
    <x v="0"/>
    <x v="0"/>
    <s v="Late"/>
    <s v="Late"/>
    <s v="Missed"/>
    <s v="Late"/>
    <s v="Missed"/>
    <s v="Late"/>
    <n v="6"/>
    <s v="High Risk"/>
  </r>
  <r>
    <s v="CUST0002"/>
    <n v="69"/>
    <n v="100999"/>
    <n v="493"/>
    <n v="0.31244403322601699"/>
    <n v="6"/>
    <x v="1"/>
    <n v="17401"/>
    <n v="0.196092643360821"/>
    <x v="1"/>
    <n v="0"/>
    <x v="1"/>
    <x v="1"/>
    <s v="Missed"/>
    <s v="Missed"/>
    <s v="Late"/>
    <s v="Missed"/>
    <s v="On-time"/>
    <s v="On-time"/>
    <n v="4"/>
    <s v="High Risk"/>
  </r>
  <r>
    <s v="CUST0003"/>
    <n v="46"/>
    <n v="188416"/>
    <n v="500"/>
    <n v="0.359930238508409"/>
    <n v="0"/>
    <x v="0"/>
    <n v="13761"/>
    <n v="0.30165493989091102"/>
    <x v="1"/>
    <n v="1"/>
    <x v="2"/>
    <x v="2"/>
    <s v="Missed"/>
    <s v="Late"/>
    <s v="Late"/>
    <s v="On-time"/>
    <s v="Missed"/>
    <s v="Late"/>
    <n v="5"/>
    <s v="High Risk"/>
  </r>
  <r>
    <s v="CUST0004"/>
    <n v="32"/>
    <n v="101672"/>
    <n v="413"/>
    <n v="0.37140035530382398"/>
    <n v="3"/>
    <x v="0"/>
    <n v="88778"/>
    <n v="0.26479443922880602"/>
    <x v="2"/>
    <n v="15"/>
    <x v="2"/>
    <x v="1"/>
    <s v="Late"/>
    <s v="Missed"/>
    <s v="Late"/>
    <s v="Missed"/>
    <s v="Late"/>
    <s v="Late"/>
    <n v="6"/>
    <s v="High Risk"/>
  </r>
  <r>
    <s v="CUST0005"/>
    <n v="60"/>
    <n v="38524"/>
    <n v="487"/>
    <n v="0.23471586262820099"/>
    <n v="2"/>
    <x v="0"/>
    <n v="13316"/>
    <n v="0.51058348253484798"/>
    <x v="1"/>
    <n v="11"/>
    <x v="1"/>
    <x v="1"/>
    <s v="Missed"/>
    <s v="On-time"/>
    <s v="Missed"/>
    <s v="Late"/>
    <s v="Late"/>
    <s v="Late"/>
    <n v="5"/>
    <s v="High Risk"/>
  </r>
  <r>
    <s v="CUST0006"/>
    <n v="25"/>
    <n v="84042"/>
    <n v="700"/>
    <n v="0.65054042971452497"/>
    <n v="6"/>
    <x v="0"/>
    <n v="48361"/>
    <n v="0.26068788108000901"/>
    <x v="2"/>
    <n v="7"/>
    <x v="3"/>
    <x v="3"/>
    <s v="On-time"/>
    <s v="Late"/>
    <s v="Missed"/>
    <s v="Missed"/>
    <s v="Missed"/>
    <s v="Late"/>
    <n v="5"/>
    <s v="High Risk"/>
  </r>
  <r>
    <s v="CUST0007"/>
    <n v="38"/>
    <n v="35056"/>
    <n v="354"/>
    <n v="0.39058094052257902"/>
    <n v="3"/>
    <x v="0"/>
    <n v="4638"/>
    <n v="0.48426513728833398"/>
    <x v="0"/>
    <n v="17"/>
    <x v="2"/>
    <x v="3"/>
    <s v="On-time"/>
    <s v="Missed"/>
    <s v="Missed"/>
    <s v="Late"/>
    <s v="Missed"/>
    <s v="Late"/>
    <n v="5"/>
    <s v="High Risk"/>
  </r>
  <r>
    <s v="CUST0008"/>
    <n v="56"/>
    <n v="123215"/>
    <n v="415"/>
    <n v="0.53271466711773097"/>
    <n v="5"/>
    <x v="0"/>
    <n v="55776"/>
    <n v="0.35869522911833701"/>
    <x v="0"/>
    <n v="1"/>
    <x v="0"/>
    <x v="3"/>
    <s v="On-time"/>
    <s v="On-time"/>
    <s v="On-time"/>
    <s v="Late"/>
    <s v="Missed"/>
    <s v="Late"/>
    <n v="3"/>
    <s v="Low Risk"/>
  </r>
  <r>
    <s v="CUST0009"/>
    <n v="36"/>
    <n v="66991"/>
    <n v="405"/>
    <n v="0.41303484761795101"/>
    <n v="5"/>
    <x v="1"/>
    <n v="45776"/>
    <n v="0.21985410292702701"/>
    <x v="0"/>
    <n v="12"/>
    <x v="0"/>
    <x v="1"/>
    <s v="On-time"/>
    <s v="On-time"/>
    <s v="On-time"/>
    <s v="Missed"/>
    <s v="Late"/>
    <s v="On-time"/>
    <n v="2"/>
    <s v="High Risk"/>
  </r>
  <r>
    <s v="CUST0010"/>
    <n v="40"/>
    <n v="34870"/>
    <n v="679"/>
    <n v="0.361823917542758"/>
    <n v="4"/>
    <x v="0"/>
    <n v="93922"/>
    <n v="0.33308109252597501"/>
    <x v="0"/>
    <n v="5"/>
    <x v="4"/>
    <x v="0"/>
    <s v="On-time"/>
    <s v="Missed"/>
    <s v="Missed"/>
    <s v="On-time"/>
    <s v="Missed"/>
    <s v="Missed"/>
    <n v="4"/>
    <s v="High Risk"/>
  </r>
  <r>
    <s v="CUST0011"/>
    <n v="28"/>
    <n v="42532"/>
    <n v="340"/>
    <n v="0.83445584721736998"/>
    <n v="4"/>
    <x v="0"/>
    <n v="82909"/>
    <n v="0.26955902536621801"/>
    <x v="2"/>
    <n v="5"/>
    <x v="0"/>
    <x v="2"/>
    <s v="On-time"/>
    <s v="Late"/>
    <s v="Missed"/>
    <s v="Missed"/>
    <s v="On-time"/>
    <s v="Late"/>
    <n v="4"/>
    <s v="High Risk"/>
  </r>
  <r>
    <s v="CUST0012"/>
    <n v="28"/>
    <n v="70479"/>
    <n v="679"/>
    <n v="0.684586436441881"/>
    <n v="3"/>
    <x v="0"/>
    <n v="75777"/>
    <n v="0.32421574907412298"/>
    <x v="2"/>
    <n v="8"/>
    <x v="4"/>
    <x v="2"/>
    <s v="On-time"/>
    <s v="Missed"/>
    <s v="Missed"/>
    <s v="Late"/>
    <s v="On-time"/>
    <s v="Late"/>
    <n v="4"/>
    <s v="High Risk"/>
  </r>
  <r>
    <s v="CUST0013"/>
    <n v="41"/>
    <n v="56975"/>
    <n v="320"/>
    <n v="0.12635992000897101"/>
    <n v="0"/>
    <x v="0"/>
    <n v="15171"/>
    <n v="0.22861090125667299"/>
    <x v="0"/>
    <n v="15"/>
    <x v="1"/>
    <x v="0"/>
    <s v="Late"/>
    <s v="Late"/>
    <s v="Missed"/>
    <s v="Late"/>
    <s v="On-time"/>
    <s v="On-time"/>
    <n v="4"/>
    <s v="High Risk"/>
  </r>
  <r>
    <s v="CUST0014"/>
    <n v="70"/>
    <n v="117023"/>
    <n v="528"/>
    <n v="0.105172510332822"/>
    <n v="5"/>
    <x v="0"/>
    <n v="95136"/>
    <n v="0.46901776333459499"/>
    <x v="3"/>
    <n v="10"/>
    <x v="1"/>
    <x v="0"/>
    <s v="On-time"/>
    <s v="Missed"/>
    <s v="Missed"/>
    <s v="Missed"/>
    <s v="On-time"/>
    <s v="On-time"/>
    <n v="3"/>
    <s v="Low Risk"/>
  </r>
  <r>
    <s v="CUST0015"/>
    <n v="53"/>
    <n v="143148"/>
    <n v="617"/>
    <n v="0.70852176712729698"/>
    <n v="0"/>
    <x v="0"/>
    <n v="2593"/>
    <n v="0.39253980907967201"/>
    <x v="2"/>
    <n v="6"/>
    <x v="1"/>
    <x v="2"/>
    <s v="Late"/>
    <s v="Missed"/>
    <s v="Late"/>
    <s v="Late"/>
    <s v="Late"/>
    <s v="Late"/>
    <n v="6"/>
    <s v="High Risk"/>
  </r>
  <r>
    <s v="CUST0016"/>
    <n v="57"/>
    <n v="159356"/>
    <n v="601"/>
    <n v="0.39602932169024901"/>
    <n v="0"/>
    <x v="0"/>
    <n v="1514"/>
    <n v="0.30317815681615901"/>
    <x v="1"/>
    <n v="9"/>
    <x v="3"/>
    <x v="4"/>
    <s v="Missed"/>
    <s v="On-time"/>
    <s v="Late"/>
    <s v="Missed"/>
    <s v="Missed"/>
    <s v="Late"/>
    <n v="5"/>
    <s v="High Risk"/>
  </r>
  <r>
    <s v="CUST0017"/>
    <n v="41"/>
    <n v="146484"/>
    <n v="543"/>
    <n v="0.17018353321315499"/>
    <n v="3"/>
    <x v="0"/>
    <n v="74039"/>
    <n v="0.472911476806953"/>
    <x v="1"/>
    <n v="9"/>
    <x v="3"/>
    <x v="3"/>
    <s v="Late"/>
    <s v="Missed"/>
    <s v="On-time"/>
    <s v="Missed"/>
    <s v="Missed"/>
    <s v="Late"/>
    <n v="5"/>
    <s v="High Risk"/>
  </r>
  <r>
    <s v="CUST0018"/>
    <n v="20"/>
    <n v="183152"/>
    <n v="823"/>
    <n v="0.70914702650806805"/>
    <n v="0"/>
    <x v="1"/>
    <n v="28018"/>
    <n v="0.30742792440828398"/>
    <x v="2"/>
    <n v="19"/>
    <x v="4"/>
    <x v="3"/>
    <s v="On-time"/>
    <s v="On-time"/>
    <s v="Late"/>
    <s v="Late"/>
    <s v="On-time"/>
    <s v="Late"/>
    <n v="3"/>
    <s v="High Risk"/>
  </r>
  <r>
    <s v="CUST0019"/>
    <n v="39"/>
    <n v="81040"/>
    <n v="831"/>
    <n v="0.53382481001981796"/>
    <n v="5"/>
    <x v="0"/>
    <n v="16034"/>
    <n v="0.40976249648611601"/>
    <x v="2"/>
    <n v="17"/>
    <x v="0"/>
    <x v="2"/>
    <s v="Missed"/>
    <s v="On-time"/>
    <s v="On-time"/>
    <s v="Late"/>
    <s v="On-time"/>
    <s v="Missed"/>
    <n v="3"/>
    <s v="Low Risk"/>
  </r>
  <r>
    <s v="CUST0020"/>
    <n v="70"/>
    <n v="181319"/>
    <n v="486"/>
    <n v="0.55031421696646299"/>
    <n v="2"/>
    <x v="0"/>
    <n v="2420"/>
    <n v="0.303830058752242"/>
    <x v="3"/>
    <n v="19"/>
    <x v="0"/>
    <x v="0"/>
    <s v="Late"/>
    <s v="Missed"/>
    <s v="Late"/>
    <s v="Late"/>
    <s v="Late"/>
    <s v="Missed"/>
    <n v="6"/>
    <s v="High Risk"/>
  </r>
  <r>
    <s v="CUST0021"/>
    <n v="19"/>
    <n v="199402"/>
    <n v="783"/>
    <n v="0.66190785440118105"/>
    <n v="4"/>
    <x v="0"/>
    <n v="43942"/>
    <n v="0.33938875948105701"/>
    <x v="1"/>
    <n v="8"/>
    <x v="1"/>
    <x v="4"/>
    <s v="Late"/>
    <s v="Late"/>
    <s v="On-time"/>
    <s v="On-time"/>
    <s v="On-time"/>
    <s v="Late"/>
    <n v="3"/>
    <s v="Low Risk"/>
  </r>
  <r>
    <s v="CUST0022"/>
    <n v="41"/>
    <n v="40351"/>
    <n v="690"/>
    <n v="0.23800456834352099"/>
    <n v="2"/>
    <x v="1"/>
    <n v="2200"/>
    <n v="0.29185612190572202"/>
    <x v="2"/>
    <n v="14"/>
    <x v="2"/>
    <x v="2"/>
    <s v="Missed"/>
    <s v="Missed"/>
    <s v="On-time"/>
    <s v="On-time"/>
    <s v="Late"/>
    <s v="Missed"/>
    <n v="4"/>
    <s v="High Risk"/>
  </r>
  <r>
    <s v="CUST0023"/>
    <n v="61"/>
    <n v="154487"/>
    <n v="321"/>
    <n v="0.173699835723167"/>
    <n v="0"/>
    <x v="0"/>
    <n v="81757"/>
    <n v="0.30953013538739299"/>
    <x v="2"/>
    <n v="3"/>
    <x v="3"/>
    <x v="3"/>
    <s v="Late"/>
    <s v="On-time"/>
    <s v="On-time"/>
    <s v="On-time"/>
    <s v="Late"/>
    <s v="On-time"/>
    <n v="2"/>
    <s v="Low Risk"/>
  </r>
  <r>
    <s v="CUST0024"/>
    <n v="47"/>
    <n v="108468"/>
    <n v="538"/>
    <n v="0.81619085898064003"/>
    <n v="2"/>
    <x v="1"/>
    <n v="45776"/>
    <n v="0.31705318603879901"/>
    <x v="3"/>
    <n v="7"/>
    <x v="3"/>
    <x v="1"/>
    <s v="Late"/>
    <s v="Late"/>
    <s v="Late"/>
    <s v="On-time"/>
    <s v="Late"/>
    <s v="Late"/>
    <n v="5"/>
    <s v="High Risk"/>
  </r>
  <r>
    <s v="CUST0025"/>
    <n v="55"/>
    <n v="41646"/>
    <n v="847"/>
    <n v="0.212566647851541"/>
    <n v="5"/>
    <x v="0"/>
    <n v="28018"/>
    <n v="0.23302681675115999"/>
    <x v="3"/>
    <n v="8"/>
    <x v="1"/>
    <x v="0"/>
    <s v="On-time"/>
    <s v="Missed"/>
    <s v="Missed"/>
    <s v="Missed"/>
    <s v="Late"/>
    <s v="Late"/>
    <n v="5"/>
    <s v="High Risk"/>
  </r>
  <r>
    <s v="CUST0026"/>
    <n v="19"/>
    <n v="193998"/>
    <n v="515"/>
    <n v="0.25555244058488702"/>
    <n v="5"/>
    <x v="0"/>
    <n v="45776"/>
    <n v="0.25989313330769098"/>
    <x v="0"/>
    <n v="12"/>
    <x v="3"/>
    <x v="1"/>
    <s v="Late"/>
    <s v="Missed"/>
    <s v="On-time"/>
    <s v="Late"/>
    <s v="Missed"/>
    <s v="On-time"/>
    <n v="4"/>
    <s v="High Risk"/>
  </r>
  <r>
    <s v="CUST0027"/>
    <n v="38"/>
    <n v="89740"/>
    <n v="789"/>
    <n v="0.29551292409084601"/>
    <n v="0"/>
    <x v="0"/>
    <n v="89660"/>
    <n v="0.27832449835138201"/>
    <x v="3"/>
    <n v="8"/>
    <x v="1"/>
    <x v="2"/>
    <s v="Missed"/>
    <s v="On-time"/>
    <s v="Missed"/>
    <s v="Missed"/>
    <s v="Missed"/>
    <s v="On-time"/>
    <n v="4"/>
    <s v="High Risk"/>
  </r>
  <r>
    <s v="CUST0028"/>
    <n v="50"/>
    <n v="136790"/>
    <n v="525"/>
    <n v="0.91598918473810398"/>
    <n v="3"/>
    <x v="0"/>
    <n v="43870"/>
    <n v="0.32297110168022902"/>
    <x v="0"/>
    <n v="3"/>
    <x v="4"/>
    <x v="3"/>
    <s v="Missed"/>
    <s v="On-time"/>
    <s v="Late"/>
    <s v="Late"/>
    <s v="Missed"/>
    <s v="On-time"/>
    <n v="4"/>
    <s v="High Risk"/>
  </r>
  <r>
    <s v="CUST0029"/>
    <n v="29"/>
    <n v="86726"/>
    <n v="588"/>
    <n v="0.59867666008230402"/>
    <n v="2"/>
    <x v="0"/>
    <n v="45776"/>
    <n v="0.29694209804965299"/>
    <x v="1"/>
    <n v="16"/>
    <x v="0"/>
    <x v="4"/>
    <s v="Late"/>
    <s v="Late"/>
    <s v="Missed"/>
    <s v="On-time"/>
    <s v="Late"/>
    <s v="On-time"/>
    <n v="4"/>
    <s v="High Risk"/>
  </r>
  <r>
    <s v="CUST0030"/>
    <n v="39"/>
    <n v="88523"/>
    <n v="523"/>
    <n v="0.69308159488707599"/>
    <n v="3"/>
    <x v="0"/>
    <n v="29561"/>
    <n v="0.41730325338257002"/>
    <x v="0"/>
    <n v="15"/>
    <x v="2"/>
    <x v="1"/>
    <s v="Late"/>
    <s v="On-time"/>
    <s v="On-time"/>
    <s v="On-time"/>
    <s v="Late"/>
    <s v="On-time"/>
    <n v="2"/>
    <s v="Low Risk"/>
  </r>
  <r>
    <s v="CUST0031"/>
    <n v="61"/>
    <n v="72458"/>
    <n v="374"/>
    <n v="0.53923350911574497"/>
    <n v="3"/>
    <x v="0"/>
    <n v="60530"/>
    <n v="0.38471183189796399"/>
    <x v="0"/>
    <n v="14"/>
    <x v="0"/>
    <x v="4"/>
    <s v="On-time"/>
    <s v="Missed"/>
    <s v="Late"/>
    <s v="Missed"/>
    <s v="On-time"/>
    <s v="Missed"/>
    <n v="4"/>
    <s v="High Risk"/>
  </r>
  <r>
    <s v="CUST0032"/>
    <n v="42"/>
    <n v="60106"/>
    <n v="385"/>
    <n v="0.37962255775975301"/>
    <n v="1"/>
    <x v="0"/>
    <n v="46663"/>
    <n v="0.28036724439746202"/>
    <x v="2"/>
    <n v="2"/>
    <x v="0"/>
    <x v="3"/>
    <s v="On-time"/>
    <s v="Late"/>
    <s v="Late"/>
    <s v="On-time"/>
    <s v="On-time"/>
    <s v="Missed"/>
    <n v="3"/>
    <s v="Low Risk"/>
  </r>
  <r>
    <s v="CUST0033"/>
    <n v="66"/>
    <n v="106362"/>
    <n v="806"/>
    <n v="0.62625825665203305"/>
    <n v="0"/>
    <x v="1"/>
    <n v="11308"/>
    <n v="0.43817838974519302"/>
    <x v="2"/>
    <n v="19"/>
    <x v="4"/>
    <x v="1"/>
    <s v="Late"/>
    <s v="Late"/>
    <s v="Late"/>
    <s v="Late"/>
    <s v="Late"/>
    <s v="On-time"/>
    <n v="5"/>
    <s v="High Risk"/>
  </r>
  <r>
    <s v="CUST0034"/>
    <n v="44"/>
    <n v="99076"/>
    <n v="440"/>
    <n v="0.18867680584063901"/>
    <n v="4"/>
    <x v="0"/>
    <n v="99005"/>
    <n v="0.48730206235754497"/>
    <x v="0"/>
    <n v="4"/>
    <x v="3"/>
    <x v="4"/>
    <s v="Missed"/>
    <s v="Late"/>
    <s v="Late"/>
    <s v="Missed"/>
    <s v="On-time"/>
    <s v="Missed"/>
    <n v="5"/>
    <s v="High Risk"/>
  </r>
  <r>
    <s v="CUST0035"/>
    <n v="59"/>
    <n v="69693"/>
    <n v="316"/>
    <n v="0.28094330958070102"/>
    <n v="5"/>
    <x v="1"/>
    <n v="60278"/>
    <n v="0.30163393500000002"/>
    <x v="3"/>
    <n v="4"/>
    <x v="2"/>
    <x v="4"/>
    <s v="On-time"/>
    <s v="Missed"/>
    <s v="Late"/>
    <s v="Late"/>
    <s v="On-time"/>
    <s v="Late"/>
    <n v="4"/>
    <s v="High Risk"/>
  </r>
  <r>
    <s v="CUST0036"/>
    <n v="45"/>
    <n v="137402"/>
    <n v="464"/>
    <n v="0.64659503585229605"/>
    <n v="5"/>
    <x v="0"/>
    <n v="65119"/>
    <n v="0.39322900850662701"/>
    <x v="2"/>
    <n v="19"/>
    <x v="3"/>
    <x v="1"/>
    <s v="Missed"/>
    <s v="Missed"/>
    <s v="Missed"/>
    <s v="On-time"/>
    <s v="On-time"/>
    <s v="On-time"/>
    <n v="3"/>
    <s v="Low Risk"/>
  </r>
  <r>
    <s v="CUST0037"/>
    <n v="33"/>
    <n v="53756"/>
    <n v="521"/>
    <n v="0.22854895383464299"/>
    <n v="0"/>
    <x v="0"/>
    <n v="36029"/>
    <n v="0.23070158026685"/>
    <x v="0"/>
    <n v="14"/>
    <x v="0"/>
    <x v="3"/>
    <s v="Late"/>
    <s v="Missed"/>
    <s v="Missed"/>
    <s v="On-time"/>
    <s v="On-time"/>
    <s v="Missed"/>
    <n v="4"/>
    <s v="High Risk"/>
  </r>
  <r>
    <s v="CUST0038"/>
    <n v="32"/>
    <n v="181319"/>
    <n v="467"/>
    <n v="0.462183706167625"/>
    <n v="6"/>
    <x v="0"/>
    <n v="62010"/>
    <n v="0.38007480213232903"/>
    <x v="0"/>
    <n v="17"/>
    <x v="1"/>
    <x v="4"/>
    <s v="Missed"/>
    <s v="On-time"/>
    <s v="On-time"/>
    <s v="On-time"/>
    <s v="Missed"/>
    <s v="On-time"/>
    <n v="2"/>
    <s v="Low Risk"/>
  </r>
  <r>
    <s v="CUST0039"/>
    <n v="64"/>
    <n v="183152"/>
    <n v="823"/>
    <n v="0.47129753112891698"/>
    <n v="6"/>
    <x v="0"/>
    <n v="87164"/>
    <n v="0.42382379406464299"/>
    <x v="0"/>
    <n v="14"/>
    <x v="0"/>
    <x v="2"/>
    <s v="Late"/>
    <s v="On-time"/>
    <s v="Late"/>
    <s v="Missed"/>
    <s v="Missed"/>
    <s v="On-time"/>
    <n v="4"/>
    <s v="High Risk"/>
  </r>
  <r>
    <s v="CUST0040"/>
    <n v="68"/>
    <n v="97750"/>
    <n v="352"/>
    <n v="0.394267599332567"/>
    <n v="6"/>
    <x v="0"/>
    <n v="91432"/>
    <n v="0.21230074054894399"/>
    <x v="0"/>
    <n v="1"/>
    <x v="3"/>
    <x v="1"/>
    <s v="On-time"/>
    <s v="Late"/>
    <s v="Late"/>
    <s v="On-time"/>
    <s v="On-time"/>
    <s v="On-time"/>
    <n v="2"/>
    <s v="Low Risk"/>
  </r>
  <r>
    <s v="CUST0041"/>
    <n v="61"/>
    <n v="107658"/>
    <n v="372"/>
    <n v="0.10977630503022801"/>
    <n v="4"/>
    <x v="0"/>
    <n v="44454"/>
    <n v="0.114767290098423"/>
    <x v="1"/>
    <n v="12"/>
    <x v="0"/>
    <x v="0"/>
    <s v="Late"/>
    <s v="Missed"/>
    <s v="Late"/>
    <s v="On-time"/>
    <s v="Late"/>
    <s v="Late"/>
    <n v="5"/>
    <s v="High Risk"/>
  </r>
  <r>
    <s v="CUST0042"/>
    <n v="72"/>
    <n v="81617"/>
    <n v="359"/>
    <n v="0.37421422176226099"/>
    <n v="5"/>
    <x v="0"/>
    <n v="11564"/>
    <n v="0.383543408821586"/>
    <x v="3"/>
    <n v="3"/>
    <x v="1"/>
    <x v="0"/>
    <s v="Late"/>
    <s v="On-time"/>
    <s v="Late"/>
    <s v="On-time"/>
    <s v="Missed"/>
    <s v="Missed"/>
    <n v="4"/>
    <s v="High Risk"/>
  </r>
  <r>
    <s v="CUST0043"/>
    <n v="69"/>
    <n v="107658"/>
    <n v="792"/>
    <n v="0.33500632461350199"/>
    <n v="0"/>
    <x v="1"/>
    <n v="11155"/>
    <n v="0.31354024824836102"/>
    <x v="3"/>
    <n v="9"/>
    <x v="4"/>
    <x v="3"/>
    <s v="On-time"/>
    <s v="Late"/>
    <s v="Late"/>
    <s v="Late"/>
    <s v="Missed"/>
    <s v="Missed"/>
    <n v="5"/>
    <s v="High Risk"/>
  </r>
  <r>
    <s v="CUST0044"/>
    <n v="74"/>
    <n v="66991"/>
    <n v="601"/>
    <n v="0.53228797265753902"/>
    <n v="5"/>
    <x v="0"/>
    <n v="31198"/>
    <n v="0.133156124609737"/>
    <x v="0"/>
    <n v="12"/>
    <x v="3"/>
    <x v="2"/>
    <s v="On-time"/>
    <s v="Late"/>
    <s v="On-time"/>
    <s v="Missed"/>
    <s v="Missed"/>
    <s v="Late"/>
    <n v="4"/>
    <s v="High Risk"/>
  </r>
  <r>
    <s v="CUST0045"/>
    <n v="20"/>
    <n v="106267"/>
    <n v="751"/>
    <n v="0.52209810773989296"/>
    <n v="3"/>
    <x v="0"/>
    <n v="86447"/>
    <n v="0.55295645054628195"/>
    <x v="2"/>
    <n v="9"/>
    <x v="0"/>
    <x v="4"/>
    <s v="On-time"/>
    <s v="Missed"/>
    <s v="On-time"/>
    <s v="Late"/>
    <s v="On-time"/>
    <s v="Late"/>
    <n v="3"/>
    <s v="Low Risk"/>
  </r>
  <r>
    <s v="CUST0046"/>
    <n v="54"/>
    <n v="59238"/>
    <n v="401"/>
    <n v="0.57559229198737405"/>
    <n v="2"/>
    <x v="1"/>
    <n v="45776"/>
    <n v="0.36244194122565498"/>
    <x v="2"/>
    <n v="8"/>
    <x v="3"/>
    <x v="0"/>
    <s v="On-time"/>
    <s v="Late"/>
    <s v="Missed"/>
    <s v="Missed"/>
    <s v="Late"/>
    <s v="On-time"/>
    <n v="4"/>
    <s v="High Risk"/>
  </r>
  <r>
    <s v="CUST0047"/>
    <n v="68"/>
    <n v="153311"/>
    <n v="326"/>
    <n v="0.36480274540511998"/>
    <n v="2"/>
    <x v="0"/>
    <n v="5626"/>
    <n v="0.36701000401251499"/>
    <x v="0"/>
    <n v="7"/>
    <x v="4"/>
    <x v="3"/>
    <s v="Missed"/>
    <s v="Missed"/>
    <s v="On-time"/>
    <s v="Late"/>
    <s v="Missed"/>
    <s v="Late"/>
    <n v="5"/>
    <s v="High Risk"/>
  </r>
  <r>
    <s v="CUST0048"/>
    <n v="24"/>
    <n v="146800"/>
    <n v="637"/>
    <n v="0.60455559009317805"/>
    <n v="5"/>
    <x v="0"/>
    <n v="2687"/>
    <n v="0.43658177525620401"/>
    <x v="0"/>
    <n v="2"/>
    <x v="0"/>
    <x v="2"/>
    <s v="On-time"/>
    <s v="Late"/>
    <s v="On-time"/>
    <s v="Missed"/>
    <s v="On-time"/>
    <s v="On-time"/>
    <n v="2"/>
    <s v="Low Risk"/>
  </r>
  <r>
    <s v="CUST0049"/>
    <n v="38"/>
    <n v="97750"/>
    <n v="691"/>
    <n v="0.188798653445263"/>
    <n v="1"/>
    <x v="0"/>
    <n v="63375"/>
    <n v="0.24191760471534901"/>
    <x v="3"/>
    <n v="15"/>
    <x v="0"/>
    <x v="2"/>
    <s v="Late"/>
    <s v="On-time"/>
    <s v="On-time"/>
    <s v="On-time"/>
    <s v="Missed"/>
    <s v="Late"/>
    <n v="3"/>
    <s v="Low Risk"/>
  </r>
  <r>
    <s v="CUST0050"/>
    <n v="26"/>
    <n v="118033"/>
    <n v="469"/>
    <n v="0.13561905346952899"/>
    <n v="4"/>
    <x v="0"/>
    <n v="92865"/>
    <n v="0.31304541120886697"/>
    <x v="0"/>
    <n v="13"/>
    <x v="3"/>
    <x v="3"/>
    <s v="Late"/>
    <s v="Missed"/>
    <s v="Missed"/>
    <s v="Late"/>
    <s v="On-time"/>
    <s v="Missed"/>
    <n v="5"/>
    <s v="High Risk"/>
  </r>
  <r>
    <s v="CUST0051"/>
    <n v="56"/>
    <n v="169865"/>
    <n v="336"/>
    <n v="0.05"/>
    <n v="6"/>
    <x v="0"/>
    <n v="92183"/>
    <n v="0.168067808622023"/>
    <x v="0"/>
    <n v="8"/>
    <x v="3"/>
    <x v="3"/>
    <s v="Missed"/>
    <s v="Late"/>
    <s v="On-time"/>
    <s v="Late"/>
    <s v="Late"/>
    <s v="On-time"/>
    <n v="4"/>
    <s v="High Risk"/>
  </r>
  <r>
    <s v="CUST0052"/>
    <n v="35"/>
    <n v="109074"/>
    <n v="383"/>
    <n v="0.40014055208560001"/>
    <n v="4"/>
    <x v="0"/>
    <n v="45776"/>
    <n v="0.23920515527148101"/>
    <x v="0"/>
    <n v="10"/>
    <x v="1"/>
    <x v="4"/>
    <s v="Late"/>
    <s v="Missed"/>
    <s v="Late"/>
    <s v="Late"/>
    <s v="Missed"/>
    <s v="On-time"/>
    <n v="5"/>
    <s v="High Risk"/>
  </r>
  <r>
    <s v="CUST0053"/>
    <n v="21"/>
    <n v="185806"/>
    <n v="823"/>
    <n v="0.34934035513228801"/>
    <n v="4"/>
    <x v="0"/>
    <n v="45776"/>
    <n v="0.338566000046923"/>
    <x v="0"/>
    <n v="2"/>
    <x v="4"/>
    <x v="3"/>
    <s v="Missed"/>
    <s v="Missed"/>
    <s v="Late"/>
    <s v="On-time"/>
    <s v="On-time"/>
    <s v="Missed"/>
    <n v="4"/>
    <s v="High Risk"/>
  </r>
  <r>
    <s v="CUST0054"/>
    <n v="42"/>
    <n v="194819"/>
    <n v="339"/>
    <n v="0.65786312237092004"/>
    <n v="3"/>
    <x v="0"/>
    <n v="29427"/>
    <n v="0.13347153328675401"/>
    <x v="0"/>
    <n v="4"/>
    <x v="1"/>
    <x v="4"/>
    <s v="Late"/>
    <s v="Missed"/>
    <s v="On-time"/>
    <s v="On-time"/>
    <s v="On-time"/>
    <s v="Missed"/>
    <n v="3"/>
    <s v="Low Risk"/>
  </r>
  <r>
    <s v="CUST0055"/>
    <n v="31"/>
    <n v="90353"/>
    <n v="711"/>
    <n v="0.37026748259022602"/>
    <n v="4"/>
    <x v="0"/>
    <n v="69342"/>
    <n v="0.23637104543219101"/>
    <x v="3"/>
    <n v="9"/>
    <x v="0"/>
    <x v="4"/>
    <s v="Late"/>
    <s v="On-time"/>
    <s v="On-time"/>
    <s v="On-time"/>
    <s v="Late"/>
    <s v="Late"/>
    <n v="3"/>
    <s v="Low Risk"/>
  </r>
  <r>
    <s v="CUST0056"/>
    <n v="67"/>
    <n v="198401"/>
    <n v="715"/>
    <n v="0.55467526958885305"/>
    <n v="2"/>
    <x v="0"/>
    <n v="17401"/>
    <n v="0.20720660400622701"/>
    <x v="3"/>
    <n v="12"/>
    <x v="3"/>
    <x v="1"/>
    <s v="On-time"/>
    <s v="Late"/>
    <s v="Late"/>
    <s v="On-time"/>
    <s v="Late"/>
    <s v="Late"/>
    <n v="4"/>
    <s v="High Risk"/>
  </r>
  <r>
    <s v="CUST0057"/>
    <n v="26"/>
    <n v="76629"/>
    <n v="673"/>
    <n v="0.66265931531661504"/>
    <n v="3"/>
    <x v="0"/>
    <n v="35372"/>
    <n v="0.31420922456203398"/>
    <x v="0"/>
    <n v="3"/>
    <x v="0"/>
    <x v="2"/>
    <s v="On-time"/>
    <s v="Late"/>
    <s v="Late"/>
    <s v="Late"/>
    <s v="Missed"/>
    <s v="On-time"/>
    <n v="4"/>
    <s v="High Risk"/>
  </r>
  <r>
    <s v="CUST0058"/>
    <n v="43"/>
    <n v="107193"/>
    <n v="843"/>
    <n v="0.362736184870176"/>
    <n v="0"/>
    <x v="0"/>
    <n v="70793"/>
    <n v="0.35747012616653401"/>
    <x v="0"/>
    <n v="12"/>
    <x v="0"/>
    <x v="2"/>
    <s v="Missed"/>
    <s v="Missed"/>
    <s v="Missed"/>
    <s v="Missed"/>
    <s v="Late"/>
    <s v="On-time"/>
    <n v="5"/>
    <s v="High Risk"/>
  </r>
  <r>
    <s v="CUST0059"/>
    <n v="70"/>
    <n v="81040"/>
    <n v="401"/>
    <n v="0.55961044202143495"/>
    <n v="4"/>
    <x v="0"/>
    <n v="63443"/>
    <n v="0.37421528043764501"/>
    <x v="3"/>
    <n v="11"/>
    <x v="2"/>
    <x v="2"/>
    <s v="Late"/>
    <s v="Missed"/>
    <s v="Missed"/>
    <s v="Missed"/>
    <s v="Late"/>
    <s v="Missed"/>
    <n v="6"/>
    <s v="High Risk"/>
  </r>
  <r>
    <s v="CUST0060"/>
    <n v="19"/>
    <n v="107658"/>
    <n v="538"/>
    <n v="0.70038550979103897"/>
    <n v="4"/>
    <x v="0"/>
    <n v="37445"/>
    <n v="0.39988166447781498"/>
    <x v="0"/>
    <n v="4"/>
    <x v="2"/>
    <x v="1"/>
    <s v="On-time"/>
    <s v="Late"/>
    <s v="Missed"/>
    <s v="Late"/>
    <s v="Missed"/>
    <s v="On-time"/>
    <n v="4"/>
    <s v="High Risk"/>
  </r>
  <r>
    <s v="CUST0061"/>
    <n v="37"/>
    <n v="140899"/>
    <n v="826"/>
    <n v="0.25236744503888597"/>
    <n v="0"/>
    <x v="1"/>
    <n v="64950"/>
    <n v="0.43721168465723698"/>
    <x v="2"/>
    <n v="9"/>
    <x v="0"/>
    <x v="4"/>
    <s v="On-time"/>
    <s v="Missed"/>
    <s v="Late"/>
    <s v="Missed"/>
    <s v="Missed"/>
    <s v="On-time"/>
    <n v="4"/>
    <s v="High Risk"/>
  </r>
  <r>
    <s v="CUST0062"/>
    <n v="45"/>
    <n v="184160"/>
    <n v="475"/>
    <n v="0.50497046764892795"/>
    <n v="4"/>
    <x v="0"/>
    <n v="49893"/>
    <n v="0.36072454536833998"/>
    <x v="0"/>
    <n v="8"/>
    <x v="3"/>
    <x v="4"/>
    <s v="Late"/>
    <s v="Missed"/>
    <s v="On-time"/>
    <s v="On-time"/>
    <s v="Missed"/>
    <s v="Missed"/>
    <n v="4"/>
    <s v="High Risk"/>
  </r>
  <r>
    <s v="CUST0063"/>
    <n v="64"/>
    <n v="155507"/>
    <n v="801"/>
    <n v="0.36359312336013699"/>
    <n v="0"/>
    <x v="0"/>
    <n v="81202"/>
    <n v="0.48873358988944099"/>
    <x v="3"/>
    <n v="19"/>
    <x v="0"/>
    <x v="3"/>
    <s v="Missed"/>
    <s v="Late"/>
    <s v="Late"/>
    <s v="On-time"/>
    <s v="Late"/>
    <s v="On-time"/>
    <n v="4"/>
    <s v="High Risk"/>
  </r>
  <r>
    <s v="CUST0064"/>
    <n v="24"/>
    <n v="109074"/>
    <n v="739"/>
    <n v="0.26510202350137202"/>
    <n v="3"/>
    <x v="0"/>
    <n v="54247"/>
    <n v="0.31195025212646799"/>
    <x v="1"/>
    <n v="6"/>
    <x v="2"/>
    <x v="1"/>
    <s v="Missed"/>
    <s v="Missed"/>
    <s v="Missed"/>
    <s v="Missed"/>
    <s v="On-time"/>
    <s v="Missed"/>
    <n v="5"/>
    <s v="High Risk"/>
  </r>
  <r>
    <s v="CUST0065"/>
    <n v="61"/>
    <n v="43251"/>
    <n v="773"/>
    <n v="0.19270965190195399"/>
    <n v="2"/>
    <x v="0"/>
    <n v="86488"/>
    <n v="0.28266788457494502"/>
    <x v="2"/>
    <n v="1"/>
    <x v="3"/>
    <x v="3"/>
    <s v="On-time"/>
    <s v="Missed"/>
    <s v="Late"/>
    <s v="On-time"/>
    <s v="On-time"/>
    <s v="Late"/>
    <n v="3"/>
    <s v="Low Risk"/>
  </r>
  <r>
    <s v="CUST0066"/>
    <n v="25"/>
    <n v="117634"/>
    <n v="815"/>
    <n v="0.26187028556425901"/>
    <n v="0"/>
    <x v="0"/>
    <n v="95267"/>
    <n v="0.360730736336004"/>
    <x v="0"/>
    <n v="6"/>
    <x v="0"/>
    <x v="1"/>
    <s v="Missed"/>
    <s v="On-time"/>
    <s v="Missed"/>
    <s v="Missed"/>
    <s v="Late"/>
    <s v="Missed"/>
    <n v="5"/>
    <s v="High Risk"/>
  </r>
  <r>
    <s v="CUST0067"/>
    <n v="64"/>
    <n v="107658"/>
    <n v="612"/>
    <n v="0.51200580115040195"/>
    <n v="1"/>
    <x v="0"/>
    <n v="99005"/>
    <n v="0.27835888250074098"/>
    <x v="3"/>
    <n v="7"/>
    <x v="4"/>
    <x v="3"/>
    <s v="On-time"/>
    <s v="Late"/>
    <s v="On-time"/>
    <s v="Missed"/>
    <s v="On-time"/>
    <s v="On-time"/>
    <n v="2"/>
    <s v="Low Risk"/>
  </r>
  <r>
    <s v="CUST0068"/>
    <n v="52"/>
    <n v="172164"/>
    <n v="600"/>
    <n v="0.17783110888765"/>
    <n v="0"/>
    <x v="0"/>
    <n v="7468"/>
    <n v="0.48525647287750401"/>
    <x v="0"/>
    <n v="6"/>
    <x v="4"/>
    <x v="0"/>
    <s v="Missed"/>
    <s v="Missed"/>
    <s v="On-time"/>
    <s v="Late"/>
    <s v="Late"/>
    <s v="Missed"/>
    <n v="5"/>
    <s v="High Risk"/>
  </r>
  <r>
    <s v="CUST0069"/>
    <n v="31"/>
    <n v="107658"/>
    <n v="796"/>
    <n v="0.389854595182272"/>
    <n v="4"/>
    <x v="0"/>
    <n v="85026"/>
    <n v="0.41309834731352102"/>
    <x v="0"/>
    <n v="13"/>
    <x v="0"/>
    <x v="2"/>
    <s v="Missed"/>
    <s v="Late"/>
    <s v="Missed"/>
    <s v="Late"/>
    <s v="Late"/>
    <s v="Missed"/>
    <n v="6"/>
    <s v="High Risk"/>
  </r>
  <r>
    <s v="CUST0070"/>
    <n v="34"/>
    <n v="81617"/>
    <n v="822"/>
    <n v="0.66263888137057902"/>
    <n v="6"/>
    <x v="0"/>
    <n v="24917"/>
    <n v="0.37502781441995098"/>
    <x v="1"/>
    <n v="18"/>
    <x v="3"/>
    <x v="2"/>
    <s v="Late"/>
    <s v="Missed"/>
    <s v="On-time"/>
    <s v="On-time"/>
    <s v="On-time"/>
    <s v="Missed"/>
    <n v="3"/>
    <s v="Low Risk"/>
  </r>
  <r>
    <s v="CUST0071"/>
    <n v="53"/>
    <n v="196415"/>
    <n v="797"/>
    <n v="0.58980219268378697"/>
    <n v="6"/>
    <x v="1"/>
    <n v="77348"/>
    <n v="0.31314193440413501"/>
    <x v="0"/>
    <n v="4"/>
    <x v="0"/>
    <x v="4"/>
    <s v="On-time"/>
    <s v="On-time"/>
    <s v="Missed"/>
    <s v="Missed"/>
    <s v="On-time"/>
    <s v="Late"/>
    <n v="3"/>
    <s v="High Risk"/>
  </r>
  <r>
    <s v="CUST0072"/>
    <n v="67"/>
    <n v="159572"/>
    <n v="371"/>
    <n v="0.393898475412368"/>
    <n v="3"/>
    <x v="0"/>
    <n v="16310"/>
    <n v="0.25925228285851298"/>
    <x v="2"/>
    <n v="17"/>
    <x v="0"/>
    <x v="0"/>
    <s v="Missed"/>
    <s v="On-time"/>
    <s v="On-time"/>
    <s v="Missed"/>
    <s v="On-time"/>
    <s v="On-time"/>
    <n v="2"/>
    <s v="Low Risk"/>
  </r>
  <r>
    <s v="CUST0073"/>
    <n v="57"/>
    <n v="136465"/>
    <n v="567"/>
    <n v="0.83793808267174397"/>
    <n v="5"/>
    <x v="0"/>
    <n v="95303"/>
    <n v="0.37013250045677598"/>
    <x v="0"/>
    <n v="19"/>
    <x v="2"/>
    <x v="2"/>
    <s v="Late"/>
    <s v="Late"/>
    <s v="Missed"/>
    <s v="On-time"/>
    <s v="On-time"/>
    <s v="Missed"/>
    <n v="4"/>
    <s v="High Risk"/>
  </r>
  <r>
    <s v="CUST0074"/>
    <n v="21"/>
    <n v="36447"/>
    <n v="448"/>
    <n v="0.87860728278233202"/>
    <n v="3"/>
    <x v="0"/>
    <n v="13355"/>
    <n v="0.18729025481530401"/>
    <x v="1"/>
    <n v="11"/>
    <x v="4"/>
    <x v="4"/>
    <s v="On-time"/>
    <s v="On-time"/>
    <s v="Missed"/>
    <s v="Late"/>
    <s v="On-time"/>
    <s v="Missed"/>
    <n v="3"/>
    <s v="Low Risk"/>
  </r>
  <r>
    <s v="CUST0075"/>
    <n v="19"/>
    <n v="159188"/>
    <n v="835"/>
    <n v="0.50522448630794503"/>
    <n v="5"/>
    <x v="0"/>
    <n v="96507"/>
    <n v="0.45343635334410198"/>
    <x v="0"/>
    <n v="16"/>
    <x v="2"/>
    <x v="0"/>
    <s v="On-time"/>
    <s v="On-time"/>
    <s v="On-time"/>
    <s v="Missed"/>
    <s v="On-time"/>
    <s v="On-time"/>
    <n v="1"/>
    <s v="Low Risk"/>
  </r>
  <r>
    <s v="CUST0076"/>
    <n v="23"/>
    <n v="181267"/>
    <n v="542"/>
    <n v="0.05"/>
    <n v="6"/>
    <x v="0"/>
    <n v="24851"/>
    <n v="0.28223632946146199"/>
    <x v="3"/>
    <n v="12"/>
    <x v="2"/>
    <x v="2"/>
    <s v="Missed"/>
    <s v="Missed"/>
    <s v="Late"/>
    <s v="Missed"/>
    <s v="Late"/>
    <s v="On-time"/>
    <n v="5"/>
    <s v="High Risk"/>
  </r>
  <r>
    <s v="CUST0077"/>
    <n v="71"/>
    <n v="107658"/>
    <n v="611"/>
    <n v="0.67728963940325104"/>
    <n v="6"/>
    <x v="0"/>
    <n v="23908"/>
    <n v="0.33051067332407202"/>
    <x v="0"/>
    <n v="1"/>
    <x v="0"/>
    <x v="3"/>
    <s v="Late"/>
    <s v="Missed"/>
    <s v="Late"/>
    <s v="On-time"/>
    <s v="Missed"/>
    <s v="Missed"/>
    <n v="5"/>
    <s v="High Risk"/>
  </r>
  <r>
    <s v="CUST0078"/>
    <n v="59"/>
    <n v="59425"/>
    <n v="577"/>
    <n v="0.05"/>
    <n v="0"/>
    <x v="0"/>
    <n v="65548"/>
    <n v="0.209039892380671"/>
    <x v="2"/>
    <n v="12"/>
    <x v="2"/>
    <x v="1"/>
    <s v="Missed"/>
    <s v="On-time"/>
    <s v="On-time"/>
    <s v="On-time"/>
    <s v="On-time"/>
    <s v="On-time"/>
    <n v="1"/>
    <s v="Low Risk"/>
  </r>
  <r>
    <s v="CUST0079"/>
    <n v="21"/>
    <n v="97844"/>
    <n v="728"/>
    <n v="0.79522922214401304"/>
    <n v="2"/>
    <x v="0"/>
    <n v="82909"/>
    <n v="0.37229862631192201"/>
    <x v="0"/>
    <n v="6"/>
    <x v="4"/>
    <x v="0"/>
    <s v="On-time"/>
    <s v="Missed"/>
    <s v="On-time"/>
    <s v="Late"/>
    <s v="On-time"/>
    <s v="Late"/>
    <n v="3"/>
    <s v="Low Risk"/>
  </r>
  <r>
    <s v="CUST0080"/>
    <n v="71"/>
    <n v="115235"/>
    <n v="427"/>
    <n v="0.71671698014845897"/>
    <n v="1"/>
    <x v="0"/>
    <n v="31454"/>
    <n v="0.25462583871616701"/>
    <x v="0"/>
    <n v="9"/>
    <x v="2"/>
    <x v="4"/>
    <s v="Missed"/>
    <s v="On-time"/>
    <s v="Late"/>
    <s v="On-time"/>
    <s v="On-time"/>
    <s v="Late"/>
    <n v="3"/>
    <s v="Low Risk"/>
  </r>
  <r>
    <s v="CUST0081"/>
    <n v="46"/>
    <n v="189358"/>
    <n v="824"/>
    <n v="0.85484250082760405"/>
    <n v="3"/>
    <x v="0"/>
    <n v="4617"/>
    <n v="0.36492287903050902"/>
    <x v="3"/>
    <n v="5"/>
    <x v="4"/>
    <x v="0"/>
    <s v="Missed"/>
    <s v="Late"/>
    <s v="Late"/>
    <s v="On-time"/>
    <s v="Late"/>
    <s v="On-time"/>
    <n v="4"/>
    <s v="High Risk"/>
  </r>
  <r>
    <s v="CUST0082"/>
    <n v="35"/>
    <n v="88847"/>
    <n v="686"/>
    <n v="0.55205311167354498"/>
    <n v="4"/>
    <x v="0"/>
    <n v="92329"/>
    <n v="0.37573934689773802"/>
    <x v="3"/>
    <n v="2"/>
    <x v="2"/>
    <x v="4"/>
    <s v="Late"/>
    <s v="Late"/>
    <s v="Missed"/>
    <s v="On-time"/>
    <s v="Late"/>
    <s v="Late"/>
    <n v="5"/>
    <s v="High Risk"/>
  </r>
  <r>
    <s v="CUST0083"/>
    <n v="43"/>
    <n v="172504"/>
    <n v="835"/>
    <n v="0.42772284656363202"/>
    <n v="5"/>
    <x v="0"/>
    <n v="28298"/>
    <n v="0.235236788641145"/>
    <x v="2"/>
    <n v="2"/>
    <x v="4"/>
    <x v="0"/>
    <s v="On-time"/>
    <s v="Missed"/>
    <s v="Late"/>
    <s v="Late"/>
    <s v="Missed"/>
    <s v="Missed"/>
    <n v="5"/>
    <s v="High Risk"/>
  </r>
  <r>
    <s v="CUST0084"/>
    <n v="61"/>
    <n v="115235"/>
    <n v="820"/>
    <n v="0.40997977326195501"/>
    <n v="4"/>
    <x v="0"/>
    <n v="10942"/>
    <n v="0.18764708790859999"/>
    <x v="3"/>
    <n v="17"/>
    <x v="2"/>
    <x v="4"/>
    <s v="Late"/>
    <s v="Late"/>
    <s v="Missed"/>
    <s v="Late"/>
    <s v="Late"/>
    <s v="Late"/>
    <n v="6"/>
    <s v="High Risk"/>
  </r>
  <r>
    <s v="CUST0085"/>
    <n v="51"/>
    <n v="186230"/>
    <n v="336"/>
    <n v="0.39074796579381998"/>
    <n v="2"/>
    <x v="0"/>
    <n v="51440"/>
    <n v="0.45318999165445401"/>
    <x v="0"/>
    <n v="10"/>
    <x v="2"/>
    <x v="2"/>
    <s v="On-time"/>
    <s v="Missed"/>
    <s v="Late"/>
    <s v="On-time"/>
    <s v="Late"/>
    <s v="On-time"/>
    <n v="3"/>
    <s v="Low Risk"/>
  </r>
  <r>
    <s v="CUST0086"/>
    <n v="27"/>
    <n v="80215"/>
    <n v="572"/>
    <n v="0.69621373073493997"/>
    <n v="5"/>
    <x v="0"/>
    <n v="12707"/>
    <n v="0.28077009659709101"/>
    <x v="0"/>
    <n v="19"/>
    <x v="3"/>
    <x v="3"/>
    <s v="Missed"/>
    <s v="Missed"/>
    <s v="On-time"/>
    <s v="Late"/>
    <s v="Missed"/>
    <s v="On-time"/>
    <n v="4"/>
    <s v="High Risk"/>
  </r>
  <r>
    <s v="CUST0087"/>
    <n v="53"/>
    <n v="141131"/>
    <n v="601"/>
    <n v="0.64245429790117503"/>
    <n v="3"/>
    <x v="1"/>
    <n v="92865"/>
    <n v="0.32248488160456301"/>
    <x v="2"/>
    <n v="4"/>
    <x v="4"/>
    <x v="2"/>
    <s v="On-time"/>
    <s v="Missed"/>
    <s v="On-time"/>
    <s v="Late"/>
    <s v="On-time"/>
    <s v="Missed"/>
    <n v="3"/>
    <s v="High Risk"/>
  </r>
  <r>
    <s v="CUST0088"/>
    <n v="31"/>
    <n v="188416"/>
    <n v="680"/>
    <n v="0.524045126686842"/>
    <n v="0"/>
    <x v="0"/>
    <n v="35598"/>
    <n v="0.34854645246467397"/>
    <x v="3"/>
    <n v="18"/>
    <x v="4"/>
    <x v="3"/>
    <s v="On-time"/>
    <s v="Late"/>
    <s v="On-time"/>
    <s v="Late"/>
    <s v="Missed"/>
    <s v="On-time"/>
    <n v="3"/>
    <s v="Low Risk"/>
  </r>
  <r>
    <s v="CUST0089"/>
    <n v="48"/>
    <n v="129585"/>
    <n v="458"/>
    <n v="0.35556373841460498"/>
    <n v="4"/>
    <x v="0"/>
    <n v="51431"/>
    <n v="0.17462998701017701"/>
    <x v="3"/>
    <n v="18"/>
    <x v="4"/>
    <x v="2"/>
    <s v="On-time"/>
    <s v="Late"/>
    <s v="Missed"/>
    <s v="Late"/>
    <s v="Missed"/>
    <s v="On-time"/>
    <n v="4"/>
    <s v="High Risk"/>
  </r>
  <r>
    <s v="CUST0090"/>
    <n v="65"/>
    <n v="127856"/>
    <n v="361"/>
    <n v="1.0258425262600499"/>
    <n v="2"/>
    <x v="0"/>
    <n v="2200"/>
    <n v="0.34626661368198802"/>
    <x v="0"/>
    <n v="14"/>
    <x v="1"/>
    <x v="2"/>
    <s v="On-time"/>
    <s v="Late"/>
    <s v="On-time"/>
    <s v="Missed"/>
    <s v="Missed"/>
    <s v="On-time"/>
    <n v="3"/>
    <s v="Low Risk"/>
  </r>
  <r>
    <s v="CUST0091"/>
    <n v="32"/>
    <n v="90353"/>
    <n v="664"/>
    <n v="0.68247492279257305"/>
    <n v="3"/>
    <x v="0"/>
    <n v="20525"/>
    <n v="0.309912653615463"/>
    <x v="0"/>
    <n v="15"/>
    <x v="2"/>
    <x v="0"/>
    <s v="On-time"/>
    <s v="Late"/>
    <s v="Late"/>
    <s v="On-time"/>
    <s v="On-time"/>
    <s v="Late"/>
    <n v="3"/>
    <s v="Low Risk"/>
  </r>
  <r>
    <s v="CUST0092"/>
    <n v="25"/>
    <n v="18709"/>
    <n v="444"/>
    <n v="0.18045761604531799"/>
    <n v="6"/>
    <x v="0"/>
    <n v="44437"/>
    <n v="0.23564693022955999"/>
    <x v="0"/>
    <n v="8"/>
    <x v="4"/>
    <x v="1"/>
    <s v="Missed"/>
    <s v="Late"/>
    <s v="Late"/>
    <s v="On-time"/>
    <s v="On-time"/>
    <s v="Late"/>
    <n v="4"/>
    <s v="High Risk"/>
  </r>
  <r>
    <s v="CUST0093"/>
    <n v="31"/>
    <n v="90353"/>
    <n v="372"/>
    <n v="0.39674879681257402"/>
    <n v="6"/>
    <x v="0"/>
    <n v="59192"/>
    <n v="0.184346401516227"/>
    <x v="3"/>
    <n v="3"/>
    <x v="1"/>
    <x v="4"/>
    <s v="Late"/>
    <s v="Late"/>
    <s v="Missed"/>
    <s v="On-time"/>
    <s v="Missed"/>
    <s v="On-time"/>
    <n v="4"/>
    <s v="High Risk"/>
  </r>
  <r>
    <s v="CUST0094"/>
    <n v="40"/>
    <n v="107658"/>
    <n v="439"/>
    <n v="0.68635521948174105"/>
    <n v="3"/>
    <x v="0"/>
    <n v="17401"/>
    <n v="0.36058855479572699"/>
    <x v="0"/>
    <n v="14"/>
    <x v="3"/>
    <x v="4"/>
    <s v="On-time"/>
    <s v="Late"/>
    <s v="Missed"/>
    <s v="On-time"/>
    <s v="On-time"/>
    <s v="Late"/>
    <n v="3"/>
    <s v="Low Risk"/>
  </r>
  <r>
    <s v="CUST0095"/>
    <n v="74"/>
    <n v="35056"/>
    <n v="648"/>
    <n v="0.34009221575346299"/>
    <n v="3"/>
    <x v="0"/>
    <n v="67236"/>
    <n v="0.41277120081948698"/>
    <x v="2"/>
    <n v="11"/>
    <x v="4"/>
    <x v="4"/>
    <s v="Missed"/>
    <s v="Late"/>
    <s v="Missed"/>
    <s v="Missed"/>
    <s v="Missed"/>
    <s v="On-time"/>
    <n v="5"/>
    <s v="High Risk"/>
  </r>
  <r>
    <s v="CUST0096"/>
    <n v="57"/>
    <n v="90353"/>
    <n v="306"/>
    <n v="0.57030959176517704"/>
    <n v="3"/>
    <x v="0"/>
    <n v="11251"/>
    <n v="0.31785905173927997"/>
    <x v="3"/>
    <n v="2"/>
    <x v="4"/>
    <x v="3"/>
    <s v="On-time"/>
    <s v="Late"/>
    <s v="Missed"/>
    <s v="Late"/>
    <s v="Missed"/>
    <s v="Missed"/>
    <n v="5"/>
    <s v="High Risk"/>
  </r>
  <r>
    <s v="CUST0097"/>
    <n v="38"/>
    <n v="121357"/>
    <n v="742"/>
    <n v="0.69015926006722905"/>
    <n v="5"/>
    <x v="0"/>
    <n v="8110"/>
    <n v="0.15655346581503099"/>
    <x v="1"/>
    <n v="13"/>
    <x v="1"/>
    <x v="4"/>
    <s v="On-time"/>
    <s v="On-time"/>
    <s v="Missed"/>
    <s v="Missed"/>
    <s v="On-time"/>
    <s v="On-time"/>
    <n v="2"/>
    <s v="Low Risk"/>
  </r>
  <r>
    <s v="CUST0098"/>
    <n v="33"/>
    <n v="152326"/>
    <n v="383"/>
    <n v="0.05"/>
    <n v="3"/>
    <x v="0"/>
    <n v="10778"/>
    <n v="0.19426671828252601"/>
    <x v="2"/>
    <n v="16"/>
    <x v="2"/>
    <x v="4"/>
    <s v="Missed"/>
    <s v="Late"/>
    <s v="On-time"/>
    <s v="On-time"/>
    <s v="Missed"/>
    <s v="On-time"/>
    <n v="3"/>
    <s v="Low Risk"/>
  </r>
  <r>
    <s v="CUST0099"/>
    <n v="62"/>
    <n v="189197"/>
    <n v="639"/>
    <n v="0.47839246004214903"/>
    <n v="4"/>
    <x v="1"/>
    <n v="50183"/>
    <n v="0.256787629067594"/>
    <x v="0"/>
    <n v="18"/>
    <x v="3"/>
    <x v="0"/>
    <s v="Missed"/>
    <s v="Late"/>
    <s v="On-time"/>
    <s v="Missed"/>
    <s v="On-time"/>
    <s v="Late"/>
    <n v="4"/>
    <s v="High Risk"/>
  </r>
  <r>
    <s v="CUST0100"/>
    <n v="35"/>
    <n v="54298"/>
    <n v="495"/>
    <n v="0.48624183071302401"/>
    <n v="2"/>
    <x v="0"/>
    <n v="13355"/>
    <n v="0.45646197411607498"/>
    <x v="3"/>
    <n v="5"/>
    <x v="4"/>
    <x v="2"/>
    <s v="Late"/>
    <s v="Missed"/>
    <s v="Missed"/>
    <s v="Late"/>
    <s v="Late"/>
    <s v="Late"/>
    <n v="6"/>
    <s v="High Risk"/>
  </r>
  <r>
    <s v="CUST0101"/>
    <n v="64"/>
    <n v="106007"/>
    <n v="820"/>
    <n v="0.41758550886324203"/>
    <n v="5"/>
    <x v="0"/>
    <n v="11061"/>
    <n v="0.27532493379011203"/>
    <x v="0"/>
    <n v="3"/>
    <x v="2"/>
    <x v="4"/>
    <s v="On-time"/>
    <s v="Late"/>
    <s v="Missed"/>
    <s v="Late"/>
    <s v="Late"/>
    <s v="Missed"/>
    <n v="5"/>
    <s v="High Risk"/>
  </r>
  <r>
    <s v="CUST0102"/>
    <n v="70"/>
    <n v="155734"/>
    <n v="563"/>
    <n v="0.56033902698920801"/>
    <n v="3"/>
    <x v="0"/>
    <n v="79354"/>
    <n v="0.25314310772018001"/>
    <x v="1"/>
    <n v="6"/>
    <x v="3"/>
    <x v="1"/>
    <s v="Late"/>
    <s v="Missed"/>
    <s v="Missed"/>
    <s v="Missed"/>
    <s v="Missed"/>
    <s v="On-time"/>
    <n v="5"/>
    <s v="High Risk"/>
  </r>
  <r>
    <s v="CUST0103"/>
    <n v="41"/>
    <n v="163216"/>
    <n v="429"/>
    <n v="0.631503921499174"/>
    <n v="1"/>
    <x v="1"/>
    <n v="45776"/>
    <n v="0.132651520032388"/>
    <x v="3"/>
    <n v="18"/>
    <x v="0"/>
    <x v="4"/>
    <s v="Late"/>
    <s v="Missed"/>
    <s v="Late"/>
    <s v="Late"/>
    <s v="Missed"/>
    <s v="On-time"/>
    <n v="5"/>
    <s v="High Risk"/>
  </r>
  <r>
    <s v="CUST0104"/>
    <n v="43"/>
    <n v="107658"/>
    <n v="679"/>
    <n v="0.52841018886492097"/>
    <n v="1"/>
    <x v="0"/>
    <n v="60628"/>
    <n v="0.23433152098898799"/>
    <x v="0"/>
    <n v="16"/>
    <x v="0"/>
    <x v="3"/>
    <s v="Late"/>
    <s v="On-time"/>
    <s v="Late"/>
    <s v="Late"/>
    <s v="Missed"/>
    <s v="Missed"/>
    <n v="5"/>
    <s v="High Risk"/>
  </r>
  <r>
    <s v="CUST0105"/>
    <n v="42"/>
    <n v="178165"/>
    <n v="383"/>
    <n v="0.42523452119011301"/>
    <n v="2"/>
    <x v="0"/>
    <n v="45776"/>
    <n v="0.17670636460091599"/>
    <x v="1"/>
    <n v="15"/>
    <x v="3"/>
    <x v="3"/>
    <s v="Missed"/>
    <s v="On-time"/>
    <s v="Missed"/>
    <s v="On-time"/>
    <s v="On-time"/>
    <s v="Late"/>
    <n v="3"/>
    <s v="Low Risk"/>
  </r>
  <r>
    <s v="CUST0106"/>
    <n v="62"/>
    <n v="99076"/>
    <n v="340"/>
    <n v="0.62652425995685301"/>
    <n v="6"/>
    <x v="0"/>
    <n v="30443"/>
    <n v="0.199682016907719"/>
    <x v="3"/>
    <n v="14"/>
    <x v="1"/>
    <x v="3"/>
    <s v="Late"/>
    <s v="Late"/>
    <s v="Late"/>
    <s v="Missed"/>
    <s v="Missed"/>
    <s v="Missed"/>
    <n v="6"/>
    <s v="High Risk"/>
  </r>
  <r>
    <s v="CUST0107"/>
    <n v="58"/>
    <n v="117023"/>
    <n v="339"/>
    <n v="0.509810681854871"/>
    <n v="0"/>
    <x v="0"/>
    <n v="42556"/>
    <n v="0.31199506801587401"/>
    <x v="0"/>
    <n v="7"/>
    <x v="3"/>
    <x v="4"/>
    <s v="On-time"/>
    <s v="On-time"/>
    <s v="Late"/>
    <s v="Late"/>
    <s v="Late"/>
    <s v="On-time"/>
    <n v="3"/>
    <s v="Low Risk"/>
  </r>
  <r>
    <s v="CUST0108"/>
    <n v="46"/>
    <n v="127816"/>
    <n v="820"/>
    <n v="0.45385991736090397"/>
    <n v="0"/>
    <x v="0"/>
    <n v="94000"/>
    <n v="0.25988357943888202"/>
    <x v="1"/>
    <n v="18"/>
    <x v="3"/>
    <x v="0"/>
    <s v="Missed"/>
    <s v="Missed"/>
    <s v="Late"/>
    <s v="On-time"/>
    <s v="On-time"/>
    <s v="Missed"/>
    <n v="4"/>
    <s v="High Risk"/>
  </r>
  <r>
    <s v="CUST0109"/>
    <n v="32"/>
    <n v="19748"/>
    <n v="354"/>
    <n v="0.237544122932216"/>
    <n v="6"/>
    <x v="0"/>
    <n v="29584"/>
    <n v="0.469949445267134"/>
    <x v="0"/>
    <n v="7"/>
    <x v="1"/>
    <x v="1"/>
    <s v="Missed"/>
    <s v="Late"/>
    <s v="On-time"/>
    <s v="Late"/>
    <s v="Missed"/>
    <s v="Late"/>
    <n v="5"/>
    <s v="High Risk"/>
  </r>
  <r>
    <s v="CUST0110"/>
    <n v="62"/>
    <n v="170026"/>
    <n v="523"/>
    <n v="0.18746904294678399"/>
    <n v="5"/>
    <x v="0"/>
    <n v="64950"/>
    <n v="0.40780033727074699"/>
    <x v="0"/>
    <n v="17"/>
    <x v="1"/>
    <x v="4"/>
    <s v="Missed"/>
    <s v="Missed"/>
    <s v="On-time"/>
    <s v="Late"/>
    <s v="On-time"/>
    <s v="On-time"/>
    <n v="3"/>
    <s v="Low Risk"/>
  </r>
  <r>
    <s v="CUST0111"/>
    <n v="18"/>
    <n v="43732"/>
    <n v="474"/>
    <n v="0.23375404145718501"/>
    <n v="5"/>
    <x v="0"/>
    <n v="76774"/>
    <n v="0.23911160621896599"/>
    <x v="1"/>
    <n v="15"/>
    <x v="2"/>
    <x v="0"/>
    <s v="Missed"/>
    <s v="Missed"/>
    <s v="On-time"/>
    <s v="Late"/>
    <s v="Late"/>
    <s v="Late"/>
    <n v="5"/>
    <s v="High Risk"/>
  </r>
  <r>
    <s v="CUST0112"/>
    <n v="42"/>
    <n v="16015"/>
    <n v="332"/>
    <n v="0.55566581224404299"/>
    <n v="5"/>
    <x v="0"/>
    <n v="8828"/>
    <n v="0.20831821582594801"/>
    <x v="1"/>
    <n v="19"/>
    <x v="2"/>
    <x v="0"/>
    <s v="Late"/>
    <s v="Missed"/>
    <s v="Late"/>
    <s v="Late"/>
    <s v="Late"/>
    <s v="On-time"/>
    <n v="5"/>
    <s v="High Risk"/>
  </r>
  <r>
    <s v="CUST0113"/>
    <n v="24"/>
    <n v="153311"/>
    <n v="475"/>
    <n v="0.48418425047872898"/>
    <n v="0"/>
    <x v="1"/>
    <n v="692"/>
    <n v="0.43826419356641899"/>
    <x v="0"/>
    <n v="18"/>
    <x v="1"/>
    <x v="4"/>
    <s v="Missed"/>
    <s v="Late"/>
    <s v="Late"/>
    <s v="Late"/>
    <s v="Missed"/>
    <s v="On-time"/>
    <n v="5"/>
    <s v="High Risk"/>
  </r>
  <r>
    <s v="CUST0114"/>
    <n v="26"/>
    <n v="107658"/>
    <n v="725"/>
    <n v="0.203943180358507"/>
    <n v="1"/>
    <x v="0"/>
    <n v="77743"/>
    <n v="0.46600424894834802"/>
    <x v="0"/>
    <n v="9"/>
    <x v="0"/>
    <x v="4"/>
    <s v="On-time"/>
    <s v="Late"/>
    <s v="Late"/>
    <s v="Late"/>
    <s v="On-time"/>
    <s v="On-time"/>
    <n v="3"/>
    <s v="Low Risk"/>
  </r>
  <r>
    <s v="CUST0115"/>
    <n v="41"/>
    <n v="138961"/>
    <n v="826"/>
    <n v="0.62918356515876195"/>
    <n v="0"/>
    <x v="0"/>
    <n v="32588"/>
    <n v="0.30163393500000002"/>
    <x v="1"/>
    <n v="16"/>
    <x v="0"/>
    <x v="0"/>
    <s v="On-time"/>
    <s v="On-time"/>
    <s v="Missed"/>
    <s v="Late"/>
    <s v="Missed"/>
    <s v="Late"/>
    <n v="4"/>
    <s v="High Risk"/>
  </r>
  <r>
    <s v="CUST0116"/>
    <n v="18"/>
    <n v="121884"/>
    <n v="586"/>
    <n v="0.774861902635819"/>
    <n v="4"/>
    <x v="0"/>
    <n v="45776"/>
    <n v="0.30928576239716998"/>
    <x v="3"/>
    <n v="12"/>
    <x v="3"/>
    <x v="0"/>
    <s v="On-time"/>
    <s v="Late"/>
    <s v="Late"/>
    <s v="Late"/>
    <s v="Missed"/>
    <s v="Late"/>
    <n v="5"/>
    <s v="High Risk"/>
  </r>
  <r>
    <s v="CUST0117"/>
    <n v="61"/>
    <n v="19835"/>
    <n v="629"/>
    <n v="0.38030127665673202"/>
    <n v="3"/>
    <x v="1"/>
    <n v="55980"/>
    <n v="0.27481216921032697"/>
    <x v="2"/>
    <n v="12"/>
    <x v="4"/>
    <x v="0"/>
    <s v="Late"/>
    <s v="Late"/>
    <s v="Missed"/>
    <s v="Missed"/>
    <s v="Missed"/>
    <s v="Missed"/>
    <n v="6"/>
    <s v="High Risk"/>
  </r>
  <r>
    <s v="CUST0118"/>
    <n v="25"/>
    <n v="84724"/>
    <n v="655"/>
    <n v="0.15180362852632501"/>
    <n v="5"/>
    <x v="0"/>
    <n v="22510"/>
    <n v="0.36491201400599299"/>
    <x v="0"/>
    <n v="6"/>
    <x v="3"/>
    <x v="4"/>
    <s v="Late"/>
    <s v="Late"/>
    <s v="On-time"/>
    <s v="Late"/>
    <s v="On-time"/>
    <s v="Late"/>
    <n v="4"/>
    <s v="High Risk"/>
  </r>
  <r>
    <s v="CUST0119"/>
    <n v="41"/>
    <n v="125448"/>
    <n v="644"/>
    <n v="0.358174723019617"/>
    <n v="1"/>
    <x v="1"/>
    <n v="82909"/>
    <n v="0.49426681241615"/>
    <x v="0"/>
    <n v="9"/>
    <x v="3"/>
    <x v="0"/>
    <s v="On-time"/>
    <s v="Late"/>
    <s v="On-time"/>
    <s v="Missed"/>
    <s v="Late"/>
    <s v="Missed"/>
    <n v="4"/>
    <s v="High Risk"/>
  </r>
  <r>
    <s v="CUST0120"/>
    <n v="28"/>
    <n v="134156"/>
    <n v="584"/>
    <n v="0.67089212535893805"/>
    <n v="2"/>
    <x v="0"/>
    <n v="30509"/>
    <n v="0.25159429806722"/>
    <x v="0"/>
    <n v="1"/>
    <x v="4"/>
    <x v="3"/>
    <s v="Late"/>
    <s v="Missed"/>
    <s v="Late"/>
    <s v="Late"/>
    <s v="On-time"/>
    <s v="Missed"/>
    <n v="5"/>
    <s v="High Risk"/>
  </r>
  <r>
    <s v="CUST0121"/>
    <n v="68"/>
    <n v="190333"/>
    <n v="526"/>
    <n v="0.60970597170695395"/>
    <n v="2"/>
    <x v="0"/>
    <n v="45776"/>
    <n v="0.30163393500000002"/>
    <x v="0"/>
    <n v="3"/>
    <x v="1"/>
    <x v="4"/>
    <s v="Missed"/>
    <s v="On-time"/>
    <s v="Missed"/>
    <s v="On-time"/>
    <s v="On-time"/>
    <s v="Missed"/>
    <n v="3"/>
    <s v="Low Risk"/>
  </r>
  <r>
    <s v="CUST0122"/>
    <n v="34"/>
    <n v="125226"/>
    <n v="354"/>
    <n v="0.31551346279770398"/>
    <n v="3"/>
    <x v="0"/>
    <n v="35598"/>
    <n v="0.35790077001492598"/>
    <x v="0"/>
    <n v="5"/>
    <x v="0"/>
    <x v="3"/>
    <s v="Late"/>
    <s v="On-time"/>
    <s v="On-time"/>
    <s v="Late"/>
    <s v="Missed"/>
    <s v="On-time"/>
    <n v="3"/>
    <s v="Low Risk"/>
  </r>
  <r>
    <s v="CUST0123"/>
    <n v="25"/>
    <n v="80953"/>
    <n v="623"/>
    <n v="0.80423442755294805"/>
    <n v="1"/>
    <x v="1"/>
    <n v="71588"/>
    <n v="0.43899640686042002"/>
    <x v="0"/>
    <n v="17"/>
    <x v="3"/>
    <x v="2"/>
    <s v="On-time"/>
    <s v="On-time"/>
    <s v="Missed"/>
    <s v="Missed"/>
    <s v="On-time"/>
    <s v="Missed"/>
    <n v="3"/>
    <s v="High Risk"/>
  </r>
  <r>
    <s v="CUST0124"/>
    <n v="52"/>
    <n v="129692"/>
    <n v="522"/>
    <n v="0.76965601318527899"/>
    <n v="0"/>
    <x v="0"/>
    <n v="36955"/>
    <n v="0.26962402184802198"/>
    <x v="1"/>
    <n v="5"/>
    <x v="4"/>
    <x v="4"/>
    <s v="Late"/>
    <s v="On-time"/>
    <s v="On-time"/>
    <s v="Late"/>
    <s v="On-time"/>
    <s v="Late"/>
    <n v="3"/>
    <s v="Low Risk"/>
  </r>
  <r>
    <s v="CUST0125"/>
    <n v="52"/>
    <n v="199402"/>
    <n v="427"/>
    <n v="0.35339878734467101"/>
    <n v="0"/>
    <x v="1"/>
    <n v="45776"/>
    <n v="0.22949625198603299"/>
    <x v="0"/>
    <n v="16"/>
    <x v="2"/>
    <x v="2"/>
    <s v="On-time"/>
    <s v="On-time"/>
    <s v="Late"/>
    <s v="On-time"/>
    <s v="Missed"/>
    <s v="Missed"/>
    <n v="3"/>
    <s v="High Risk"/>
  </r>
  <r>
    <s v="CUST0126"/>
    <n v="50"/>
    <n v="90880"/>
    <n v="800"/>
    <n v="0.351341999407006"/>
    <n v="4"/>
    <x v="1"/>
    <n v="89537"/>
    <n v="0.25627405946222998"/>
    <x v="0"/>
    <n v="13"/>
    <x v="3"/>
    <x v="0"/>
    <s v="On-time"/>
    <s v="On-time"/>
    <s v="Missed"/>
    <s v="Late"/>
    <s v="On-time"/>
    <s v="Late"/>
    <n v="3"/>
    <s v="High Risk"/>
  </r>
  <r>
    <s v="CUST0127"/>
    <n v="22"/>
    <n v="118081"/>
    <n v="623"/>
    <n v="0.38143441252410198"/>
    <n v="4"/>
    <x v="0"/>
    <n v="16034"/>
    <n v="0.38502053671312297"/>
    <x v="0"/>
    <n v="10"/>
    <x v="0"/>
    <x v="0"/>
    <s v="Late"/>
    <s v="On-time"/>
    <s v="Late"/>
    <s v="Missed"/>
    <s v="Late"/>
    <s v="On-time"/>
    <n v="4"/>
    <s v="High Risk"/>
  </r>
  <r>
    <s v="CUST0128"/>
    <n v="59"/>
    <n v="115497"/>
    <n v="693"/>
    <n v="0.39853344492228998"/>
    <n v="0"/>
    <x v="0"/>
    <n v="89537"/>
    <n v="0.25455390587150101"/>
    <x v="2"/>
    <n v="18"/>
    <x v="1"/>
    <x v="1"/>
    <s v="On-time"/>
    <s v="Late"/>
    <s v="Late"/>
    <s v="Missed"/>
    <s v="Missed"/>
    <s v="Late"/>
    <n v="5"/>
    <s v="High Risk"/>
  </r>
  <r>
    <s v="CUST0129"/>
    <n v="56"/>
    <n v="199402"/>
    <n v="777"/>
    <n v="0.69010760158568796"/>
    <n v="2"/>
    <x v="1"/>
    <n v="96507"/>
    <n v="0.33287603003428401"/>
    <x v="3"/>
    <n v="1"/>
    <x v="3"/>
    <x v="0"/>
    <s v="Late"/>
    <s v="Missed"/>
    <s v="On-time"/>
    <s v="Missed"/>
    <s v="Missed"/>
    <s v="Missed"/>
    <n v="5"/>
    <s v="High Risk"/>
  </r>
  <r>
    <s v="CUST0130"/>
    <n v="58"/>
    <n v="166836"/>
    <n v="781"/>
    <n v="0.58506581209531805"/>
    <n v="5"/>
    <x v="0"/>
    <n v="76445"/>
    <n v="0.302780291573994"/>
    <x v="1"/>
    <n v="2"/>
    <x v="3"/>
    <x v="2"/>
    <s v="On-time"/>
    <s v="On-time"/>
    <s v="Missed"/>
    <s v="Missed"/>
    <s v="Late"/>
    <s v="Missed"/>
    <n v="4"/>
    <s v="High Risk"/>
  </r>
  <r>
    <s v="CUST0131"/>
    <n v="45"/>
    <n v="187627"/>
    <n v="766"/>
    <n v="0.67541575387011699"/>
    <n v="2"/>
    <x v="0"/>
    <n v="20052"/>
    <n v="0.29246203875772298"/>
    <x v="0"/>
    <n v="10"/>
    <x v="4"/>
    <x v="0"/>
    <s v="On-time"/>
    <s v="On-time"/>
    <s v="On-time"/>
    <s v="On-time"/>
    <s v="Missed"/>
    <s v="Late"/>
    <n v="2"/>
    <s v="Low Risk"/>
  </r>
  <r>
    <s v="CUST0132"/>
    <n v="24"/>
    <n v="73141"/>
    <n v="717"/>
    <n v="0.63471302863734003"/>
    <n v="4"/>
    <x v="0"/>
    <n v="36913"/>
    <n v="0.37012923267522302"/>
    <x v="0"/>
    <n v="5"/>
    <x v="2"/>
    <x v="4"/>
    <s v="Late"/>
    <s v="Late"/>
    <s v="Missed"/>
    <s v="Late"/>
    <s v="Missed"/>
    <s v="On-time"/>
    <n v="5"/>
    <s v="High Risk"/>
  </r>
  <r>
    <s v="CUST0133"/>
    <n v="26"/>
    <n v="180983"/>
    <n v="427"/>
    <n v="0.84290541363874605"/>
    <n v="3"/>
    <x v="0"/>
    <n v="77209"/>
    <n v="0.25214201001358"/>
    <x v="3"/>
    <n v="13"/>
    <x v="2"/>
    <x v="0"/>
    <s v="Missed"/>
    <s v="Late"/>
    <s v="Missed"/>
    <s v="Late"/>
    <s v="Missed"/>
    <s v="Late"/>
    <n v="6"/>
    <s v="High Risk"/>
  </r>
  <r>
    <s v="CUST0134"/>
    <n v="25"/>
    <n v="168772"/>
    <n v="388"/>
    <n v="0.28812289123817098"/>
    <n v="0"/>
    <x v="1"/>
    <n v="94363"/>
    <n v="0.25694134398177199"/>
    <x v="1"/>
    <n v="18"/>
    <x v="1"/>
    <x v="1"/>
    <s v="Missed"/>
    <s v="On-time"/>
    <s v="On-time"/>
    <s v="Missed"/>
    <s v="Missed"/>
    <s v="Missed"/>
    <n v="4"/>
    <s v="High Risk"/>
  </r>
  <r>
    <s v="CUST0135"/>
    <n v="29"/>
    <n v="16252"/>
    <n v="441"/>
    <n v="0.57607170607678304"/>
    <n v="4"/>
    <x v="0"/>
    <n v="96056"/>
    <n v="0.379760284999975"/>
    <x v="0"/>
    <n v="15"/>
    <x v="0"/>
    <x v="0"/>
    <s v="Late"/>
    <s v="On-time"/>
    <s v="Late"/>
    <s v="On-time"/>
    <s v="Missed"/>
    <s v="Late"/>
    <n v="4"/>
    <s v="High Risk"/>
  </r>
  <r>
    <s v="CUST0136"/>
    <n v="51"/>
    <n v="118333"/>
    <n v="346"/>
    <n v="6.5235748753060402E-2"/>
    <n v="4"/>
    <x v="0"/>
    <n v="20081"/>
    <n v="0.201307467583134"/>
    <x v="0"/>
    <n v="6"/>
    <x v="1"/>
    <x v="2"/>
    <s v="On-time"/>
    <s v="On-time"/>
    <s v="Missed"/>
    <s v="Missed"/>
    <s v="Missed"/>
    <s v="Late"/>
    <n v="4"/>
    <s v="High Risk"/>
  </r>
  <r>
    <s v="CUST0137"/>
    <n v="50"/>
    <n v="192247"/>
    <n v="387"/>
    <n v="0.236608885180628"/>
    <n v="5"/>
    <x v="0"/>
    <n v="28730"/>
    <n v="0.21197798091776701"/>
    <x v="2"/>
    <n v="7"/>
    <x v="3"/>
    <x v="2"/>
    <s v="Missed"/>
    <s v="Missed"/>
    <s v="On-time"/>
    <s v="Missed"/>
    <s v="On-time"/>
    <s v="On-time"/>
    <n v="3"/>
    <s v="Low Risk"/>
  </r>
  <r>
    <s v="CUST0138"/>
    <n v="65"/>
    <n v="199294"/>
    <n v="505"/>
    <n v="0.48502932281303002"/>
    <n v="0"/>
    <x v="0"/>
    <n v="85107"/>
    <n v="0.17396857086563999"/>
    <x v="0"/>
    <n v="18"/>
    <x v="3"/>
    <x v="0"/>
    <s v="Late"/>
    <s v="Late"/>
    <s v="Missed"/>
    <s v="Missed"/>
    <s v="On-time"/>
    <s v="On-time"/>
    <n v="4"/>
    <s v="High Risk"/>
  </r>
  <r>
    <s v="CUST0139"/>
    <n v="72"/>
    <n v="138961"/>
    <n v="402"/>
    <n v="0.58364132255090695"/>
    <n v="5"/>
    <x v="1"/>
    <n v="42556"/>
    <n v="0.38490109132765499"/>
    <x v="2"/>
    <n v="19"/>
    <x v="2"/>
    <x v="2"/>
    <s v="Missed"/>
    <s v="On-time"/>
    <s v="On-time"/>
    <s v="Late"/>
    <s v="Late"/>
    <s v="On-time"/>
    <n v="3"/>
    <s v="High Risk"/>
  </r>
  <r>
    <s v="CUST0140"/>
    <n v="40"/>
    <n v="129548"/>
    <n v="794"/>
    <n v="0.47963685159408598"/>
    <n v="0"/>
    <x v="0"/>
    <n v="16693"/>
    <n v="0.28947630319187301"/>
    <x v="0"/>
    <n v="15"/>
    <x v="0"/>
    <x v="2"/>
    <s v="On-time"/>
    <s v="On-time"/>
    <s v="On-time"/>
    <s v="Late"/>
    <s v="Late"/>
    <s v="On-time"/>
    <n v="2"/>
    <s v="Low Risk"/>
  </r>
  <r>
    <s v="CUST0141"/>
    <n v="41"/>
    <n v="58088"/>
    <n v="567"/>
    <n v="0.38656151623746399"/>
    <n v="5"/>
    <x v="0"/>
    <n v="10951"/>
    <n v="0.168638485392093"/>
    <x v="1"/>
    <n v="6"/>
    <x v="4"/>
    <x v="1"/>
    <s v="On-time"/>
    <s v="Late"/>
    <s v="Missed"/>
    <s v="On-time"/>
    <s v="Missed"/>
    <s v="On-time"/>
    <n v="3"/>
    <s v="Low Risk"/>
  </r>
  <r>
    <s v="CUST0142"/>
    <n v="54"/>
    <n v="30485"/>
    <n v="617"/>
    <n v="0.42211642450139197"/>
    <n v="2"/>
    <x v="0"/>
    <n v="76861"/>
    <n v="0.38538085623090601"/>
    <x v="0"/>
    <n v="8"/>
    <x v="0"/>
    <x v="4"/>
    <s v="Late"/>
    <s v="On-time"/>
    <s v="Missed"/>
    <s v="Late"/>
    <s v="Missed"/>
    <s v="Late"/>
    <n v="5"/>
    <s v="High Risk"/>
  </r>
  <r>
    <s v="CUST0143"/>
    <n v="52"/>
    <n v="178165"/>
    <n v="823"/>
    <n v="0.77388819528482"/>
    <n v="3"/>
    <x v="0"/>
    <n v="19977"/>
    <n v="0.24444578384245599"/>
    <x v="2"/>
    <n v="12"/>
    <x v="3"/>
    <x v="1"/>
    <s v="On-time"/>
    <s v="Late"/>
    <s v="On-time"/>
    <s v="Missed"/>
    <s v="On-time"/>
    <s v="Late"/>
    <n v="3"/>
    <s v="Low Risk"/>
  </r>
  <r>
    <s v="CUST0144"/>
    <n v="61"/>
    <n v="77292"/>
    <n v="414"/>
    <n v="0.42319356442397099"/>
    <n v="3"/>
    <x v="1"/>
    <n v="60348"/>
    <n v="0.21283219211631099"/>
    <x v="2"/>
    <n v="0"/>
    <x v="4"/>
    <x v="3"/>
    <s v="On-time"/>
    <s v="Late"/>
    <s v="Missed"/>
    <s v="On-time"/>
    <s v="On-time"/>
    <s v="On-time"/>
    <n v="2"/>
    <s v="High Risk"/>
  </r>
  <r>
    <s v="CUST0145"/>
    <n v="57"/>
    <n v="107658"/>
    <n v="694"/>
    <n v="0.84984832440870495"/>
    <n v="0"/>
    <x v="0"/>
    <n v="3494"/>
    <n v="0.28043214411230399"/>
    <x v="2"/>
    <n v="7"/>
    <x v="0"/>
    <x v="1"/>
    <s v="On-time"/>
    <s v="Missed"/>
    <s v="On-time"/>
    <s v="Missed"/>
    <s v="Late"/>
    <s v="On-time"/>
    <n v="3"/>
    <s v="Low Risk"/>
  </r>
  <r>
    <s v="CUST0146"/>
    <n v="39"/>
    <n v="41790"/>
    <n v="681"/>
    <n v="0.65880341470822601"/>
    <n v="1"/>
    <x v="0"/>
    <n v="17913"/>
    <n v="0.44787236094678901"/>
    <x v="3"/>
    <n v="3"/>
    <x v="0"/>
    <x v="0"/>
    <s v="Missed"/>
    <s v="Late"/>
    <s v="On-time"/>
    <s v="Late"/>
    <s v="Late"/>
    <s v="Missed"/>
    <n v="5"/>
    <s v="High Risk"/>
  </r>
  <r>
    <s v="CUST0147"/>
    <n v="44"/>
    <n v="31364"/>
    <n v="757"/>
    <n v="0.59150746922964603"/>
    <n v="6"/>
    <x v="0"/>
    <n v="10942"/>
    <n v="0.260503780350342"/>
    <x v="0"/>
    <n v="2"/>
    <x v="4"/>
    <x v="4"/>
    <s v="Late"/>
    <s v="On-time"/>
    <s v="Late"/>
    <s v="Missed"/>
    <s v="Late"/>
    <s v="On-time"/>
    <n v="4"/>
    <s v="High Risk"/>
  </r>
  <r>
    <s v="CUST0148"/>
    <n v="52"/>
    <n v="129692"/>
    <n v="826"/>
    <n v="0.26128061793579999"/>
    <n v="4"/>
    <x v="1"/>
    <n v="5539"/>
    <n v="0.35753388641155798"/>
    <x v="1"/>
    <n v="2"/>
    <x v="3"/>
    <x v="0"/>
    <s v="Missed"/>
    <s v="Late"/>
    <s v="Missed"/>
    <s v="Late"/>
    <s v="Late"/>
    <s v="Late"/>
    <n v="6"/>
    <s v="High Risk"/>
  </r>
  <r>
    <s v="CUST0149"/>
    <n v="18"/>
    <n v="15404"/>
    <n v="588"/>
    <n v="0.68704763227992505"/>
    <n v="4"/>
    <x v="0"/>
    <n v="91432"/>
    <n v="0.37270800204509502"/>
    <x v="0"/>
    <n v="12"/>
    <x v="0"/>
    <x v="3"/>
    <s v="On-time"/>
    <s v="On-time"/>
    <s v="On-time"/>
    <s v="Late"/>
    <s v="On-time"/>
    <s v="On-time"/>
    <n v="1"/>
    <s v="Low Risk"/>
  </r>
  <r>
    <s v="CUST0150"/>
    <n v="52"/>
    <n v="32955"/>
    <n v="302"/>
    <n v="0.40124588445030002"/>
    <n v="0"/>
    <x v="0"/>
    <n v="19796"/>
    <n v="0.34432732980064001"/>
    <x v="0"/>
    <n v="7"/>
    <x v="4"/>
    <x v="4"/>
    <s v="Late"/>
    <s v="On-time"/>
    <s v="On-time"/>
    <s v="Late"/>
    <s v="On-time"/>
    <s v="Late"/>
    <n v="3"/>
    <s v="Low Risk"/>
  </r>
  <r>
    <s v="CUST0151"/>
    <n v="54"/>
    <n v="53513"/>
    <n v="328"/>
    <n v="0.26111204839885999"/>
    <n v="5"/>
    <x v="0"/>
    <n v="95276"/>
    <n v="0.42710716496742601"/>
    <x v="0"/>
    <n v="6"/>
    <x v="3"/>
    <x v="2"/>
    <s v="On-time"/>
    <s v="Late"/>
    <s v="Late"/>
    <s v="Missed"/>
    <s v="Late"/>
    <s v="Missed"/>
    <n v="5"/>
    <s v="High Risk"/>
  </r>
  <r>
    <s v="CUST0152"/>
    <n v="64"/>
    <n v="189197"/>
    <n v="524"/>
    <n v="0.60256872261587502"/>
    <n v="1"/>
    <x v="1"/>
    <n v="6118"/>
    <n v="0.22928839953677199"/>
    <x v="2"/>
    <n v="0"/>
    <x v="4"/>
    <x v="1"/>
    <s v="On-time"/>
    <s v="Missed"/>
    <s v="On-time"/>
    <s v="Late"/>
    <s v="On-time"/>
    <s v="Late"/>
    <n v="3"/>
    <s v="High Risk"/>
  </r>
  <r>
    <s v="CUST0153"/>
    <n v="31"/>
    <n v="97986"/>
    <n v="326"/>
    <n v="0.222410787886692"/>
    <n v="2"/>
    <x v="0"/>
    <n v="34897"/>
    <n v="0.19566651569496599"/>
    <x v="2"/>
    <n v="15"/>
    <x v="4"/>
    <x v="0"/>
    <s v="On-time"/>
    <s v="Late"/>
    <s v="Missed"/>
    <s v="On-time"/>
    <s v="Missed"/>
    <s v="Missed"/>
    <n v="4"/>
    <s v="High Risk"/>
  </r>
  <r>
    <s v="CUST0154"/>
    <n v="20"/>
    <n v="107658"/>
    <n v="718"/>
    <n v="0.34755170757408299"/>
    <n v="5"/>
    <x v="0"/>
    <n v="39006"/>
    <n v="0.19370333439750001"/>
    <x v="2"/>
    <n v="5"/>
    <x v="0"/>
    <x v="3"/>
    <s v="On-time"/>
    <s v="Missed"/>
    <s v="Missed"/>
    <s v="Late"/>
    <s v="Late"/>
    <s v="Missed"/>
    <n v="5"/>
    <s v="High Risk"/>
  </r>
  <r>
    <s v="CUST0155"/>
    <n v="18"/>
    <n v="116570"/>
    <n v="823"/>
    <n v="0.49797681770621699"/>
    <n v="5"/>
    <x v="0"/>
    <n v="36342"/>
    <n v="0.28555315847002"/>
    <x v="0"/>
    <n v="6"/>
    <x v="3"/>
    <x v="2"/>
    <s v="Missed"/>
    <s v="Missed"/>
    <s v="Missed"/>
    <s v="Late"/>
    <s v="Late"/>
    <s v="Late"/>
    <n v="6"/>
    <s v="High Risk"/>
  </r>
  <r>
    <s v="CUST0156"/>
    <n v="22"/>
    <n v="119185"/>
    <n v="711"/>
    <n v="0.94368428482294497"/>
    <n v="0"/>
    <x v="0"/>
    <n v="44454"/>
    <n v="0.20529533421594701"/>
    <x v="0"/>
    <n v="11"/>
    <x v="0"/>
    <x v="1"/>
    <s v="Late"/>
    <s v="Missed"/>
    <s v="On-time"/>
    <s v="Late"/>
    <s v="Missed"/>
    <s v="Missed"/>
    <n v="5"/>
    <s v="High Risk"/>
  </r>
  <r>
    <s v="CUST0157"/>
    <n v="43"/>
    <n v="136465"/>
    <n v="823"/>
    <n v="0.36261684884150203"/>
    <n v="0"/>
    <x v="0"/>
    <n v="92381"/>
    <n v="0.31475409118653203"/>
    <x v="0"/>
    <n v="8"/>
    <x v="1"/>
    <x v="2"/>
    <s v="On-time"/>
    <s v="Late"/>
    <s v="Late"/>
    <s v="Late"/>
    <s v="Late"/>
    <s v="Missed"/>
    <n v="5"/>
    <s v="High Risk"/>
  </r>
  <r>
    <s v="CUST0158"/>
    <n v="72"/>
    <n v="21801"/>
    <n v="805"/>
    <n v="0.40835669613988401"/>
    <n v="4"/>
    <x v="1"/>
    <n v="95267"/>
    <n v="0.30769884197248898"/>
    <x v="3"/>
    <n v="10"/>
    <x v="1"/>
    <x v="1"/>
    <s v="On-time"/>
    <s v="On-time"/>
    <s v="Late"/>
    <s v="Late"/>
    <s v="Missed"/>
    <s v="Missed"/>
    <n v="4"/>
    <s v="High Risk"/>
  </r>
  <r>
    <s v="CUST0159"/>
    <n v="31"/>
    <n v="15404"/>
    <n v="316"/>
    <n v="0.64646901088432895"/>
    <n v="0"/>
    <x v="0"/>
    <n v="71791"/>
    <n v="0.40185733031860399"/>
    <x v="1"/>
    <n v="9"/>
    <x v="3"/>
    <x v="4"/>
    <s v="Late"/>
    <s v="On-time"/>
    <s v="On-time"/>
    <s v="On-time"/>
    <s v="Missed"/>
    <s v="On-time"/>
    <n v="2"/>
    <s v="Low Risk"/>
  </r>
  <r>
    <s v="CUST0160"/>
    <n v="56"/>
    <n v="54081"/>
    <n v="566"/>
    <n v="0.25234086232479003"/>
    <n v="0"/>
    <x v="0"/>
    <n v="43927"/>
    <n v="0.32911443082360398"/>
    <x v="0"/>
    <n v="0"/>
    <x v="4"/>
    <x v="2"/>
    <s v="On-time"/>
    <s v="Late"/>
    <s v="Missed"/>
    <s v="On-time"/>
    <s v="Late"/>
    <s v="On-time"/>
    <n v="3"/>
    <s v="Low Risk"/>
  </r>
  <r>
    <s v="CUST0161"/>
    <n v="44"/>
    <n v="74494"/>
    <n v="319"/>
    <n v="0.58856127620418297"/>
    <n v="0"/>
    <x v="0"/>
    <n v="48397"/>
    <n v="0.25838481441385502"/>
    <x v="0"/>
    <n v="17"/>
    <x v="0"/>
    <x v="2"/>
    <s v="On-time"/>
    <s v="Late"/>
    <s v="Missed"/>
    <s v="On-time"/>
    <s v="On-time"/>
    <s v="Late"/>
    <n v="3"/>
    <s v="Low Risk"/>
  </r>
  <r>
    <s v="CUST0162"/>
    <n v="26"/>
    <n v="89740"/>
    <n v="385"/>
    <n v="0.74118536152331704"/>
    <n v="4"/>
    <x v="0"/>
    <n v="96485"/>
    <n v="0.34108492044326799"/>
    <x v="3"/>
    <n v="3"/>
    <x v="0"/>
    <x v="2"/>
    <s v="Late"/>
    <s v="Missed"/>
    <s v="Missed"/>
    <s v="Late"/>
    <s v="On-time"/>
    <s v="Late"/>
    <n v="5"/>
    <s v="High Risk"/>
  </r>
  <r>
    <s v="CUST0163"/>
    <n v="32"/>
    <n v="116570"/>
    <n v="402"/>
    <n v="0.43858102305777902"/>
    <n v="2"/>
    <x v="0"/>
    <n v="26000"/>
    <n v="0.19698059801020501"/>
    <x v="3"/>
    <n v="4"/>
    <x v="3"/>
    <x v="4"/>
    <s v="Missed"/>
    <s v="Missed"/>
    <s v="On-time"/>
    <s v="Late"/>
    <s v="Late"/>
    <s v="Late"/>
    <n v="5"/>
    <s v="High Risk"/>
  </r>
  <r>
    <s v="CUST0164"/>
    <n v="32"/>
    <n v="117795"/>
    <n v="670"/>
    <n v="0.70523085627937299"/>
    <n v="2"/>
    <x v="1"/>
    <n v="14417"/>
    <n v="0.29618593119756798"/>
    <x v="3"/>
    <n v="8"/>
    <x v="3"/>
    <x v="3"/>
    <s v="Missed"/>
    <s v="Missed"/>
    <s v="On-time"/>
    <s v="Missed"/>
    <s v="On-time"/>
    <s v="On-time"/>
    <n v="3"/>
    <s v="High Risk"/>
  </r>
  <r>
    <s v="CUST0165"/>
    <n v="43"/>
    <n v="97844"/>
    <n v="391"/>
    <n v="0.55828998464236101"/>
    <n v="6"/>
    <x v="0"/>
    <n v="45776"/>
    <n v="0.33194012335955803"/>
    <x v="2"/>
    <n v="16"/>
    <x v="1"/>
    <x v="1"/>
    <s v="Missed"/>
    <s v="Late"/>
    <s v="Late"/>
    <s v="Missed"/>
    <s v="Missed"/>
    <s v="Late"/>
    <n v="6"/>
    <s v="High Risk"/>
  </r>
  <r>
    <s v="CUST0166"/>
    <n v="59"/>
    <n v="100999"/>
    <n v="457"/>
    <n v="0.35386360723924298"/>
    <n v="6"/>
    <x v="0"/>
    <n v="50989"/>
    <n v="0.31293175981501198"/>
    <x v="1"/>
    <n v="2"/>
    <x v="2"/>
    <x v="2"/>
    <s v="Missed"/>
    <s v="Missed"/>
    <s v="Late"/>
    <s v="On-time"/>
    <s v="Late"/>
    <s v="Missed"/>
    <n v="5"/>
    <s v="High Risk"/>
  </r>
  <r>
    <s v="CUST0167"/>
    <n v="30"/>
    <n v="21970"/>
    <n v="328"/>
    <n v="0.46043906282069802"/>
    <n v="0"/>
    <x v="0"/>
    <n v="85107"/>
    <n v="0.34150650949359801"/>
    <x v="0"/>
    <n v="15"/>
    <x v="3"/>
    <x v="4"/>
    <s v="On-time"/>
    <s v="On-time"/>
    <s v="Missed"/>
    <s v="Missed"/>
    <s v="Late"/>
    <s v="On-time"/>
    <n v="3"/>
    <s v="Low Risk"/>
  </r>
  <r>
    <s v="CUST0168"/>
    <n v="68"/>
    <n v="185883"/>
    <n v="604"/>
    <n v="0.42404853200395098"/>
    <n v="6"/>
    <x v="0"/>
    <n v="13761"/>
    <n v="0.23559539842871999"/>
    <x v="0"/>
    <n v="4"/>
    <x v="2"/>
    <x v="3"/>
    <s v="On-time"/>
    <s v="Late"/>
    <s v="Missed"/>
    <s v="Missed"/>
    <s v="On-time"/>
    <s v="Late"/>
    <n v="4"/>
    <s v="High Risk"/>
  </r>
  <r>
    <s v="CUST0169"/>
    <n v="49"/>
    <n v="53513"/>
    <n v="339"/>
    <n v="0.482472348436704"/>
    <n v="4"/>
    <x v="0"/>
    <n v="26549"/>
    <n v="0.41520314028095101"/>
    <x v="3"/>
    <n v="15"/>
    <x v="3"/>
    <x v="1"/>
    <s v="On-time"/>
    <s v="Late"/>
    <s v="Missed"/>
    <s v="On-time"/>
    <s v="Missed"/>
    <s v="Late"/>
    <n v="4"/>
    <s v="High Risk"/>
  </r>
  <r>
    <s v="CUST0170"/>
    <n v="56"/>
    <n v="150230"/>
    <n v="766"/>
    <n v="0.53054357984396505"/>
    <n v="2"/>
    <x v="0"/>
    <n v="5539"/>
    <n v="0.48221689493956998"/>
    <x v="0"/>
    <n v="2"/>
    <x v="4"/>
    <x v="4"/>
    <s v="On-time"/>
    <s v="Missed"/>
    <s v="On-time"/>
    <s v="On-time"/>
    <s v="Late"/>
    <s v="On-time"/>
    <n v="2"/>
    <s v="Low Risk"/>
  </r>
  <r>
    <s v="CUST0171"/>
    <n v="66"/>
    <n v="38959"/>
    <n v="310"/>
    <n v="0.61763998699437095"/>
    <n v="5"/>
    <x v="1"/>
    <n v="67460"/>
    <n v="0.13973238551414"/>
    <x v="1"/>
    <n v="19"/>
    <x v="4"/>
    <x v="1"/>
    <s v="Missed"/>
    <s v="Late"/>
    <s v="Late"/>
    <s v="Missed"/>
    <s v="Late"/>
    <s v="On-time"/>
    <n v="5"/>
    <s v="High Risk"/>
  </r>
  <r>
    <s v="CUST0172"/>
    <n v="69"/>
    <n v="172504"/>
    <n v="677"/>
    <n v="0.60173364991742695"/>
    <n v="2"/>
    <x v="0"/>
    <n v="98999"/>
    <n v="0.17844020040457501"/>
    <x v="1"/>
    <n v="14"/>
    <x v="1"/>
    <x v="2"/>
    <s v="Missed"/>
    <s v="On-time"/>
    <s v="On-time"/>
    <s v="Missed"/>
    <s v="On-time"/>
    <s v="Late"/>
    <n v="3"/>
    <s v="Low Risk"/>
  </r>
  <r>
    <s v="CUST0173"/>
    <n v="49"/>
    <n v="101188"/>
    <n v="818"/>
    <n v="0.05"/>
    <n v="2"/>
    <x v="0"/>
    <n v="74403"/>
    <n v="0.30430830080243798"/>
    <x v="0"/>
    <n v="2"/>
    <x v="1"/>
    <x v="3"/>
    <s v="On-time"/>
    <s v="On-time"/>
    <s v="Missed"/>
    <s v="On-time"/>
    <s v="On-time"/>
    <s v="Late"/>
    <n v="2"/>
    <s v="Low Risk"/>
  </r>
  <r>
    <s v="CUST0174"/>
    <n v="21"/>
    <n v="47217"/>
    <n v="383"/>
    <n v="0.48053836224559399"/>
    <n v="4"/>
    <x v="1"/>
    <n v="31316"/>
    <n v="0.27434490194471201"/>
    <x v="0"/>
    <n v="19"/>
    <x v="2"/>
    <x v="4"/>
    <s v="On-time"/>
    <s v="Late"/>
    <s v="On-time"/>
    <s v="Missed"/>
    <s v="Missed"/>
    <s v="Missed"/>
    <n v="4"/>
    <s v="High Risk"/>
  </r>
  <r>
    <s v="CUST0175"/>
    <n v="47"/>
    <n v="72458"/>
    <n v="407"/>
    <n v="0.19811561731864699"/>
    <n v="6"/>
    <x v="0"/>
    <n v="37445"/>
    <n v="0.48964124057727798"/>
    <x v="0"/>
    <n v="13"/>
    <x v="3"/>
    <x v="3"/>
    <s v="Late"/>
    <s v="Missed"/>
    <s v="Missed"/>
    <s v="Late"/>
    <s v="Late"/>
    <s v="Late"/>
    <n v="6"/>
    <s v="High Risk"/>
  </r>
  <r>
    <s v="CUST0176"/>
    <n v="54"/>
    <n v="76476"/>
    <n v="788"/>
    <n v="0.44485454950653402"/>
    <n v="5"/>
    <x v="0"/>
    <n v="69963"/>
    <n v="0.321978432342446"/>
    <x v="1"/>
    <n v="15"/>
    <x v="0"/>
    <x v="2"/>
    <s v="On-time"/>
    <s v="Missed"/>
    <s v="Late"/>
    <s v="Missed"/>
    <s v="Missed"/>
    <s v="Late"/>
    <n v="5"/>
    <s v="High Risk"/>
  </r>
  <r>
    <s v="CUST0177"/>
    <n v="40"/>
    <n v="159356"/>
    <n v="339"/>
    <n v="0.47524208243781602"/>
    <n v="4"/>
    <x v="0"/>
    <n v="68636"/>
    <n v="0.43925452537259502"/>
    <x v="1"/>
    <n v="16"/>
    <x v="1"/>
    <x v="3"/>
    <s v="Late"/>
    <s v="On-time"/>
    <s v="Missed"/>
    <s v="On-time"/>
    <s v="Missed"/>
    <s v="Late"/>
    <n v="4"/>
    <s v="High Risk"/>
  </r>
  <r>
    <s v="CUST0178"/>
    <n v="56"/>
    <n v="165580"/>
    <n v="447"/>
    <n v="0.69522967161694105"/>
    <n v="0"/>
    <x v="0"/>
    <n v="45776"/>
    <n v="0.30163393500000002"/>
    <x v="1"/>
    <n v="19"/>
    <x v="0"/>
    <x v="3"/>
    <s v="Late"/>
    <s v="Late"/>
    <s v="Late"/>
    <s v="Late"/>
    <s v="On-time"/>
    <s v="On-time"/>
    <n v="4"/>
    <s v="High Risk"/>
  </r>
  <r>
    <s v="CUST0179"/>
    <n v="62"/>
    <n v="108610"/>
    <n v="446"/>
    <n v="0.49397690657998"/>
    <n v="3"/>
    <x v="0"/>
    <n v="11061"/>
    <n v="0.38141694833323497"/>
    <x v="0"/>
    <n v="17"/>
    <x v="0"/>
    <x v="0"/>
    <s v="Late"/>
    <s v="Late"/>
    <s v="Missed"/>
    <s v="Late"/>
    <s v="On-time"/>
    <s v="Missed"/>
    <n v="5"/>
    <s v="High Risk"/>
  </r>
  <r>
    <s v="CUST0180"/>
    <n v="32"/>
    <n v="182280"/>
    <n v="467"/>
    <n v="0.55184360366865204"/>
    <n v="2"/>
    <x v="0"/>
    <n v="74433"/>
    <n v="0.22844831807416699"/>
    <x v="3"/>
    <n v="17"/>
    <x v="3"/>
    <x v="3"/>
    <s v="Late"/>
    <s v="Late"/>
    <s v="On-time"/>
    <s v="Late"/>
    <s v="Missed"/>
    <s v="Missed"/>
    <n v="5"/>
    <s v="High Risk"/>
  </r>
  <r>
    <s v="CUST0181"/>
    <n v="60"/>
    <n v="127816"/>
    <n v="638"/>
    <n v="0.65861127613148496"/>
    <n v="3"/>
    <x v="0"/>
    <n v="50183"/>
    <n v="0.22684574303803401"/>
    <x v="3"/>
    <n v="13"/>
    <x v="2"/>
    <x v="1"/>
    <s v="On-time"/>
    <s v="Missed"/>
    <s v="Late"/>
    <s v="Missed"/>
    <s v="On-time"/>
    <s v="Late"/>
    <n v="4"/>
    <s v="High Risk"/>
  </r>
  <r>
    <s v="CUST0182"/>
    <n v="46"/>
    <n v="149415"/>
    <n v="605"/>
    <n v="0.74555045196386005"/>
    <n v="4"/>
    <x v="0"/>
    <n v="30549"/>
    <n v="0.275164197358787"/>
    <x v="0"/>
    <n v="17"/>
    <x v="3"/>
    <x v="4"/>
    <s v="Late"/>
    <s v="Late"/>
    <s v="On-time"/>
    <s v="Missed"/>
    <s v="Missed"/>
    <s v="On-time"/>
    <n v="4"/>
    <s v="High Risk"/>
  </r>
  <r>
    <s v="CUST0183"/>
    <n v="53"/>
    <n v="120616"/>
    <n v="469"/>
    <n v="0.47539721532861701"/>
    <n v="4"/>
    <x v="0"/>
    <n v="69666"/>
    <n v="0.15754163602689"/>
    <x v="3"/>
    <n v="14"/>
    <x v="1"/>
    <x v="0"/>
    <s v="Late"/>
    <s v="Missed"/>
    <s v="Late"/>
    <s v="Missed"/>
    <s v="On-time"/>
    <s v="Missed"/>
    <n v="5"/>
    <s v="High Risk"/>
  </r>
  <r>
    <s v="CUST0184"/>
    <n v="30"/>
    <n v="199943"/>
    <n v="429"/>
    <n v="0.51883588833608096"/>
    <n v="4"/>
    <x v="0"/>
    <n v="10951"/>
    <n v="0.34427855253218498"/>
    <x v="2"/>
    <n v="14"/>
    <x v="0"/>
    <x v="4"/>
    <s v="Late"/>
    <s v="Late"/>
    <s v="Late"/>
    <s v="Missed"/>
    <s v="Late"/>
    <s v="Missed"/>
    <n v="6"/>
    <s v="High Risk"/>
  </r>
  <r>
    <s v="CUST0185"/>
    <n v="49"/>
    <n v="178551"/>
    <n v="811"/>
    <n v="0.50200466044845005"/>
    <n v="3"/>
    <x v="0"/>
    <n v="47721"/>
    <n v="0.319071496671679"/>
    <x v="0"/>
    <n v="5"/>
    <x v="3"/>
    <x v="4"/>
    <s v="On-time"/>
    <s v="Late"/>
    <s v="On-time"/>
    <s v="Missed"/>
    <s v="Late"/>
    <s v="Late"/>
    <n v="4"/>
    <s v="High Risk"/>
  </r>
  <r>
    <s v="CUST0186"/>
    <n v="24"/>
    <n v="68932"/>
    <n v="792"/>
    <n v="0.39148020711378401"/>
    <n v="4"/>
    <x v="0"/>
    <n v="84521"/>
    <n v="0.32661922481872702"/>
    <x v="1"/>
    <n v="14"/>
    <x v="3"/>
    <x v="2"/>
    <s v="On-time"/>
    <s v="On-time"/>
    <s v="Missed"/>
    <s v="Late"/>
    <s v="Late"/>
    <s v="On-time"/>
    <n v="3"/>
    <s v="Low Risk"/>
  </r>
  <r>
    <s v="CUST0187"/>
    <n v="68"/>
    <n v="23702"/>
    <n v="401"/>
    <n v="0.34617695531152198"/>
    <n v="0"/>
    <x v="0"/>
    <n v="31198"/>
    <n v="0.38870310221329002"/>
    <x v="3"/>
    <n v="17"/>
    <x v="3"/>
    <x v="2"/>
    <s v="Late"/>
    <s v="Late"/>
    <s v="Missed"/>
    <s v="On-time"/>
    <s v="On-time"/>
    <s v="On-time"/>
    <n v="3"/>
    <s v="Low Risk"/>
  </r>
  <r>
    <s v="CUST0188"/>
    <n v="39"/>
    <n v="107658"/>
    <n v="826"/>
    <n v="0.05"/>
    <n v="4"/>
    <x v="1"/>
    <n v="7796"/>
    <n v="0.45147820461941501"/>
    <x v="0"/>
    <n v="3"/>
    <x v="1"/>
    <x v="0"/>
    <s v="Missed"/>
    <s v="On-time"/>
    <s v="Late"/>
    <s v="On-time"/>
    <s v="On-time"/>
    <s v="Late"/>
    <n v="3"/>
    <s v="High Risk"/>
  </r>
  <r>
    <s v="CUST0189"/>
    <n v="45"/>
    <n v="67528"/>
    <n v="526"/>
    <n v="0.284667813095134"/>
    <n v="1"/>
    <x v="0"/>
    <n v="64950"/>
    <n v="0.26362889509124499"/>
    <x v="3"/>
    <n v="7"/>
    <x v="2"/>
    <x v="2"/>
    <s v="On-time"/>
    <s v="On-time"/>
    <s v="On-time"/>
    <s v="Late"/>
    <s v="Missed"/>
    <s v="Late"/>
    <n v="3"/>
    <s v="Low Risk"/>
  </r>
  <r>
    <s v="CUST0190"/>
    <n v="19"/>
    <n v="162851"/>
    <n v="523"/>
    <n v="0.14427383335803901"/>
    <n v="6"/>
    <x v="0"/>
    <n v="44437"/>
    <n v="0.34773506397364701"/>
    <x v="0"/>
    <n v="14"/>
    <x v="3"/>
    <x v="2"/>
    <s v="Missed"/>
    <s v="On-time"/>
    <s v="On-time"/>
    <s v="Late"/>
    <s v="On-time"/>
    <s v="Late"/>
    <n v="3"/>
    <s v="Low Risk"/>
  </r>
  <r>
    <s v="CUST0191"/>
    <n v="59"/>
    <n v="183513"/>
    <n v="800"/>
    <n v="0.75103969689064998"/>
    <n v="3"/>
    <x v="1"/>
    <n v="49016"/>
    <n v="0.32929882083349699"/>
    <x v="1"/>
    <n v="2"/>
    <x v="1"/>
    <x v="2"/>
    <s v="Missed"/>
    <s v="On-time"/>
    <s v="Late"/>
    <s v="Late"/>
    <s v="Late"/>
    <s v="On-time"/>
    <n v="4"/>
    <s v="High Risk"/>
  </r>
  <r>
    <s v="CUST0192"/>
    <n v="62"/>
    <n v="42192"/>
    <n v="301"/>
    <n v="0.53768320165948502"/>
    <n v="1"/>
    <x v="0"/>
    <n v="45776"/>
    <n v="0.33776145063289398"/>
    <x v="0"/>
    <n v="14"/>
    <x v="0"/>
    <x v="4"/>
    <s v="Missed"/>
    <s v="Missed"/>
    <s v="Late"/>
    <s v="Missed"/>
    <s v="On-time"/>
    <s v="Late"/>
    <n v="5"/>
    <s v="High Risk"/>
  </r>
  <r>
    <s v="CUST0193"/>
    <n v="74"/>
    <n v="32019"/>
    <n v="475"/>
    <n v="0.47481220541063301"/>
    <n v="4"/>
    <x v="0"/>
    <n v="22835"/>
    <n v="0.339259766446598"/>
    <x v="1"/>
    <n v="12"/>
    <x v="4"/>
    <x v="0"/>
    <s v="On-time"/>
    <s v="On-time"/>
    <s v="On-time"/>
    <s v="On-time"/>
    <s v="Missed"/>
    <s v="Missed"/>
    <n v="2"/>
    <s v="Low Risk"/>
  </r>
  <r>
    <s v="CUST0194"/>
    <n v="70"/>
    <n v="67638"/>
    <n v="612"/>
    <n v="0.35650296278378302"/>
    <n v="0"/>
    <x v="0"/>
    <n v="34897"/>
    <n v="0.45905033445648302"/>
    <x v="0"/>
    <n v="8"/>
    <x v="1"/>
    <x v="4"/>
    <s v="Missed"/>
    <s v="Late"/>
    <s v="Missed"/>
    <s v="Missed"/>
    <s v="Missed"/>
    <s v="Missed"/>
    <n v="6"/>
    <s v="High Risk"/>
  </r>
  <r>
    <s v="CUST0195"/>
    <n v="23"/>
    <n v="198401"/>
    <n v="820"/>
    <n v="0.505955852646924"/>
    <n v="2"/>
    <x v="1"/>
    <n v="42556"/>
    <n v="0.25403231315107"/>
    <x v="0"/>
    <n v="1"/>
    <x v="4"/>
    <x v="1"/>
    <s v="Missed"/>
    <s v="Missed"/>
    <s v="Missed"/>
    <s v="Late"/>
    <s v="On-time"/>
    <s v="Late"/>
    <n v="5"/>
    <s v="High Risk"/>
  </r>
  <r>
    <s v="CUST0196"/>
    <n v="45"/>
    <n v="153429"/>
    <n v="836"/>
    <n v="0.33040402446893302"/>
    <n v="5"/>
    <x v="0"/>
    <n v="45776"/>
    <n v="0.147426409679631"/>
    <x v="3"/>
    <n v="7"/>
    <x v="3"/>
    <x v="4"/>
    <s v="Late"/>
    <s v="On-time"/>
    <s v="Missed"/>
    <s v="Late"/>
    <s v="Late"/>
    <s v="Missed"/>
    <n v="5"/>
    <s v="High Risk"/>
  </r>
  <r>
    <s v="CUST0197"/>
    <n v="45"/>
    <n v="141020"/>
    <n v="670"/>
    <n v="0.53480371132411997"/>
    <n v="6"/>
    <x v="0"/>
    <n v="39259"/>
    <n v="0.23021262313841101"/>
    <x v="3"/>
    <n v="19"/>
    <x v="3"/>
    <x v="1"/>
    <s v="On-time"/>
    <s v="Late"/>
    <s v="On-time"/>
    <s v="Missed"/>
    <s v="Late"/>
    <s v="Missed"/>
    <n v="4"/>
    <s v="High Risk"/>
  </r>
  <r>
    <s v="CUST0198"/>
    <n v="61"/>
    <n v="59238"/>
    <n v="847"/>
    <n v="0.54914679658427001"/>
    <n v="5"/>
    <x v="1"/>
    <n v="22835"/>
    <n v="0.37572669335353998"/>
    <x v="2"/>
    <n v="16"/>
    <x v="1"/>
    <x v="3"/>
    <s v="On-time"/>
    <s v="Missed"/>
    <s v="Missed"/>
    <s v="On-time"/>
    <s v="On-time"/>
    <s v="On-time"/>
    <n v="2"/>
    <s v="High Risk"/>
  </r>
  <r>
    <s v="CUST0199"/>
    <n v="61"/>
    <n v="88847"/>
    <n v="751"/>
    <n v="0.327723259528651"/>
    <n v="4"/>
    <x v="0"/>
    <n v="72809"/>
    <n v="0.30233295086471701"/>
    <x v="0"/>
    <n v="12"/>
    <x v="4"/>
    <x v="3"/>
    <s v="Missed"/>
    <s v="Late"/>
    <s v="Late"/>
    <s v="On-time"/>
    <s v="Missed"/>
    <s v="Missed"/>
    <n v="5"/>
    <s v="High Risk"/>
  </r>
  <r>
    <s v="CUST0200"/>
    <n v="37"/>
    <n v="69098"/>
    <n v="648"/>
    <n v="0.32390760703551802"/>
    <n v="6"/>
    <x v="0"/>
    <n v="85014"/>
    <n v="0.25324006595050003"/>
    <x v="3"/>
    <n v="0"/>
    <x v="3"/>
    <x v="1"/>
    <s v="Late"/>
    <s v="Late"/>
    <s v="Missed"/>
    <s v="On-time"/>
    <s v="On-time"/>
    <s v="Late"/>
    <n v="4"/>
    <s v="High Risk"/>
  </r>
  <r>
    <s v="CUST0201"/>
    <n v="47"/>
    <n v="62295"/>
    <n v="383"/>
    <n v="0.69243987091902304"/>
    <n v="6"/>
    <x v="0"/>
    <n v="49016"/>
    <n v="0.192350273159035"/>
    <x v="0"/>
    <n v="1"/>
    <x v="0"/>
    <x v="1"/>
    <s v="On-time"/>
    <s v="Late"/>
    <s v="Late"/>
    <s v="Late"/>
    <s v="Missed"/>
    <s v="On-time"/>
    <n v="4"/>
    <s v="High Risk"/>
  </r>
  <r>
    <s v="CUST0202"/>
    <n v="28"/>
    <n v="164143"/>
    <n v="310"/>
    <n v="0.48942800914173901"/>
    <n v="0"/>
    <x v="0"/>
    <n v="95376"/>
    <n v="0.322128612173053"/>
    <x v="0"/>
    <n v="14"/>
    <x v="2"/>
    <x v="4"/>
    <s v="Missed"/>
    <s v="Missed"/>
    <s v="Missed"/>
    <s v="Missed"/>
    <s v="On-time"/>
    <s v="Missed"/>
    <n v="5"/>
    <s v="High Risk"/>
  </r>
  <r>
    <s v="CUST0203"/>
    <n v="72"/>
    <n v="143778"/>
    <n v="352"/>
    <n v="0.34379591414702099"/>
    <n v="6"/>
    <x v="0"/>
    <n v="10778"/>
    <n v="0.36445062752738"/>
    <x v="0"/>
    <n v="11"/>
    <x v="2"/>
    <x v="1"/>
    <s v="Missed"/>
    <s v="On-time"/>
    <s v="Late"/>
    <s v="Late"/>
    <s v="Missed"/>
    <s v="Late"/>
    <n v="5"/>
    <s v="High Risk"/>
  </r>
  <r>
    <s v="CUST0204"/>
    <n v="45"/>
    <n v="154487"/>
    <n v="725"/>
    <n v="0.42589873966209602"/>
    <n v="3"/>
    <x v="0"/>
    <n v="95930"/>
    <n v="0.33058720550960202"/>
    <x v="0"/>
    <n v="13"/>
    <x v="3"/>
    <x v="0"/>
    <s v="Missed"/>
    <s v="Late"/>
    <s v="Late"/>
    <s v="Missed"/>
    <s v="Missed"/>
    <s v="Missed"/>
    <n v="6"/>
    <s v="High Risk"/>
  </r>
  <r>
    <s v="CUST0205"/>
    <n v="42"/>
    <n v="107658"/>
    <n v="836"/>
    <n v="0.29788118265867802"/>
    <n v="1"/>
    <x v="0"/>
    <n v="27697"/>
    <n v="0.27466696688450498"/>
    <x v="2"/>
    <n v="1"/>
    <x v="4"/>
    <x v="3"/>
    <s v="Late"/>
    <s v="Missed"/>
    <s v="On-time"/>
    <s v="Late"/>
    <s v="Late"/>
    <s v="On-time"/>
    <n v="4"/>
    <s v="High Risk"/>
  </r>
  <r>
    <s v="CUST0206"/>
    <n v="56"/>
    <n v="166456"/>
    <n v="522"/>
    <n v="0.48656328386761599"/>
    <n v="1"/>
    <x v="1"/>
    <n v="33772"/>
    <n v="0.314664128429746"/>
    <x v="3"/>
    <n v="17"/>
    <x v="3"/>
    <x v="3"/>
    <s v="On-time"/>
    <s v="On-time"/>
    <s v="Missed"/>
    <s v="Late"/>
    <s v="Missed"/>
    <s v="On-time"/>
    <n v="3"/>
    <s v="High Risk"/>
  </r>
  <r>
    <s v="CUST0207"/>
    <n v="50"/>
    <n v="36447"/>
    <n v="610"/>
    <n v="0.66632566153289297"/>
    <n v="1"/>
    <x v="0"/>
    <n v="42637"/>
    <n v="0.314084296655741"/>
    <x v="0"/>
    <n v="6"/>
    <x v="4"/>
    <x v="1"/>
    <s v="On-time"/>
    <s v="Missed"/>
    <s v="Missed"/>
    <s v="Late"/>
    <s v="Late"/>
    <s v="Late"/>
    <n v="5"/>
    <s v="High Risk"/>
  </r>
  <r>
    <s v="CUST0208"/>
    <n v="18"/>
    <n v="165159"/>
    <n v="679"/>
    <n v="0.49446586648114699"/>
    <n v="3"/>
    <x v="0"/>
    <n v="3081"/>
    <n v="0.31896969312176598"/>
    <x v="1"/>
    <n v="5"/>
    <x v="0"/>
    <x v="2"/>
    <s v="Missed"/>
    <s v="Missed"/>
    <s v="On-time"/>
    <s v="On-time"/>
    <s v="Late"/>
    <s v="On-time"/>
    <n v="3"/>
    <s v="Low Risk"/>
  </r>
  <r>
    <s v="CUST0209"/>
    <n v="74"/>
    <n v="107658"/>
    <n v="709"/>
    <n v="0.97272668873507695"/>
    <n v="5"/>
    <x v="0"/>
    <n v="45776"/>
    <n v="0.18156950489808699"/>
    <x v="0"/>
    <n v="13"/>
    <x v="4"/>
    <x v="2"/>
    <s v="On-time"/>
    <s v="On-time"/>
    <s v="Missed"/>
    <s v="Missed"/>
    <s v="Missed"/>
    <s v="On-time"/>
    <n v="3"/>
    <s v="Low Risk"/>
  </r>
  <r>
    <s v="CUST0210"/>
    <n v="44"/>
    <n v="40934"/>
    <n v="566"/>
    <n v="0.58427191360980002"/>
    <n v="0"/>
    <x v="0"/>
    <n v="8828"/>
    <n v="0.31973263506148702"/>
    <x v="0"/>
    <n v="7"/>
    <x v="3"/>
    <x v="1"/>
    <s v="On-time"/>
    <s v="On-time"/>
    <s v="On-time"/>
    <s v="Missed"/>
    <s v="Missed"/>
    <s v="Missed"/>
    <n v="3"/>
    <s v="Low Risk"/>
  </r>
  <r>
    <s v="CUST0211"/>
    <n v="74"/>
    <n v="58088"/>
    <n v="701"/>
    <n v="0.54599088956844199"/>
    <n v="6"/>
    <x v="0"/>
    <n v="1217"/>
    <n v="0.25594035315337998"/>
    <x v="0"/>
    <n v="1"/>
    <x v="0"/>
    <x v="0"/>
    <s v="Late"/>
    <s v="On-time"/>
    <s v="Missed"/>
    <s v="Missed"/>
    <s v="On-time"/>
    <s v="On-time"/>
    <n v="3"/>
    <s v="Low Risk"/>
  </r>
  <r>
    <s v="CUST0212"/>
    <n v="69"/>
    <n v="149415"/>
    <n v="618"/>
    <n v="0.31833957380683803"/>
    <n v="3"/>
    <x v="0"/>
    <n v="83604"/>
    <n v="0.40406186060097499"/>
    <x v="3"/>
    <n v="16"/>
    <x v="1"/>
    <x v="2"/>
    <s v="Late"/>
    <s v="Late"/>
    <s v="Missed"/>
    <s v="On-time"/>
    <s v="On-time"/>
    <s v="Missed"/>
    <n v="4"/>
    <s v="High Risk"/>
  </r>
  <r>
    <s v="CUST0213"/>
    <n v="30"/>
    <n v="84836"/>
    <n v="776"/>
    <n v="0.45229331063146599"/>
    <n v="1"/>
    <x v="0"/>
    <n v="82909"/>
    <n v="0.31329186417502702"/>
    <x v="1"/>
    <n v="4"/>
    <x v="2"/>
    <x v="1"/>
    <s v="Late"/>
    <s v="On-time"/>
    <s v="Late"/>
    <s v="On-time"/>
    <s v="Missed"/>
    <s v="On-time"/>
    <n v="3"/>
    <s v="Low Risk"/>
  </r>
  <r>
    <s v="CUST0214"/>
    <n v="58"/>
    <n v="97986"/>
    <n v="792"/>
    <n v="0.34419723139326103"/>
    <n v="4"/>
    <x v="0"/>
    <n v="13761"/>
    <n v="0.383547922182289"/>
    <x v="2"/>
    <n v="13"/>
    <x v="3"/>
    <x v="0"/>
    <s v="Missed"/>
    <s v="Late"/>
    <s v="On-time"/>
    <s v="On-time"/>
    <s v="Late"/>
    <s v="Missed"/>
    <n v="4"/>
    <s v="High Risk"/>
  </r>
  <r>
    <s v="CUST0215"/>
    <n v="20"/>
    <n v="166836"/>
    <n v="600"/>
    <n v="6.6870954319175197E-2"/>
    <n v="2"/>
    <x v="0"/>
    <n v="47695"/>
    <n v="0.269821861295024"/>
    <x v="2"/>
    <n v="19"/>
    <x v="3"/>
    <x v="0"/>
    <s v="On-time"/>
    <s v="Missed"/>
    <s v="Late"/>
    <s v="On-time"/>
    <s v="On-time"/>
    <s v="On-time"/>
    <n v="2"/>
    <s v="Low Risk"/>
  </r>
  <r>
    <s v="CUST0216"/>
    <n v="56"/>
    <n v="191517"/>
    <n v="781"/>
    <n v="0.694852444425761"/>
    <n v="6"/>
    <x v="0"/>
    <n v="11564"/>
    <n v="0.27342861623885401"/>
    <x v="1"/>
    <n v="2"/>
    <x v="3"/>
    <x v="4"/>
    <s v="Late"/>
    <s v="On-time"/>
    <s v="On-time"/>
    <s v="On-time"/>
    <s v="Late"/>
    <s v="Missed"/>
    <n v="3"/>
    <s v="Low Risk"/>
  </r>
  <r>
    <s v="CUST0217"/>
    <n v="23"/>
    <n v="38289"/>
    <n v="682"/>
    <n v="0.39770988888995301"/>
    <n v="3"/>
    <x v="0"/>
    <n v="43870"/>
    <n v="0.449425124625633"/>
    <x v="0"/>
    <n v="4"/>
    <x v="0"/>
    <x v="0"/>
    <s v="On-time"/>
    <s v="Missed"/>
    <s v="On-time"/>
    <s v="Missed"/>
    <s v="Missed"/>
    <s v="Missed"/>
    <n v="4"/>
    <s v="High Risk"/>
  </r>
  <r>
    <s v="CUST0218"/>
    <n v="25"/>
    <n v="115497"/>
    <n v="617"/>
    <n v="0.34791998513333799"/>
    <n v="3"/>
    <x v="0"/>
    <n v="92149"/>
    <n v="0.34363351884155002"/>
    <x v="3"/>
    <n v="15"/>
    <x v="1"/>
    <x v="2"/>
    <s v="On-time"/>
    <s v="Late"/>
    <s v="Late"/>
    <s v="On-time"/>
    <s v="Missed"/>
    <s v="Missed"/>
    <n v="4"/>
    <s v="High Risk"/>
  </r>
  <r>
    <s v="CUST0219"/>
    <n v="44"/>
    <n v="72108"/>
    <n v="339"/>
    <n v="0.54211400679169297"/>
    <n v="0"/>
    <x v="0"/>
    <n v="23748"/>
    <n v="0.22854854675942601"/>
    <x v="0"/>
    <n v="17"/>
    <x v="4"/>
    <x v="2"/>
    <s v="On-time"/>
    <s v="On-time"/>
    <s v="Late"/>
    <s v="Missed"/>
    <s v="On-time"/>
    <s v="Missed"/>
    <n v="3"/>
    <s v="Low Risk"/>
  </r>
  <r>
    <s v="CUST0220"/>
    <n v="26"/>
    <n v="54298"/>
    <n v="836"/>
    <n v="0.60249991044430296"/>
    <n v="0"/>
    <x v="0"/>
    <n v="15424"/>
    <n v="0.38969744386204702"/>
    <x v="1"/>
    <n v="16"/>
    <x v="1"/>
    <x v="1"/>
    <s v="On-time"/>
    <s v="Missed"/>
    <s v="Late"/>
    <s v="Missed"/>
    <s v="Missed"/>
    <s v="Missed"/>
    <n v="5"/>
    <s v="High Risk"/>
  </r>
  <r>
    <s v="CUST0221"/>
    <n v="54"/>
    <n v="187312"/>
    <n v="825"/>
    <n v="0.43584503341874398"/>
    <n v="3"/>
    <x v="0"/>
    <n v="21613"/>
    <n v="0.24666952665721201"/>
    <x v="0"/>
    <n v="10"/>
    <x v="0"/>
    <x v="1"/>
    <s v="Late"/>
    <s v="Missed"/>
    <s v="On-time"/>
    <s v="Late"/>
    <s v="Missed"/>
    <s v="Late"/>
    <n v="5"/>
    <s v="High Risk"/>
  </r>
  <r>
    <s v="CUST0222"/>
    <n v="50"/>
    <n v="146456"/>
    <n v="768"/>
    <n v="0.49947966647819603"/>
    <n v="1"/>
    <x v="1"/>
    <n v="41743"/>
    <n v="0.32256981378115201"/>
    <x v="0"/>
    <n v="16"/>
    <x v="3"/>
    <x v="0"/>
    <s v="Late"/>
    <s v="Late"/>
    <s v="Missed"/>
    <s v="Missed"/>
    <s v="On-time"/>
    <s v="Late"/>
    <n v="5"/>
    <s v="High Risk"/>
  </r>
  <r>
    <s v="CUST0223"/>
    <n v="68"/>
    <n v="52131"/>
    <n v="565"/>
    <n v="0.64923748146287996"/>
    <n v="2"/>
    <x v="0"/>
    <n v="24851"/>
    <n v="0.48366746308594"/>
    <x v="2"/>
    <n v="15"/>
    <x v="2"/>
    <x v="3"/>
    <s v="Missed"/>
    <s v="On-time"/>
    <s v="Late"/>
    <s v="On-time"/>
    <s v="Late"/>
    <s v="Late"/>
    <n v="4"/>
    <s v="High Risk"/>
  </r>
  <r>
    <s v="CUST0224"/>
    <n v="59"/>
    <n v="88963"/>
    <n v="572"/>
    <n v="0.42796128107801001"/>
    <n v="6"/>
    <x v="0"/>
    <n v="41958"/>
    <n v="0.15687176123619401"/>
    <x v="1"/>
    <n v="1"/>
    <x v="3"/>
    <x v="4"/>
    <s v="On-time"/>
    <s v="Missed"/>
    <s v="On-time"/>
    <s v="Late"/>
    <s v="Missed"/>
    <s v="On-time"/>
    <n v="3"/>
    <s v="Low Risk"/>
  </r>
  <r>
    <s v="CUST0225"/>
    <n v="61"/>
    <n v="107658"/>
    <n v="535"/>
    <n v="0.56046674835266597"/>
    <n v="0"/>
    <x v="0"/>
    <n v="98062"/>
    <n v="0.28242180782334603"/>
    <x v="2"/>
    <n v="3"/>
    <x v="4"/>
    <x v="3"/>
    <s v="Late"/>
    <s v="On-time"/>
    <s v="On-time"/>
    <s v="Late"/>
    <s v="Late"/>
    <s v="Missed"/>
    <n v="4"/>
    <s v="High Risk"/>
  </r>
  <r>
    <s v="CUST0226"/>
    <n v="41"/>
    <n v="180983"/>
    <n v="776"/>
    <n v="0.168151076322169"/>
    <n v="6"/>
    <x v="0"/>
    <n v="14756"/>
    <n v="0.34082716409020303"/>
    <x v="0"/>
    <n v="6"/>
    <x v="2"/>
    <x v="0"/>
    <s v="Missed"/>
    <s v="On-time"/>
    <s v="On-time"/>
    <s v="Late"/>
    <s v="Late"/>
    <s v="Late"/>
    <n v="4"/>
    <s v="High Risk"/>
  </r>
  <r>
    <s v="CUST0227"/>
    <n v="32"/>
    <n v="20569"/>
    <n v="823"/>
    <n v="0.25173620031444999"/>
    <n v="1"/>
    <x v="0"/>
    <n v="11061"/>
    <n v="0.37646983346646701"/>
    <x v="2"/>
    <n v="1"/>
    <x v="3"/>
    <x v="0"/>
    <s v="Late"/>
    <s v="Late"/>
    <s v="Missed"/>
    <s v="Missed"/>
    <s v="On-time"/>
    <s v="Missed"/>
    <n v="5"/>
    <s v="High Risk"/>
  </r>
  <r>
    <s v="CUST0228"/>
    <n v="71"/>
    <n v="150683"/>
    <n v="820"/>
    <n v="0.62110795561608001"/>
    <n v="6"/>
    <x v="0"/>
    <n v="11308"/>
    <n v="0.17587660926391199"/>
    <x v="1"/>
    <n v="5"/>
    <x v="2"/>
    <x v="3"/>
    <s v="Missed"/>
    <s v="Missed"/>
    <s v="Missed"/>
    <s v="On-time"/>
    <s v="Missed"/>
    <s v="Late"/>
    <n v="5"/>
    <s v="High Risk"/>
  </r>
  <r>
    <s v="CUST0229"/>
    <n v="49"/>
    <n v="107658"/>
    <n v="753"/>
    <n v="0.24128827216654"/>
    <n v="4"/>
    <x v="0"/>
    <n v="62010"/>
    <n v="0.146420973142498"/>
    <x v="0"/>
    <n v="16"/>
    <x v="1"/>
    <x v="4"/>
    <s v="Late"/>
    <s v="Late"/>
    <s v="On-time"/>
    <s v="Late"/>
    <s v="Missed"/>
    <s v="Missed"/>
    <n v="5"/>
    <s v="High Risk"/>
  </r>
  <r>
    <s v="CUST0230"/>
    <n v="49"/>
    <n v="191615"/>
    <n v="659"/>
    <n v="0.54682750942265901"/>
    <n v="0"/>
    <x v="1"/>
    <n v="73327"/>
    <n v="0.40907493519904198"/>
    <x v="0"/>
    <n v="6"/>
    <x v="0"/>
    <x v="3"/>
    <s v="Missed"/>
    <s v="Missed"/>
    <s v="On-time"/>
    <s v="Late"/>
    <s v="Missed"/>
    <s v="On-time"/>
    <n v="4"/>
    <s v="High Risk"/>
  </r>
  <r>
    <s v="CUST0231"/>
    <n v="41"/>
    <n v="165580"/>
    <n v="629"/>
    <n v="0.470600243560585"/>
    <n v="1"/>
    <x v="0"/>
    <n v="96167"/>
    <n v="0.227958514319616"/>
    <x v="1"/>
    <n v="4"/>
    <x v="3"/>
    <x v="1"/>
    <s v="Late"/>
    <s v="On-time"/>
    <s v="Missed"/>
    <s v="Late"/>
    <s v="Late"/>
    <s v="On-time"/>
    <n v="4"/>
    <s v="High Risk"/>
  </r>
  <r>
    <s v="CUST0232"/>
    <n v="58"/>
    <n v="70284"/>
    <n v="696"/>
    <n v="0.427106547495954"/>
    <n v="1"/>
    <x v="1"/>
    <n v="2882"/>
    <n v="0.22377174920026799"/>
    <x v="0"/>
    <n v="4"/>
    <x v="4"/>
    <x v="2"/>
    <s v="On-time"/>
    <s v="On-time"/>
    <s v="Late"/>
    <s v="Late"/>
    <s v="On-time"/>
    <s v="Late"/>
    <n v="3"/>
    <s v="High Risk"/>
  </r>
  <r>
    <s v="CUST0233"/>
    <n v="69"/>
    <n v="127816"/>
    <n v="781"/>
    <n v="0.33430744620645397"/>
    <n v="2"/>
    <x v="0"/>
    <n v="32588"/>
    <n v="0.45502496727721597"/>
    <x v="3"/>
    <n v="19"/>
    <x v="1"/>
    <x v="1"/>
    <s v="Late"/>
    <s v="On-time"/>
    <s v="Late"/>
    <s v="Late"/>
    <s v="Missed"/>
    <s v="Missed"/>
    <n v="5"/>
    <s v="High Risk"/>
  </r>
  <r>
    <s v="CUST0234"/>
    <n v="66"/>
    <n v="85390"/>
    <n v="617"/>
    <n v="0.68186800362107503"/>
    <n v="2"/>
    <x v="0"/>
    <n v="11061"/>
    <n v="0.30697023147318198"/>
    <x v="1"/>
    <n v="15"/>
    <x v="3"/>
    <x v="2"/>
    <s v="Late"/>
    <s v="On-time"/>
    <s v="On-time"/>
    <s v="Missed"/>
    <s v="Missed"/>
    <s v="Missed"/>
    <n v="4"/>
    <s v="High Risk"/>
  </r>
  <r>
    <s v="CUST0235"/>
    <n v="66"/>
    <n v="74101"/>
    <n v="561"/>
    <n v="0.84597823090396695"/>
    <n v="4"/>
    <x v="0"/>
    <n v="42715"/>
    <n v="0.30762382276815697"/>
    <x v="0"/>
    <n v="18"/>
    <x v="1"/>
    <x v="0"/>
    <s v="Missed"/>
    <s v="Late"/>
    <s v="Missed"/>
    <s v="Missed"/>
    <s v="Missed"/>
    <s v="Missed"/>
    <n v="6"/>
    <s v="High Risk"/>
  </r>
  <r>
    <s v="CUST0236"/>
    <n v="69"/>
    <n v="127816"/>
    <n v="345"/>
    <n v="0.56003843252003804"/>
    <n v="1"/>
    <x v="0"/>
    <n v="2926"/>
    <n v="0.28202005548484599"/>
    <x v="3"/>
    <n v="8"/>
    <x v="4"/>
    <x v="4"/>
    <s v="Late"/>
    <s v="Late"/>
    <s v="On-time"/>
    <s v="Missed"/>
    <s v="Late"/>
    <s v="Missed"/>
    <n v="5"/>
    <s v="High Risk"/>
  </r>
  <r>
    <s v="CUST0237"/>
    <n v="29"/>
    <n v="178273"/>
    <n v="363"/>
    <n v="0.56449814313456304"/>
    <n v="5"/>
    <x v="0"/>
    <n v="98999"/>
    <n v="0.17760179332568299"/>
    <x v="1"/>
    <n v="4"/>
    <x v="3"/>
    <x v="3"/>
    <s v="On-time"/>
    <s v="Missed"/>
    <s v="Missed"/>
    <s v="On-time"/>
    <s v="Missed"/>
    <s v="Missed"/>
    <n v="4"/>
    <s v="High Risk"/>
  </r>
  <r>
    <s v="CUST0238"/>
    <n v="56"/>
    <n v="61540"/>
    <n v="731"/>
    <n v="0.36353387402850101"/>
    <n v="1"/>
    <x v="1"/>
    <n v="75777"/>
    <n v="0.36756969493943797"/>
    <x v="0"/>
    <n v="7"/>
    <x v="4"/>
    <x v="4"/>
    <s v="On-time"/>
    <s v="Missed"/>
    <s v="On-time"/>
    <s v="Missed"/>
    <s v="On-time"/>
    <s v="On-time"/>
    <n v="2"/>
    <s v="High Risk"/>
  </r>
  <r>
    <s v="CUST0239"/>
    <n v="19"/>
    <n v="170576"/>
    <n v="729"/>
    <n v="0.26078055363512398"/>
    <n v="2"/>
    <x v="0"/>
    <n v="29561"/>
    <n v="0.34094505219256199"/>
    <x v="0"/>
    <n v="8"/>
    <x v="2"/>
    <x v="3"/>
    <s v="On-time"/>
    <s v="Late"/>
    <s v="On-time"/>
    <s v="Missed"/>
    <s v="Missed"/>
    <s v="Late"/>
    <n v="4"/>
    <s v="High Risk"/>
  </r>
  <r>
    <s v="CUST0240"/>
    <n v="20"/>
    <n v="191615"/>
    <n v="332"/>
    <n v="0.492052219038765"/>
    <n v="5"/>
    <x v="0"/>
    <n v="44439"/>
    <n v="0.316869132533943"/>
    <x v="0"/>
    <n v="4"/>
    <x v="4"/>
    <x v="1"/>
    <s v="On-time"/>
    <s v="On-time"/>
    <s v="Missed"/>
    <s v="On-time"/>
    <s v="Late"/>
    <s v="On-time"/>
    <n v="2"/>
    <s v="Low Risk"/>
  </r>
  <r>
    <s v="CUST0241"/>
    <n v="66"/>
    <n v="138961"/>
    <n v="563"/>
    <n v="0.30525007040838398"/>
    <n v="0"/>
    <x v="0"/>
    <n v="33772"/>
    <n v="0.288367696072374"/>
    <x v="2"/>
    <n v="9"/>
    <x v="2"/>
    <x v="1"/>
    <s v="On-time"/>
    <s v="Late"/>
    <s v="Missed"/>
    <s v="Late"/>
    <s v="Missed"/>
    <s v="Missed"/>
    <n v="5"/>
    <s v="High Risk"/>
  </r>
  <r>
    <s v="CUST0242"/>
    <n v="54"/>
    <n v="114657"/>
    <n v="522"/>
    <n v="0.14547797433683499"/>
    <n v="0"/>
    <x v="0"/>
    <n v="31481"/>
    <n v="0.27076803506617098"/>
    <x v="3"/>
    <n v="1"/>
    <x v="3"/>
    <x v="3"/>
    <s v="Late"/>
    <s v="Missed"/>
    <s v="Late"/>
    <s v="On-time"/>
    <s v="Missed"/>
    <s v="Late"/>
    <n v="5"/>
    <s v="High Risk"/>
  </r>
  <r>
    <s v="CUST0243"/>
    <n v="66"/>
    <n v="76813"/>
    <n v="749"/>
    <n v="0.66068916247311604"/>
    <n v="6"/>
    <x v="0"/>
    <n v="29584"/>
    <n v="0.39124833895474098"/>
    <x v="0"/>
    <n v="8"/>
    <x v="2"/>
    <x v="4"/>
    <s v="On-time"/>
    <s v="On-time"/>
    <s v="Late"/>
    <s v="Late"/>
    <s v="On-time"/>
    <s v="Late"/>
    <n v="3"/>
    <s v="Low Risk"/>
  </r>
  <r>
    <s v="CUST0244"/>
    <n v="73"/>
    <n v="48307"/>
    <n v="319"/>
    <n v="0.67043335765036605"/>
    <n v="3"/>
    <x v="0"/>
    <n v="45776"/>
    <n v="0.28587069367939"/>
    <x v="0"/>
    <n v="10"/>
    <x v="3"/>
    <x v="3"/>
    <s v="Late"/>
    <s v="On-time"/>
    <s v="Late"/>
    <s v="Late"/>
    <s v="Missed"/>
    <s v="Late"/>
    <n v="5"/>
    <s v="High Risk"/>
  </r>
  <r>
    <s v="CUST0245"/>
    <n v="34"/>
    <n v="193677"/>
    <n v="380"/>
    <n v="0.32823224540938101"/>
    <n v="2"/>
    <x v="0"/>
    <n v="83604"/>
    <n v="0.29359389614661102"/>
    <x v="2"/>
    <n v="3"/>
    <x v="3"/>
    <x v="0"/>
    <s v="Late"/>
    <s v="On-time"/>
    <s v="Missed"/>
    <s v="On-time"/>
    <s v="Missed"/>
    <s v="Missed"/>
    <n v="4"/>
    <s v="High Risk"/>
  </r>
  <r>
    <s v="CUST0246"/>
    <n v="66"/>
    <n v="186334"/>
    <n v="521"/>
    <n v="0.54879286425584795"/>
    <n v="3"/>
    <x v="0"/>
    <n v="20052"/>
    <n v="0.35298931548837698"/>
    <x v="0"/>
    <n v="1"/>
    <x v="0"/>
    <x v="1"/>
    <s v="Missed"/>
    <s v="Late"/>
    <s v="Missed"/>
    <s v="Missed"/>
    <s v="On-time"/>
    <s v="Late"/>
    <n v="5"/>
    <s v="High Risk"/>
  </r>
  <r>
    <s v="CUST0247"/>
    <n v="19"/>
    <n v="74163"/>
    <n v="623"/>
    <n v="0.70039045355835305"/>
    <n v="5"/>
    <x v="0"/>
    <n v="15424"/>
    <n v="0.32079609306803802"/>
    <x v="0"/>
    <n v="5"/>
    <x v="3"/>
    <x v="0"/>
    <s v="Missed"/>
    <s v="Late"/>
    <s v="Missed"/>
    <s v="Late"/>
    <s v="Late"/>
    <s v="On-time"/>
    <n v="5"/>
    <s v="High Risk"/>
  </r>
  <r>
    <s v="CUST0248"/>
    <n v="19"/>
    <n v="102235"/>
    <n v="412"/>
    <n v="0.541005337412375"/>
    <n v="2"/>
    <x v="1"/>
    <n v="26649"/>
    <n v="0.46422760575404298"/>
    <x v="1"/>
    <n v="13"/>
    <x v="2"/>
    <x v="1"/>
    <s v="On-time"/>
    <s v="Late"/>
    <s v="On-time"/>
    <s v="On-time"/>
    <s v="On-time"/>
    <s v="Late"/>
    <n v="2"/>
    <s v="High Risk"/>
  </r>
  <r>
    <s v="CUST0249"/>
    <n v="45"/>
    <n v="27763"/>
    <n v="655"/>
    <n v="0.26136907078025301"/>
    <n v="4"/>
    <x v="0"/>
    <n v="52425"/>
    <n v="0.12386332225266899"/>
    <x v="0"/>
    <n v="0"/>
    <x v="0"/>
    <x v="1"/>
    <s v="On-time"/>
    <s v="On-time"/>
    <s v="Late"/>
    <s v="Late"/>
    <s v="Missed"/>
    <s v="Late"/>
    <n v="4"/>
    <s v="High Risk"/>
  </r>
  <r>
    <s v="CUST0250"/>
    <n v="71"/>
    <n v="39285"/>
    <n v="818"/>
    <n v="0.45342131735258001"/>
    <n v="1"/>
    <x v="0"/>
    <n v="99620"/>
    <n v="0.329990743836726"/>
    <x v="3"/>
    <n v="17"/>
    <x v="0"/>
    <x v="2"/>
    <s v="Missed"/>
    <s v="On-time"/>
    <s v="Missed"/>
    <s v="Missed"/>
    <s v="On-time"/>
    <s v="On-time"/>
    <n v="3"/>
    <s v="Low Risk"/>
  </r>
  <r>
    <s v="CUST0251"/>
    <n v="40"/>
    <n v="66991"/>
    <n v="337"/>
    <n v="0.765361884008398"/>
    <n v="4"/>
    <x v="0"/>
    <n v="23431"/>
    <n v="0.229439421952783"/>
    <x v="0"/>
    <n v="6"/>
    <x v="3"/>
    <x v="0"/>
    <s v="Missed"/>
    <s v="Missed"/>
    <s v="On-time"/>
    <s v="Late"/>
    <s v="Late"/>
    <s v="Missed"/>
    <n v="5"/>
    <s v="High Risk"/>
  </r>
  <r>
    <s v="CUST0252"/>
    <n v="54"/>
    <n v="185883"/>
    <n v="663"/>
    <n v="0.54940532872102199"/>
    <n v="5"/>
    <x v="1"/>
    <n v="95074"/>
    <n v="0.20579134652450701"/>
    <x v="0"/>
    <n v="0"/>
    <x v="4"/>
    <x v="0"/>
    <s v="Missed"/>
    <s v="On-time"/>
    <s v="Missed"/>
    <s v="Late"/>
    <s v="On-time"/>
    <s v="Late"/>
    <n v="4"/>
    <s v="High Risk"/>
  </r>
  <r>
    <s v="CUST0253"/>
    <n v="49"/>
    <n v="119185"/>
    <n v="635"/>
    <n v="0.607826420636561"/>
    <n v="2"/>
    <x v="0"/>
    <n v="31674"/>
    <n v="0.25429357939556502"/>
    <x v="1"/>
    <n v="0"/>
    <x v="4"/>
    <x v="2"/>
    <s v="Missed"/>
    <s v="Missed"/>
    <s v="Late"/>
    <s v="Missed"/>
    <s v="Late"/>
    <s v="On-time"/>
    <n v="5"/>
    <s v="High Risk"/>
  </r>
  <r>
    <s v="CUST0254"/>
    <n v="50"/>
    <n v="98042"/>
    <n v="847"/>
    <n v="0.56832584387382201"/>
    <n v="5"/>
    <x v="1"/>
    <n v="90739"/>
    <n v="0.30546794084817602"/>
    <x v="0"/>
    <n v="0"/>
    <x v="0"/>
    <x v="4"/>
    <s v="On-time"/>
    <s v="Missed"/>
    <s v="Late"/>
    <s v="Missed"/>
    <s v="Missed"/>
    <s v="On-time"/>
    <n v="4"/>
    <s v="High Risk"/>
  </r>
  <r>
    <s v="CUST0255"/>
    <n v="18"/>
    <n v="116042"/>
    <n v="544"/>
    <n v="0.328897728404349"/>
    <n v="1"/>
    <x v="0"/>
    <n v="30509"/>
    <n v="0.30990690759234002"/>
    <x v="2"/>
    <n v="3"/>
    <x v="3"/>
    <x v="0"/>
    <s v="Missed"/>
    <s v="Late"/>
    <s v="On-time"/>
    <s v="On-time"/>
    <s v="Missed"/>
    <s v="Missed"/>
    <n v="4"/>
    <s v="High Risk"/>
  </r>
  <r>
    <s v="CUST0256"/>
    <n v="36"/>
    <n v="95219"/>
    <n v="535"/>
    <n v="0.37583095614347101"/>
    <n v="0"/>
    <x v="0"/>
    <n v="41594"/>
    <n v="0.14826937843214999"/>
    <x v="1"/>
    <n v="3"/>
    <x v="4"/>
    <x v="3"/>
    <s v="On-time"/>
    <s v="Missed"/>
    <s v="Missed"/>
    <s v="On-time"/>
    <s v="On-time"/>
    <s v="Late"/>
    <n v="3"/>
    <s v="Low Risk"/>
  </r>
  <r>
    <s v="CUST0257"/>
    <n v="19"/>
    <n v="155734"/>
    <n v="524"/>
    <n v="0.56777303141034796"/>
    <n v="0"/>
    <x v="0"/>
    <n v="3142"/>
    <n v="0.24589161703221801"/>
    <x v="2"/>
    <n v="17"/>
    <x v="3"/>
    <x v="2"/>
    <s v="On-time"/>
    <s v="On-time"/>
    <s v="On-time"/>
    <s v="On-time"/>
    <s v="Late"/>
    <s v="Missed"/>
    <n v="2"/>
    <s v="Low Risk"/>
  </r>
  <r>
    <s v="CUST0258"/>
    <n v="70"/>
    <n v="116042"/>
    <n v="608"/>
    <n v="0.66337435600408101"/>
    <n v="5"/>
    <x v="1"/>
    <n v="63443"/>
    <n v="0.32812215514764498"/>
    <x v="1"/>
    <n v="10"/>
    <x v="3"/>
    <x v="0"/>
    <s v="Late"/>
    <s v="On-time"/>
    <s v="Missed"/>
    <s v="Late"/>
    <s v="Missed"/>
    <s v="On-time"/>
    <n v="4"/>
    <s v="High Risk"/>
  </r>
  <r>
    <s v="CUST0259"/>
    <n v="61"/>
    <n v="109456"/>
    <n v="354"/>
    <n v="0.71998099018357598"/>
    <n v="3"/>
    <x v="0"/>
    <n v="8526"/>
    <n v="0.21230695492163401"/>
    <x v="0"/>
    <n v="0"/>
    <x v="0"/>
    <x v="4"/>
    <s v="Late"/>
    <s v="Missed"/>
    <s v="On-time"/>
    <s v="Missed"/>
    <s v="On-time"/>
    <s v="Missed"/>
    <n v="4"/>
    <s v="High Risk"/>
  </r>
  <r>
    <s v="CUST0260"/>
    <n v="43"/>
    <n v="70284"/>
    <n v="405"/>
    <n v="0.32837889104636098"/>
    <n v="2"/>
    <x v="0"/>
    <n v="10778"/>
    <n v="0.18852160952834801"/>
    <x v="2"/>
    <n v="9"/>
    <x v="0"/>
    <x v="0"/>
    <s v="Late"/>
    <s v="Missed"/>
    <s v="Missed"/>
    <s v="On-time"/>
    <s v="Missed"/>
    <s v="On-time"/>
    <n v="4"/>
    <s v="High Risk"/>
  </r>
  <r>
    <s v="CUST0261"/>
    <n v="49"/>
    <n v="61540"/>
    <n v="777"/>
    <n v="0.58662410693543798"/>
    <n v="2"/>
    <x v="0"/>
    <n v="15171"/>
    <n v="0.30163393500000002"/>
    <x v="2"/>
    <n v="8"/>
    <x v="1"/>
    <x v="1"/>
    <s v="On-time"/>
    <s v="Missed"/>
    <s v="Late"/>
    <s v="On-time"/>
    <s v="On-time"/>
    <s v="Late"/>
    <n v="3"/>
    <s v="Low Risk"/>
  </r>
  <r>
    <s v="CUST0262"/>
    <n v="23"/>
    <n v="93752"/>
    <n v="350"/>
    <n v="0.73740882234379501"/>
    <n v="0"/>
    <x v="0"/>
    <n v="11942"/>
    <n v="0.233680655162464"/>
    <x v="2"/>
    <n v="3"/>
    <x v="4"/>
    <x v="3"/>
    <s v="On-time"/>
    <s v="Missed"/>
    <s v="On-time"/>
    <s v="Late"/>
    <s v="Missed"/>
    <s v="Late"/>
    <n v="4"/>
    <s v="High Risk"/>
  </r>
  <r>
    <s v="CUST0263"/>
    <n v="49"/>
    <n v="42350"/>
    <n v="341"/>
    <n v="0.30258364594239501"/>
    <n v="6"/>
    <x v="0"/>
    <n v="83022"/>
    <n v="0.18503708010491801"/>
    <x v="1"/>
    <n v="5"/>
    <x v="4"/>
    <x v="2"/>
    <s v="Late"/>
    <s v="Missed"/>
    <s v="Missed"/>
    <s v="Late"/>
    <s v="Missed"/>
    <s v="Missed"/>
    <n v="6"/>
    <s v="High Risk"/>
  </r>
  <r>
    <s v="CUST0264"/>
    <n v="72"/>
    <n v="97750"/>
    <n v="414"/>
    <n v="0.79734942715995405"/>
    <n v="4"/>
    <x v="0"/>
    <n v="72332"/>
    <n v="0.20160671168899399"/>
    <x v="0"/>
    <n v="15"/>
    <x v="4"/>
    <x v="1"/>
    <s v="Late"/>
    <s v="Missed"/>
    <s v="Late"/>
    <s v="Missed"/>
    <s v="On-time"/>
    <s v="Missed"/>
    <n v="5"/>
    <s v="High Risk"/>
  </r>
  <r>
    <s v="CUST0265"/>
    <n v="21"/>
    <n v="142016"/>
    <n v="445"/>
    <n v="0.82778816546883704"/>
    <n v="6"/>
    <x v="1"/>
    <n v="65548"/>
    <n v="0.27281796967203398"/>
    <x v="0"/>
    <n v="1"/>
    <x v="2"/>
    <x v="4"/>
    <s v="Late"/>
    <s v="On-time"/>
    <s v="Missed"/>
    <s v="Late"/>
    <s v="Late"/>
    <s v="On-time"/>
    <n v="4"/>
    <s v="High Risk"/>
  </r>
  <r>
    <s v="CUST0266"/>
    <n v="72"/>
    <n v="16062"/>
    <n v="584"/>
    <n v="1.0250172679243299"/>
    <n v="1"/>
    <x v="0"/>
    <n v="92285"/>
    <n v="0.24001711234570999"/>
    <x v="2"/>
    <n v="17"/>
    <x v="3"/>
    <x v="1"/>
    <s v="Missed"/>
    <s v="Late"/>
    <s v="Missed"/>
    <s v="Missed"/>
    <s v="On-time"/>
    <s v="Late"/>
    <n v="5"/>
    <s v="High Risk"/>
  </r>
  <r>
    <s v="CUST0267"/>
    <n v="28"/>
    <n v="75692"/>
    <n v="534"/>
    <n v="0.54618668816599802"/>
    <n v="4"/>
    <x v="0"/>
    <n v="48397"/>
    <n v="0.183376210614069"/>
    <x v="3"/>
    <n v="9"/>
    <x v="0"/>
    <x v="1"/>
    <s v="Missed"/>
    <s v="Missed"/>
    <s v="Late"/>
    <s v="Late"/>
    <s v="Missed"/>
    <s v="Late"/>
    <n v="6"/>
    <s v="High Risk"/>
  </r>
  <r>
    <s v="CUST0268"/>
    <n v="73"/>
    <n v="158087"/>
    <n v="669"/>
    <n v="0.547284935252489"/>
    <n v="4"/>
    <x v="0"/>
    <n v="68998"/>
    <n v="0.30163393500000002"/>
    <x v="0"/>
    <n v="16"/>
    <x v="4"/>
    <x v="4"/>
    <s v="Late"/>
    <s v="Late"/>
    <s v="Missed"/>
    <s v="On-time"/>
    <s v="Missed"/>
    <s v="Late"/>
    <n v="5"/>
    <s v="High Risk"/>
  </r>
  <r>
    <s v="CUST0269"/>
    <n v="34"/>
    <n v="53765"/>
    <n v="736"/>
    <n v="0.66539887782346296"/>
    <n v="5"/>
    <x v="0"/>
    <n v="52413"/>
    <n v="0.33023113051476399"/>
    <x v="3"/>
    <n v="12"/>
    <x v="1"/>
    <x v="1"/>
    <s v="Missed"/>
    <s v="Missed"/>
    <s v="On-time"/>
    <s v="On-time"/>
    <s v="Missed"/>
    <s v="Late"/>
    <n v="4"/>
    <s v="High Risk"/>
  </r>
  <r>
    <s v="CUST0270"/>
    <n v="55"/>
    <n v="198062"/>
    <n v="766"/>
    <n v="0.65956053460988295"/>
    <n v="0"/>
    <x v="0"/>
    <n v="50989"/>
    <n v="0.37528272138084701"/>
    <x v="0"/>
    <n v="17"/>
    <x v="4"/>
    <x v="2"/>
    <s v="Missed"/>
    <s v="Missed"/>
    <s v="On-time"/>
    <s v="Missed"/>
    <s v="Late"/>
    <s v="Late"/>
    <n v="5"/>
    <s v="High Risk"/>
  </r>
  <r>
    <s v="CUST0271"/>
    <n v="41"/>
    <n v="38049"/>
    <n v="648"/>
    <n v="0.72527337219912102"/>
    <n v="6"/>
    <x v="0"/>
    <n v="44016"/>
    <n v="0.26032550210056199"/>
    <x v="0"/>
    <n v="12"/>
    <x v="3"/>
    <x v="0"/>
    <s v="Late"/>
    <s v="Missed"/>
    <s v="Late"/>
    <s v="On-time"/>
    <s v="Missed"/>
    <s v="Missed"/>
    <n v="5"/>
    <s v="High Risk"/>
  </r>
  <r>
    <s v="CUST0272"/>
    <n v="22"/>
    <n v="166222"/>
    <n v="762"/>
    <n v="0.65680663609302004"/>
    <n v="6"/>
    <x v="0"/>
    <n v="29416"/>
    <n v="0.27342243035457198"/>
    <x v="2"/>
    <n v="16"/>
    <x v="3"/>
    <x v="1"/>
    <s v="Late"/>
    <s v="Missed"/>
    <s v="Missed"/>
    <s v="Late"/>
    <s v="Late"/>
    <s v="Late"/>
    <n v="6"/>
    <s v="High Risk"/>
  </r>
  <r>
    <s v="CUST0273"/>
    <n v="69"/>
    <n v="107658"/>
    <n v="423"/>
    <n v="0.47878761819239202"/>
    <n v="0"/>
    <x v="1"/>
    <n v="45776"/>
    <n v="0.30028105156861201"/>
    <x v="2"/>
    <n v="4"/>
    <x v="0"/>
    <x v="2"/>
    <s v="Missed"/>
    <s v="Late"/>
    <s v="Missed"/>
    <s v="Late"/>
    <s v="Missed"/>
    <s v="Missed"/>
    <n v="6"/>
    <s v="High Risk"/>
  </r>
  <r>
    <s v="CUST0274"/>
    <n v="51"/>
    <n v="193031"/>
    <n v="670"/>
    <n v="0.74439942419469995"/>
    <n v="6"/>
    <x v="1"/>
    <n v="80150"/>
    <n v="0.45787835766122498"/>
    <x v="1"/>
    <n v="10"/>
    <x v="2"/>
    <x v="0"/>
    <s v="On-time"/>
    <s v="On-time"/>
    <s v="Missed"/>
    <s v="Missed"/>
    <s v="Late"/>
    <s v="Missed"/>
    <n v="4"/>
    <s v="High Risk"/>
  </r>
  <r>
    <s v="CUST0275"/>
    <n v="23"/>
    <n v="189358"/>
    <n v="823"/>
    <n v="0.28574917006145401"/>
    <n v="0"/>
    <x v="0"/>
    <n v="2687"/>
    <n v="0.14322922061742199"/>
    <x v="0"/>
    <n v="6"/>
    <x v="0"/>
    <x v="0"/>
    <s v="Late"/>
    <s v="On-time"/>
    <s v="On-time"/>
    <s v="Late"/>
    <s v="Late"/>
    <s v="Late"/>
    <n v="4"/>
    <s v="High Risk"/>
  </r>
  <r>
    <s v="CUST0276"/>
    <n v="39"/>
    <n v="101188"/>
    <n v="694"/>
    <n v="0.50117046734507498"/>
    <n v="5"/>
    <x v="1"/>
    <n v="23685"/>
    <n v="0.258551027412743"/>
    <x v="0"/>
    <n v="9"/>
    <x v="4"/>
    <x v="1"/>
    <s v="Late"/>
    <s v="Late"/>
    <s v="On-time"/>
    <s v="Late"/>
    <s v="On-time"/>
    <s v="Missed"/>
    <n v="4"/>
    <s v="High Risk"/>
  </r>
  <r>
    <s v="CUST0277"/>
    <n v="28"/>
    <n v="107658"/>
    <n v="421"/>
    <n v="0.81274712320995901"/>
    <n v="3"/>
    <x v="0"/>
    <n v="77719"/>
    <n v="0.12780270358672799"/>
    <x v="2"/>
    <n v="16"/>
    <x v="1"/>
    <x v="2"/>
    <s v="On-time"/>
    <s v="Missed"/>
    <s v="Missed"/>
    <s v="Late"/>
    <s v="Missed"/>
    <s v="On-time"/>
    <n v="4"/>
    <s v="High Risk"/>
  </r>
  <r>
    <s v="CUST0278"/>
    <n v="65"/>
    <n v="54749"/>
    <n v="407"/>
    <n v="0.249950700375936"/>
    <n v="4"/>
    <x v="0"/>
    <n v="44439"/>
    <n v="0.33623184587355498"/>
    <x v="0"/>
    <n v="14"/>
    <x v="0"/>
    <x v="1"/>
    <s v="Missed"/>
    <s v="Missed"/>
    <s v="On-time"/>
    <s v="On-time"/>
    <s v="On-time"/>
    <s v="Late"/>
    <n v="3"/>
    <s v="Low Risk"/>
  </r>
  <r>
    <s v="CUST0279"/>
    <n v="33"/>
    <n v="107658"/>
    <n v="418"/>
    <n v="0.36450486860056702"/>
    <n v="5"/>
    <x v="0"/>
    <n v="37905"/>
    <n v="0.28560416062119798"/>
    <x v="2"/>
    <n v="17"/>
    <x v="2"/>
    <x v="4"/>
    <s v="Missed"/>
    <s v="On-time"/>
    <s v="Late"/>
    <s v="Missed"/>
    <s v="Missed"/>
    <s v="On-time"/>
    <n v="4"/>
    <s v="High Risk"/>
  </r>
  <r>
    <s v="CUST0280"/>
    <n v="50"/>
    <n v="65990"/>
    <n v="622"/>
    <n v="0.63434945821545796"/>
    <n v="2"/>
    <x v="0"/>
    <n v="99005"/>
    <n v="0.320299211293607"/>
    <x v="0"/>
    <n v="18"/>
    <x v="0"/>
    <x v="0"/>
    <s v="Missed"/>
    <s v="Missed"/>
    <s v="Missed"/>
    <s v="Missed"/>
    <s v="Late"/>
    <s v="Missed"/>
    <n v="6"/>
    <s v="High Risk"/>
  </r>
  <r>
    <s v="CUST0281"/>
    <n v="26"/>
    <n v="42350"/>
    <n v="825"/>
    <n v="0.57878239464723003"/>
    <n v="1"/>
    <x v="0"/>
    <n v="46813"/>
    <n v="0.31531225625910703"/>
    <x v="0"/>
    <n v="1"/>
    <x v="3"/>
    <x v="1"/>
    <s v="Late"/>
    <s v="Late"/>
    <s v="Late"/>
    <s v="Missed"/>
    <s v="Missed"/>
    <s v="Late"/>
    <n v="6"/>
    <s v="High Risk"/>
  </r>
  <r>
    <s v="CUST0282"/>
    <n v="23"/>
    <n v="42350"/>
    <n v="823"/>
    <n v="0.324994918468751"/>
    <n v="3"/>
    <x v="1"/>
    <n v="45776"/>
    <n v="0.39907082537035099"/>
    <x v="2"/>
    <n v="3"/>
    <x v="4"/>
    <x v="0"/>
    <s v="On-time"/>
    <s v="Missed"/>
    <s v="Missed"/>
    <s v="Late"/>
    <s v="Late"/>
    <s v="Missed"/>
    <n v="5"/>
    <s v="High Risk"/>
  </r>
  <r>
    <s v="CUST0283"/>
    <n v="33"/>
    <n v="116570"/>
    <n v="452"/>
    <n v="0.416761199453971"/>
    <n v="2"/>
    <x v="0"/>
    <n v="50989"/>
    <n v="0.353813296456846"/>
    <x v="0"/>
    <n v="2"/>
    <x v="4"/>
    <x v="2"/>
    <s v="Missed"/>
    <s v="On-time"/>
    <s v="Missed"/>
    <s v="On-time"/>
    <s v="Late"/>
    <s v="Missed"/>
    <n v="4"/>
    <s v="High Risk"/>
  </r>
  <r>
    <s v="CUST0284"/>
    <n v="46"/>
    <n v="159572"/>
    <n v="724"/>
    <n v="0.26384358746993197"/>
    <n v="4"/>
    <x v="1"/>
    <n v="74433"/>
    <n v="0.38305079576600798"/>
    <x v="0"/>
    <n v="6"/>
    <x v="4"/>
    <x v="3"/>
    <s v="On-time"/>
    <s v="On-time"/>
    <s v="On-time"/>
    <s v="On-time"/>
    <s v="Late"/>
    <s v="Missed"/>
    <n v="2"/>
    <s v="High Risk"/>
  </r>
  <r>
    <s v="CUST0285"/>
    <n v="20"/>
    <n v="116570"/>
    <n v="739"/>
    <n v="0.696096999904114"/>
    <n v="6"/>
    <x v="0"/>
    <n v="52331"/>
    <n v="0.19344653101030501"/>
    <x v="3"/>
    <n v="17"/>
    <x v="4"/>
    <x v="1"/>
    <s v="Late"/>
    <s v="Late"/>
    <s v="On-time"/>
    <s v="Late"/>
    <s v="Late"/>
    <s v="Missed"/>
    <n v="5"/>
    <s v="High Risk"/>
  </r>
  <r>
    <s v="CUST0286"/>
    <n v="37"/>
    <n v="190333"/>
    <n v="700"/>
    <n v="0.44882372846589302"/>
    <n v="0"/>
    <x v="0"/>
    <n v="41958"/>
    <n v="0.41931708649751398"/>
    <x v="0"/>
    <n v="9"/>
    <x v="4"/>
    <x v="1"/>
    <s v="Late"/>
    <s v="Missed"/>
    <s v="On-time"/>
    <s v="On-time"/>
    <s v="Late"/>
    <s v="On-time"/>
    <n v="3"/>
    <s v="Low Risk"/>
  </r>
  <r>
    <s v="CUST0287"/>
    <n v="53"/>
    <n v="32955"/>
    <n v="482"/>
    <n v="0.85843118215212599"/>
    <n v="4"/>
    <x v="1"/>
    <n v="45089"/>
    <n v="0.22776372605110001"/>
    <x v="0"/>
    <n v="6"/>
    <x v="4"/>
    <x v="0"/>
    <s v="Missed"/>
    <s v="Missed"/>
    <s v="Late"/>
    <s v="Late"/>
    <s v="Late"/>
    <s v="Missed"/>
    <n v="6"/>
    <s v="High Risk"/>
  </r>
  <r>
    <s v="CUST0288"/>
    <n v="36"/>
    <n v="141131"/>
    <n v="385"/>
    <n v="0.51622004880800398"/>
    <n v="5"/>
    <x v="0"/>
    <n v="63375"/>
    <n v="0.23351304573760101"/>
    <x v="0"/>
    <n v="7"/>
    <x v="1"/>
    <x v="2"/>
    <s v="On-time"/>
    <s v="Missed"/>
    <s v="Late"/>
    <s v="On-time"/>
    <s v="On-time"/>
    <s v="On-time"/>
    <n v="2"/>
    <s v="Low Risk"/>
  </r>
  <r>
    <s v="CUST0289"/>
    <n v="43"/>
    <n v="68682"/>
    <n v="579"/>
    <n v="0.456051939319424"/>
    <n v="1"/>
    <x v="0"/>
    <n v="86965"/>
    <n v="0.32708425773529898"/>
    <x v="3"/>
    <n v="5"/>
    <x v="2"/>
    <x v="4"/>
    <s v="Missed"/>
    <s v="On-time"/>
    <s v="Late"/>
    <s v="Late"/>
    <s v="On-time"/>
    <s v="Missed"/>
    <n v="4"/>
    <s v="High Risk"/>
  </r>
  <r>
    <s v="CUST0290"/>
    <n v="20"/>
    <n v="16062"/>
    <n v="658"/>
    <n v="0.43663564774163999"/>
    <n v="5"/>
    <x v="0"/>
    <n v="67673"/>
    <n v="0.33019182630492699"/>
    <x v="1"/>
    <n v="0"/>
    <x v="4"/>
    <x v="2"/>
    <s v="Late"/>
    <s v="On-time"/>
    <s v="On-time"/>
    <s v="Missed"/>
    <s v="Late"/>
    <s v="On-time"/>
    <n v="3"/>
    <s v="Low Risk"/>
  </r>
  <r>
    <s v="CUST0291"/>
    <n v="36"/>
    <n v="107658"/>
    <n v="836"/>
    <n v="0.45116003296151402"/>
    <n v="3"/>
    <x v="0"/>
    <n v="70406"/>
    <n v="0.19281431977675201"/>
    <x v="0"/>
    <n v="3"/>
    <x v="2"/>
    <x v="1"/>
    <s v="Late"/>
    <s v="Late"/>
    <s v="Late"/>
    <s v="Late"/>
    <s v="Late"/>
    <s v="Late"/>
    <n v="6"/>
    <s v="High Risk"/>
  </r>
  <r>
    <s v="CUST0292"/>
    <n v="37"/>
    <n v="155734"/>
    <n v="315"/>
    <n v="0.52216421902676002"/>
    <n v="3"/>
    <x v="0"/>
    <n v="84521"/>
    <n v="0.28267207082260998"/>
    <x v="3"/>
    <n v="13"/>
    <x v="4"/>
    <x v="4"/>
    <s v="Missed"/>
    <s v="Late"/>
    <s v="Missed"/>
    <s v="On-time"/>
    <s v="Missed"/>
    <s v="Missed"/>
    <n v="5"/>
    <s v="High Risk"/>
  </r>
  <r>
    <s v="CUST0293"/>
    <n v="49"/>
    <n v="38061"/>
    <n v="316"/>
    <n v="1.0024815153156601"/>
    <n v="1"/>
    <x v="0"/>
    <n v="95267"/>
    <n v="0.448823531686947"/>
    <x v="0"/>
    <n v="16"/>
    <x v="0"/>
    <x v="2"/>
    <s v="Late"/>
    <s v="Late"/>
    <s v="Late"/>
    <s v="Late"/>
    <s v="Missed"/>
    <s v="Missed"/>
    <n v="6"/>
    <s v="High Risk"/>
  </r>
  <r>
    <s v="CUST0294"/>
    <n v="24"/>
    <n v="107658"/>
    <n v="436"/>
    <n v="0.43222806598012797"/>
    <n v="2"/>
    <x v="0"/>
    <n v="45595"/>
    <n v="0.15316634384659"/>
    <x v="0"/>
    <n v="19"/>
    <x v="4"/>
    <x v="3"/>
    <s v="Late"/>
    <s v="Late"/>
    <s v="On-time"/>
    <s v="Missed"/>
    <s v="On-time"/>
    <s v="Missed"/>
    <n v="4"/>
    <s v="High Risk"/>
  </r>
  <r>
    <s v="CUST0295"/>
    <n v="69"/>
    <n v="43251"/>
    <n v="515"/>
    <n v="0.43872930784573799"/>
    <n v="2"/>
    <x v="1"/>
    <n v="52331"/>
    <n v="0.44852192410127201"/>
    <x v="0"/>
    <n v="17"/>
    <x v="3"/>
    <x v="0"/>
    <s v="Missed"/>
    <s v="Missed"/>
    <s v="On-time"/>
    <s v="Late"/>
    <s v="Late"/>
    <s v="On-time"/>
    <n v="4"/>
    <s v="High Risk"/>
  </r>
  <r>
    <s v="CUST0296"/>
    <n v="58"/>
    <n v="90353"/>
    <n v="658"/>
    <n v="0.51311876913663501"/>
    <n v="3"/>
    <x v="0"/>
    <n v="82714"/>
    <n v="0.275830154858351"/>
    <x v="0"/>
    <n v="10"/>
    <x v="1"/>
    <x v="2"/>
    <s v="Missed"/>
    <s v="Missed"/>
    <s v="Late"/>
    <s v="Missed"/>
    <s v="Late"/>
    <s v="Missed"/>
    <n v="6"/>
    <s v="High Risk"/>
  </r>
  <r>
    <s v="CUST0297"/>
    <n v="50"/>
    <n v="81234"/>
    <n v="310"/>
    <n v="0.71805490126885196"/>
    <n v="3"/>
    <x v="0"/>
    <n v="79552"/>
    <n v="0.30163393500000002"/>
    <x v="1"/>
    <n v="13"/>
    <x v="0"/>
    <x v="2"/>
    <s v="On-time"/>
    <s v="On-time"/>
    <s v="On-time"/>
    <s v="On-time"/>
    <s v="Missed"/>
    <s v="On-time"/>
    <n v="1"/>
    <s v="Low Risk"/>
  </r>
  <r>
    <s v="CUST0298"/>
    <n v="57"/>
    <n v="19835"/>
    <n v="793"/>
    <n v="0.21580308778544399"/>
    <n v="6"/>
    <x v="0"/>
    <n v="41653"/>
    <n v="0.163326826651709"/>
    <x v="2"/>
    <n v="8"/>
    <x v="0"/>
    <x v="3"/>
    <s v="Late"/>
    <s v="On-time"/>
    <s v="Late"/>
    <s v="On-time"/>
    <s v="Missed"/>
    <s v="Missed"/>
    <n v="4"/>
    <s v="High Risk"/>
  </r>
  <r>
    <s v="CUST0299"/>
    <n v="56"/>
    <n v="107658"/>
    <n v="673"/>
    <n v="0.59101854738192905"/>
    <n v="0"/>
    <x v="1"/>
    <n v="89660"/>
    <n v="0.20365224622648001"/>
    <x v="3"/>
    <n v="14"/>
    <x v="3"/>
    <x v="1"/>
    <s v="Late"/>
    <s v="Missed"/>
    <s v="On-time"/>
    <s v="Late"/>
    <s v="Missed"/>
    <s v="On-time"/>
    <n v="4"/>
    <s v="High Risk"/>
  </r>
  <r>
    <s v="CUST0300"/>
    <n v="35"/>
    <n v="107658"/>
    <n v="321"/>
    <n v="0.33651496479576698"/>
    <n v="6"/>
    <x v="0"/>
    <n v="62342"/>
    <n v="0.23760706992172501"/>
    <x v="0"/>
    <n v="11"/>
    <x v="4"/>
    <x v="0"/>
    <s v="Missed"/>
    <s v="Late"/>
    <s v="Late"/>
    <s v="Late"/>
    <s v="Missed"/>
    <s v="On-time"/>
    <n v="5"/>
    <s v="High Risk"/>
  </r>
  <r>
    <s v="CUST0301"/>
    <n v="57"/>
    <n v="159188"/>
    <n v="415"/>
    <n v="0.61065453779018897"/>
    <n v="6"/>
    <x v="0"/>
    <n v="52259"/>
    <n v="0.28952867413746602"/>
    <x v="0"/>
    <n v="9"/>
    <x v="1"/>
    <x v="2"/>
    <s v="Missed"/>
    <s v="Late"/>
    <s v="Late"/>
    <s v="Missed"/>
    <s v="On-time"/>
    <s v="Late"/>
    <n v="5"/>
    <s v="High Risk"/>
  </r>
  <r>
    <s v="CUST0302"/>
    <n v="18"/>
    <n v="70479"/>
    <n v="834"/>
    <n v="0.40124801152790801"/>
    <n v="2"/>
    <x v="0"/>
    <n v="82789"/>
    <n v="0.30163393500000002"/>
    <x v="1"/>
    <n v="18"/>
    <x v="0"/>
    <x v="4"/>
    <s v="Missed"/>
    <s v="Late"/>
    <s v="Late"/>
    <s v="Late"/>
    <s v="Missed"/>
    <s v="Late"/>
    <n v="6"/>
    <s v="High Risk"/>
  </r>
  <r>
    <s v="CUST0303"/>
    <n v="28"/>
    <n v="119573"/>
    <n v="700"/>
    <n v="0.05"/>
    <n v="1"/>
    <x v="0"/>
    <n v="52217"/>
    <n v="0.31868043924776501"/>
    <x v="0"/>
    <n v="18"/>
    <x v="1"/>
    <x v="2"/>
    <s v="Missed"/>
    <s v="Late"/>
    <s v="Late"/>
    <s v="Missed"/>
    <s v="On-time"/>
    <s v="Missed"/>
    <n v="5"/>
    <s v="High Risk"/>
  </r>
  <r>
    <s v="CUST0304"/>
    <n v="45"/>
    <n v="81234"/>
    <n v="584"/>
    <n v="0.57391552053749695"/>
    <n v="2"/>
    <x v="0"/>
    <n v="9859"/>
    <n v="0.194490949167511"/>
    <x v="0"/>
    <n v="5"/>
    <x v="0"/>
    <x v="0"/>
    <s v="Late"/>
    <s v="Late"/>
    <s v="Missed"/>
    <s v="Missed"/>
    <s v="Missed"/>
    <s v="Late"/>
    <n v="6"/>
    <s v="High Risk"/>
  </r>
  <r>
    <s v="CUST0305"/>
    <n v="74"/>
    <n v="149415"/>
    <n v="591"/>
    <n v="0.57222895406937302"/>
    <n v="0"/>
    <x v="0"/>
    <n v="52217"/>
    <n v="0.43905225716010499"/>
    <x v="0"/>
    <n v="19"/>
    <x v="4"/>
    <x v="2"/>
    <s v="Late"/>
    <s v="Missed"/>
    <s v="On-time"/>
    <s v="On-time"/>
    <s v="On-time"/>
    <s v="Late"/>
    <n v="3"/>
    <s v="Low Risk"/>
  </r>
  <r>
    <s v="CUST0306"/>
    <n v="42"/>
    <n v="136465"/>
    <n v="595"/>
    <n v="0.38418393830411401"/>
    <n v="5"/>
    <x v="0"/>
    <n v="75316"/>
    <n v="0.27298232792560201"/>
    <x v="0"/>
    <n v="5"/>
    <x v="0"/>
    <x v="3"/>
    <s v="Late"/>
    <s v="Late"/>
    <s v="Late"/>
    <s v="On-time"/>
    <s v="Missed"/>
    <s v="On-time"/>
    <n v="4"/>
    <s v="High Risk"/>
  </r>
  <r>
    <s v="CUST0307"/>
    <n v="67"/>
    <n v="53494"/>
    <n v="591"/>
    <n v="0.372331227971399"/>
    <n v="3"/>
    <x v="0"/>
    <n v="12176"/>
    <n v="0.39428461717327201"/>
    <x v="1"/>
    <n v="7"/>
    <x v="0"/>
    <x v="2"/>
    <s v="On-time"/>
    <s v="On-time"/>
    <s v="Late"/>
    <s v="Missed"/>
    <s v="Late"/>
    <s v="On-time"/>
    <n v="3"/>
    <s v="Low Risk"/>
  </r>
  <r>
    <s v="CUST0308"/>
    <n v="40"/>
    <n v="107658"/>
    <n v="307"/>
    <n v="0.237725454982469"/>
    <n v="3"/>
    <x v="0"/>
    <n v="71588"/>
    <n v="0.411034897991429"/>
    <x v="3"/>
    <n v="0"/>
    <x v="2"/>
    <x v="2"/>
    <s v="Missed"/>
    <s v="Late"/>
    <s v="On-time"/>
    <s v="Missed"/>
    <s v="Missed"/>
    <s v="Missed"/>
    <n v="5"/>
    <s v="High Risk"/>
  </r>
  <r>
    <s v="CUST0309"/>
    <n v="48"/>
    <n v="70479"/>
    <n v="385"/>
    <n v="0.65461998830777401"/>
    <n v="0"/>
    <x v="1"/>
    <n v="99005"/>
    <n v="0.408327324346621"/>
    <x v="3"/>
    <n v="16"/>
    <x v="4"/>
    <x v="4"/>
    <s v="Missed"/>
    <s v="Late"/>
    <s v="On-time"/>
    <s v="Late"/>
    <s v="Late"/>
    <s v="On-time"/>
    <n v="4"/>
    <s v="High Risk"/>
  </r>
  <r>
    <s v="CUST0310"/>
    <n v="47"/>
    <n v="90697"/>
    <n v="682"/>
    <n v="0.67644315649336095"/>
    <n v="6"/>
    <x v="1"/>
    <n v="46720"/>
    <n v="0.24335932570375099"/>
    <x v="0"/>
    <n v="16"/>
    <x v="3"/>
    <x v="3"/>
    <s v="Late"/>
    <s v="Missed"/>
    <s v="Missed"/>
    <s v="Late"/>
    <s v="On-time"/>
    <s v="Late"/>
    <n v="5"/>
    <s v="High Risk"/>
  </r>
  <r>
    <s v="CUST0311"/>
    <n v="59"/>
    <n v="19835"/>
    <n v="374"/>
    <n v="0.32418982296482202"/>
    <n v="1"/>
    <x v="0"/>
    <n v="82909"/>
    <n v="0.242079984227867"/>
    <x v="0"/>
    <n v="14"/>
    <x v="3"/>
    <x v="3"/>
    <s v="Late"/>
    <s v="Late"/>
    <s v="On-time"/>
    <s v="Missed"/>
    <s v="Late"/>
    <s v="On-time"/>
    <n v="4"/>
    <s v="High Risk"/>
  </r>
  <r>
    <s v="CUST0312"/>
    <n v="52"/>
    <n v="176426"/>
    <n v="320"/>
    <n v="0.392013108092229"/>
    <n v="3"/>
    <x v="1"/>
    <n v="31674"/>
    <n v="0.27750267007116802"/>
    <x v="0"/>
    <n v="6"/>
    <x v="4"/>
    <x v="2"/>
    <s v="Missed"/>
    <s v="Late"/>
    <s v="Missed"/>
    <s v="Missed"/>
    <s v="Late"/>
    <s v="Missed"/>
    <n v="6"/>
    <s v="High Risk"/>
  </r>
  <r>
    <s v="CUST0313"/>
    <n v="24"/>
    <n v="194208"/>
    <n v="321"/>
    <n v="0.48734217577220701"/>
    <n v="4"/>
    <x v="0"/>
    <n v="62253"/>
    <n v="0.36362373753789201"/>
    <x v="2"/>
    <n v="18"/>
    <x v="3"/>
    <x v="4"/>
    <s v="Missed"/>
    <s v="On-time"/>
    <s v="On-time"/>
    <s v="On-time"/>
    <s v="Late"/>
    <s v="Late"/>
    <n v="3"/>
    <s v="Low Risk"/>
  </r>
  <r>
    <s v="CUST0314"/>
    <n v="33"/>
    <n v="181267"/>
    <n v="494"/>
    <n v="0.95417305620710902"/>
    <n v="6"/>
    <x v="0"/>
    <n v="15938"/>
    <n v="0.24893047302458299"/>
    <x v="3"/>
    <n v="2"/>
    <x v="4"/>
    <x v="2"/>
    <s v="On-time"/>
    <s v="Missed"/>
    <s v="Late"/>
    <s v="On-time"/>
    <s v="Late"/>
    <s v="On-time"/>
    <n v="3"/>
    <s v="Low Risk"/>
  </r>
  <r>
    <s v="CUST0315"/>
    <n v="43"/>
    <n v="77292"/>
    <n v="316"/>
    <n v="0.60902434951778595"/>
    <n v="3"/>
    <x v="0"/>
    <n v="612"/>
    <n v="0.28807375264097501"/>
    <x v="0"/>
    <n v="10"/>
    <x v="3"/>
    <x v="2"/>
    <s v="Late"/>
    <s v="Late"/>
    <s v="Missed"/>
    <s v="Missed"/>
    <s v="Late"/>
    <s v="Late"/>
    <n v="6"/>
    <s v="High Risk"/>
  </r>
  <r>
    <s v="CUST0316"/>
    <n v="65"/>
    <n v="32019"/>
    <n v="419"/>
    <n v="0.31131689699832399"/>
    <n v="4"/>
    <x v="0"/>
    <n v="13355"/>
    <n v="0.32735938163394401"/>
    <x v="2"/>
    <n v="19"/>
    <x v="2"/>
    <x v="0"/>
    <s v="Late"/>
    <s v="On-time"/>
    <s v="Late"/>
    <s v="On-time"/>
    <s v="On-time"/>
    <s v="On-time"/>
    <n v="2"/>
    <s v="Low Risk"/>
  </r>
  <r>
    <s v="CUST0317"/>
    <n v="74"/>
    <n v="102235"/>
    <n v="557"/>
    <n v="0.56075606189810101"/>
    <n v="0"/>
    <x v="0"/>
    <n v="10778"/>
    <n v="0.20951080739521299"/>
    <x v="0"/>
    <n v="18"/>
    <x v="3"/>
    <x v="0"/>
    <s v="On-time"/>
    <s v="On-time"/>
    <s v="Late"/>
    <s v="Missed"/>
    <s v="Missed"/>
    <s v="On-time"/>
    <n v="3"/>
    <s v="Low Risk"/>
  </r>
  <r>
    <s v="CUST0318"/>
    <n v="69"/>
    <n v="120891"/>
    <n v="749"/>
    <n v="0.224661691872383"/>
    <n v="0"/>
    <x v="1"/>
    <n v="66118"/>
    <n v="0.20318917116708801"/>
    <x v="1"/>
    <n v="8"/>
    <x v="0"/>
    <x v="4"/>
    <s v="On-time"/>
    <s v="Late"/>
    <s v="On-time"/>
    <s v="On-time"/>
    <s v="Missed"/>
    <s v="Late"/>
    <n v="3"/>
    <s v="High Risk"/>
  </r>
  <r>
    <s v="CUST0319"/>
    <n v="66"/>
    <n v="33017"/>
    <n v="625"/>
    <n v="0.64359806198323399"/>
    <n v="6"/>
    <x v="0"/>
    <n v="30443"/>
    <n v="0.28417361185959999"/>
    <x v="3"/>
    <n v="9"/>
    <x v="4"/>
    <x v="1"/>
    <s v="Missed"/>
    <s v="Missed"/>
    <s v="Missed"/>
    <s v="Late"/>
    <s v="On-time"/>
    <s v="On-time"/>
    <n v="4"/>
    <s v="High Risk"/>
  </r>
  <r>
    <s v="CUST0320"/>
    <n v="19"/>
    <n v="53765"/>
    <n v="446"/>
    <n v="0.83510947870889696"/>
    <n v="3"/>
    <x v="1"/>
    <n v="86846"/>
    <n v="0.29741788149516402"/>
    <x v="0"/>
    <n v="1"/>
    <x v="1"/>
    <x v="0"/>
    <s v="Late"/>
    <s v="Missed"/>
    <s v="On-time"/>
    <s v="On-time"/>
    <s v="Missed"/>
    <s v="On-time"/>
    <n v="3"/>
    <s v="High Risk"/>
  </r>
  <r>
    <s v="CUST0321"/>
    <n v="18"/>
    <n v="53513"/>
    <n v="391"/>
    <n v="0.83595833701679101"/>
    <n v="2"/>
    <x v="0"/>
    <n v="82382"/>
    <n v="0.343388548000164"/>
    <x v="2"/>
    <n v="0"/>
    <x v="1"/>
    <x v="1"/>
    <s v="Missed"/>
    <s v="On-time"/>
    <s v="Late"/>
    <s v="Missed"/>
    <s v="Missed"/>
    <s v="Late"/>
    <n v="5"/>
    <s v="High Risk"/>
  </r>
  <r>
    <s v="CUST0322"/>
    <n v="65"/>
    <n v="184160"/>
    <n v="316"/>
    <n v="0.64697870069486696"/>
    <n v="4"/>
    <x v="0"/>
    <n v="95303"/>
    <n v="0.367188657495155"/>
    <x v="3"/>
    <n v="15"/>
    <x v="4"/>
    <x v="3"/>
    <s v="Late"/>
    <s v="On-time"/>
    <s v="On-time"/>
    <s v="Late"/>
    <s v="Late"/>
    <s v="On-time"/>
    <n v="3"/>
    <s v="Low Risk"/>
  </r>
  <r>
    <s v="CUST0323"/>
    <n v="29"/>
    <n v="70393"/>
    <n v="715"/>
    <n v="0.38331752882637399"/>
    <n v="1"/>
    <x v="0"/>
    <n v="87110"/>
    <n v="0.190093717942835"/>
    <x v="0"/>
    <n v="17"/>
    <x v="2"/>
    <x v="0"/>
    <s v="Missed"/>
    <s v="On-time"/>
    <s v="Missed"/>
    <s v="Missed"/>
    <s v="Missed"/>
    <s v="On-time"/>
    <n v="4"/>
    <s v="High Risk"/>
  </r>
  <r>
    <s v="CUST0324"/>
    <n v="22"/>
    <n v="193352"/>
    <n v="471"/>
    <n v="0.23981964869717401"/>
    <n v="3"/>
    <x v="0"/>
    <n v="80430"/>
    <n v="0.21879150680564299"/>
    <x v="1"/>
    <n v="16"/>
    <x v="3"/>
    <x v="0"/>
    <s v="On-time"/>
    <s v="On-time"/>
    <s v="On-time"/>
    <s v="On-time"/>
    <s v="Missed"/>
    <s v="On-time"/>
    <n v="1"/>
    <s v="Low Risk"/>
  </r>
  <r>
    <s v="CUST0325"/>
    <n v="54"/>
    <n v="137402"/>
    <n v="358"/>
    <n v="0.21995899132617799"/>
    <n v="1"/>
    <x v="0"/>
    <n v="32615"/>
    <n v="0.20292477124368899"/>
    <x v="2"/>
    <n v="5"/>
    <x v="2"/>
    <x v="4"/>
    <s v="Missed"/>
    <s v="On-time"/>
    <s v="Missed"/>
    <s v="Late"/>
    <s v="On-time"/>
    <s v="Late"/>
    <n v="4"/>
    <s v="High Risk"/>
  </r>
  <r>
    <s v="CUST0326"/>
    <n v="49"/>
    <n v="18709"/>
    <n v="534"/>
    <n v="0.05"/>
    <n v="3"/>
    <x v="0"/>
    <n v="62561"/>
    <n v="0.441244740159142"/>
    <x v="0"/>
    <n v="13"/>
    <x v="1"/>
    <x v="1"/>
    <s v="On-time"/>
    <s v="Missed"/>
    <s v="On-time"/>
    <s v="Missed"/>
    <s v="Missed"/>
    <s v="Missed"/>
    <n v="4"/>
    <s v="High Risk"/>
  </r>
  <r>
    <s v="CUST0327"/>
    <n v="72"/>
    <n v="153311"/>
    <n v="696"/>
    <n v="0.63877115260158401"/>
    <n v="2"/>
    <x v="0"/>
    <n v="3081"/>
    <n v="0.28797294097974602"/>
    <x v="0"/>
    <n v="14"/>
    <x v="4"/>
    <x v="0"/>
    <s v="Late"/>
    <s v="Late"/>
    <s v="Missed"/>
    <s v="On-time"/>
    <s v="Missed"/>
    <s v="Late"/>
    <n v="5"/>
    <s v="High Risk"/>
  </r>
  <r>
    <s v="CUST0328"/>
    <n v="26"/>
    <n v="106267"/>
    <n v="471"/>
    <n v="0.47943289595512001"/>
    <n v="2"/>
    <x v="0"/>
    <n v="43927"/>
    <n v="0.30161292952450203"/>
    <x v="0"/>
    <n v="13"/>
    <x v="4"/>
    <x v="0"/>
    <s v="Missed"/>
    <s v="Missed"/>
    <s v="Missed"/>
    <s v="Late"/>
    <s v="Missed"/>
    <s v="Missed"/>
    <n v="6"/>
    <s v="High Risk"/>
  </r>
  <r>
    <s v="CUST0329"/>
    <n v="58"/>
    <n v="179506"/>
    <n v="461"/>
    <n v="0.68184323329062502"/>
    <n v="6"/>
    <x v="0"/>
    <n v="32615"/>
    <n v="0.30577743640135102"/>
    <x v="2"/>
    <n v="2"/>
    <x v="2"/>
    <x v="4"/>
    <s v="On-time"/>
    <s v="Missed"/>
    <s v="Late"/>
    <s v="Missed"/>
    <s v="On-time"/>
    <s v="Late"/>
    <n v="4"/>
    <s v="High Risk"/>
  </r>
  <r>
    <s v="CUST0330"/>
    <n v="52"/>
    <n v="26174"/>
    <n v="556"/>
    <n v="0.78560629704695695"/>
    <n v="6"/>
    <x v="0"/>
    <n v="92183"/>
    <n v="0.22843299862823599"/>
    <x v="2"/>
    <n v="18"/>
    <x v="2"/>
    <x v="4"/>
    <s v="Late"/>
    <s v="On-time"/>
    <s v="On-time"/>
    <s v="Late"/>
    <s v="On-time"/>
    <s v="On-time"/>
    <n v="2"/>
    <s v="Low Risk"/>
  </r>
  <r>
    <s v="CUST0331"/>
    <n v="36"/>
    <n v="43251"/>
    <n v="644"/>
    <n v="0.51998110878048198"/>
    <n v="2"/>
    <x v="0"/>
    <n v="39259"/>
    <n v="0.45642695189460297"/>
    <x v="0"/>
    <n v="11"/>
    <x v="3"/>
    <x v="1"/>
    <s v="On-time"/>
    <s v="Missed"/>
    <s v="Missed"/>
    <s v="On-time"/>
    <s v="Missed"/>
    <s v="Late"/>
    <n v="4"/>
    <s v="High Risk"/>
  </r>
  <r>
    <s v="CUST0332"/>
    <n v="65"/>
    <n v="81234"/>
    <n v="326"/>
    <n v="0.52919232194263"/>
    <n v="5"/>
    <x v="0"/>
    <n v="17023"/>
    <n v="0.34110266548187201"/>
    <x v="0"/>
    <n v="1"/>
    <x v="0"/>
    <x v="3"/>
    <s v="On-time"/>
    <s v="Late"/>
    <s v="Late"/>
    <s v="Late"/>
    <s v="Missed"/>
    <s v="On-time"/>
    <n v="4"/>
    <s v="High Risk"/>
  </r>
  <r>
    <s v="CUST0333"/>
    <n v="33"/>
    <n v="85640"/>
    <n v="522"/>
    <n v="0.407135931100506"/>
    <n v="2"/>
    <x v="0"/>
    <n v="80150"/>
    <n v="0.30395905297779402"/>
    <x v="0"/>
    <n v="2"/>
    <x v="0"/>
    <x v="3"/>
    <s v="Missed"/>
    <s v="Late"/>
    <s v="Late"/>
    <s v="Missed"/>
    <s v="On-time"/>
    <s v="Late"/>
    <n v="5"/>
    <s v="High Risk"/>
  </r>
  <r>
    <s v="CUST0334"/>
    <n v="20"/>
    <n v="67638"/>
    <n v="498"/>
    <n v="0.43078311656551799"/>
    <n v="0"/>
    <x v="0"/>
    <n v="27446"/>
    <n v="0.18947435788494299"/>
    <x v="0"/>
    <n v="17"/>
    <x v="3"/>
    <x v="2"/>
    <s v="Missed"/>
    <s v="Late"/>
    <s v="On-time"/>
    <s v="On-time"/>
    <s v="On-time"/>
    <s v="Missed"/>
    <n v="3"/>
    <s v="Low Risk"/>
  </r>
  <r>
    <s v="CUST0335"/>
    <n v="37"/>
    <n v="81234"/>
    <n v="339"/>
    <n v="0.64569398249458598"/>
    <n v="0"/>
    <x v="1"/>
    <n v="91557"/>
    <n v="0.183806750834375"/>
    <x v="0"/>
    <n v="0"/>
    <x v="0"/>
    <x v="0"/>
    <s v="On-time"/>
    <s v="On-time"/>
    <s v="Late"/>
    <s v="On-time"/>
    <s v="Missed"/>
    <s v="Late"/>
    <n v="3"/>
    <s v="High Risk"/>
  </r>
  <r>
    <s v="CUST0336"/>
    <n v="41"/>
    <n v="159356"/>
    <n v="658"/>
    <n v="0.46512499392693701"/>
    <n v="5"/>
    <x v="0"/>
    <n v="44449"/>
    <n v="0.269109246839423"/>
    <x v="3"/>
    <n v="19"/>
    <x v="1"/>
    <x v="1"/>
    <s v="Missed"/>
    <s v="Missed"/>
    <s v="Late"/>
    <s v="Missed"/>
    <s v="Missed"/>
    <s v="Late"/>
    <n v="6"/>
    <s v="High Risk"/>
  </r>
  <r>
    <s v="CUST0337"/>
    <n v="71"/>
    <n v="150230"/>
    <n v="627"/>
    <n v="0.43619846664943501"/>
    <n v="4"/>
    <x v="1"/>
    <n v="31316"/>
    <n v="0.23000082064281699"/>
    <x v="0"/>
    <n v="5"/>
    <x v="0"/>
    <x v="0"/>
    <s v="On-time"/>
    <s v="Late"/>
    <s v="On-time"/>
    <s v="On-time"/>
    <s v="On-time"/>
    <s v="Late"/>
    <n v="2"/>
    <s v="High Risk"/>
  </r>
  <r>
    <s v="CUST0338"/>
    <n v="73"/>
    <n v="120570"/>
    <n v="820"/>
    <n v="0.49633662811142898"/>
    <n v="1"/>
    <x v="0"/>
    <n v="61186"/>
    <n v="0.193255565445344"/>
    <x v="1"/>
    <n v="4"/>
    <x v="3"/>
    <x v="1"/>
    <s v="On-time"/>
    <s v="Missed"/>
    <s v="Late"/>
    <s v="Late"/>
    <s v="On-time"/>
    <s v="Missed"/>
    <n v="4"/>
    <s v="High Risk"/>
  </r>
  <r>
    <s v="CUST0339"/>
    <n v="50"/>
    <n v="117795"/>
    <n v="591"/>
    <n v="0.67726603921231798"/>
    <n v="3"/>
    <x v="1"/>
    <n v="51016"/>
    <n v="0.26290419804284398"/>
    <x v="2"/>
    <n v="0"/>
    <x v="0"/>
    <x v="1"/>
    <s v="Late"/>
    <s v="Missed"/>
    <s v="Missed"/>
    <s v="Late"/>
    <s v="Missed"/>
    <s v="Late"/>
    <n v="6"/>
    <s v="High Risk"/>
  </r>
  <r>
    <s v="CUST0340"/>
    <n v="41"/>
    <n v="62295"/>
    <n v="715"/>
    <n v="0.36146768843397897"/>
    <n v="3"/>
    <x v="1"/>
    <n v="86488"/>
    <n v="0.27835719717241098"/>
    <x v="1"/>
    <n v="18"/>
    <x v="4"/>
    <x v="1"/>
    <s v="Late"/>
    <s v="Late"/>
    <s v="On-time"/>
    <s v="Missed"/>
    <s v="Late"/>
    <s v="Missed"/>
    <n v="5"/>
    <s v="High Risk"/>
  </r>
  <r>
    <s v="CUST0341"/>
    <n v="69"/>
    <n v="70479"/>
    <n v="361"/>
    <n v="0.486694296489593"/>
    <n v="5"/>
    <x v="0"/>
    <n v="11308"/>
    <n v="0.31417854204602602"/>
    <x v="3"/>
    <n v="0"/>
    <x v="2"/>
    <x v="0"/>
    <s v="On-time"/>
    <s v="Late"/>
    <s v="Late"/>
    <s v="Missed"/>
    <s v="Late"/>
    <s v="Missed"/>
    <n v="5"/>
    <s v="High Risk"/>
  </r>
  <r>
    <s v="CUST0342"/>
    <n v="28"/>
    <n v="166836"/>
    <n v="495"/>
    <n v="0.54905556755568596"/>
    <n v="0"/>
    <x v="0"/>
    <n v="62253"/>
    <n v="0.24960805286257301"/>
    <x v="3"/>
    <n v="15"/>
    <x v="1"/>
    <x v="4"/>
    <s v="Missed"/>
    <s v="Missed"/>
    <s v="On-time"/>
    <s v="Late"/>
    <s v="Late"/>
    <s v="Missed"/>
    <n v="5"/>
    <s v="High Risk"/>
  </r>
  <r>
    <s v="CUST0343"/>
    <n v="66"/>
    <n v="18267"/>
    <n v="541"/>
    <n v="0.73204438071704703"/>
    <n v="6"/>
    <x v="0"/>
    <n v="45776"/>
    <n v="0.199239930533996"/>
    <x v="0"/>
    <n v="11"/>
    <x v="4"/>
    <x v="0"/>
    <s v="Late"/>
    <s v="On-time"/>
    <s v="Missed"/>
    <s v="Late"/>
    <s v="Missed"/>
    <s v="On-time"/>
    <n v="4"/>
    <s v="High Risk"/>
  </r>
  <r>
    <s v="CUST0344"/>
    <n v="25"/>
    <n v="118333"/>
    <n v="486"/>
    <n v="0.452140644640116"/>
    <n v="3"/>
    <x v="0"/>
    <n v="72809"/>
    <n v="0.20270791140087499"/>
    <x v="0"/>
    <n v="7"/>
    <x v="4"/>
    <x v="1"/>
    <s v="On-time"/>
    <s v="On-time"/>
    <s v="On-time"/>
    <s v="On-time"/>
    <s v="Missed"/>
    <s v="Late"/>
    <n v="2"/>
    <s v="Low Risk"/>
  </r>
  <r>
    <s v="CUST0345"/>
    <n v="53"/>
    <n v="119573"/>
    <n v="465"/>
    <n v="0.35643532278965501"/>
    <n v="0"/>
    <x v="0"/>
    <n v="89660"/>
    <n v="0.42129727292261798"/>
    <x v="0"/>
    <n v="15"/>
    <x v="3"/>
    <x v="2"/>
    <s v="On-time"/>
    <s v="Missed"/>
    <s v="On-time"/>
    <s v="On-time"/>
    <s v="On-time"/>
    <s v="Late"/>
    <n v="2"/>
    <s v="Low Risk"/>
  </r>
  <r>
    <s v="CUST0346"/>
    <n v="55"/>
    <n v="136790"/>
    <n v="655"/>
    <n v="0.40312781114552798"/>
    <n v="4"/>
    <x v="0"/>
    <n v="42551"/>
    <n v="0.17482423136382499"/>
    <x v="0"/>
    <n v="0"/>
    <x v="2"/>
    <x v="3"/>
    <s v="On-time"/>
    <s v="On-time"/>
    <s v="On-time"/>
    <s v="Late"/>
    <s v="Missed"/>
    <s v="Missed"/>
    <n v="3"/>
    <s v="Low Risk"/>
  </r>
  <r>
    <s v="CUST0347"/>
    <n v="57"/>
    <n v="117023"/>
    <n v="700"/>
    <n v="0.71061148660307505"/>
    <n v="1"/>
    <x v="0"/>
    <n v="89537"/>
    <n v="0.33631822982912701"/>
    <x v="0"/>
    <n v="3"/>
    <x v="2"/>
    <x v="1"/>
    <s v="On-time"/>
    <s v="Late"/>
    <s v="Missed"/>
    <s v="Missed"/>
    <s v="Missed"/>
    <s v="Missed"/>
    <n v="5"/>
    <s v="High Risk"/>
  </r>
  <r>
    <s v="CUST0348"/>
    <n v="37"/>
    <n v="112007"/>
    <n v="416"/>
    <n v="0.906661059720693"/>
    <n v="4"/>
    <x v="0"/>
    <n v="56061"/>
    <n v="0.35195463297743901"/>
    <x v="3"/>
    <n v="9"/>
    <x v="1"/>
    <x v="2"/>
    <s v="Late"/>
    <s v="On-time"/>
    <s v="Late"/>
    <s v="On-time"/>
    <s v="Late"/>
    <s v="On-time"/>
    <n v="3"/>
    <s v="Low Risk"/>
  </r>
  <r>
    <s v="CUST0349"/>
    <n v="52"/>
    <n v="99665"/>
    <n v="789"/>
    <n v="0.23724843726279299"/>
    <n v="5"/>
    <x v="0"/>
    <n v="76567"/>
    <n v="0.287872452416433"/>
    <x v="1"/>
    <n v="10"/>
    <x v="3"/>
    <x v="4"/>
    <s v="Missed"/>
    <s v="On-time"/>
    <s v="Missed"/>
    <s v="Missed"/>
    <s v="On-time"/>
    <s v="On-time"/>
    <n v="3"/>
    <s v="Low Risk"/>
  </r>
  <r>
    <s v="CUST0350"/>
    <n v="65"/>
    <n v="38289"/>
    <n v="493"/>
    <n v="0.28093967698602801"/>
    <n v="2"/>
    <x v="0"/>
    <n v="79013"/>
    <n v="0.47678290584051702"/>
    <x v="1"/>
    <n v="16"/>
    <x v="1"/>
    <x v="1"/>
    <s v="On-time"/>
    <s v="Missed"/>
    <s v="Late"/>
    <s v="Late"/>
    <s v="On-time"/>
    <s v="Late"/>
    <n v="4"/>
    <s v="High Risk"/>
  </r>
  <r>
    <s v="CUST0351"/>
    <n v="42"/>
    <n v="167424"/>
    <n v="341"/>
    <n v="0.46624064265956999"/>
    <n v="2"/>
    <x v="1"/>
    <n v="52259"/>
    <n v="0.35017189930276899"/>
    <x v="1"/>
    <n v="6"/>
    <x v="0"/>
    <x v="2"/>
    <s v="Missed"/>
    <s v="On-time"/>
    <s v="Late"/>
    <s v="On-time"/>
    <s v="Late"/>
    <s v="Missed"/>
    <n v="4"/>
    <s v="High Risk"/>
  </r>
  <r>
    <s v="CUST0352"/>
    <n v="52"/>
    <n v="98613"/>
    <n v="820"/>
    <n v="0.522191219213608"/>
    <n v="2"/>
    <x v="0"/>
    <n v="2200"/>
    <n v="0.48429030483046498"/>
    <x v="1"/>
    <n v="11"/>
    <x v="4"/>
    <x v="1"/>
    <s v="Missed"/>
    <s v="Late"/>
    <s v="Late"/>
    <s v="Late"/>
    <s v="Late"/>
    <s v="Missed"/>
    <n v="6"/>
    <s v="High Risk"/>
  </r>
  <r>
    <s v="CUST0353"/>
    <n v="42"/>
    <n v="176426"/>
    <n v="736"/>
    <n v="0.65739391311099904"/>
    <n v="4"/>
    <x v="0"/>
    <n v="47695"/>
    <n v="0.23489359980851199"/>
    <x v="0"/>
    <n v="6"/>
    <x v="1"/>
    <x v="0"/>
    <s v="Missed"/>
    <s v="Missed"/>
    <s v="Late"/>
    <s v="Late"/>
    <s v="On-time"/>
    <s v="Missed"/>
    <n v="5"/>
    <s v="High Risk"/>
  </r>
  <r>
    <s v="CUST0354"/>
    <n v="46"/>
    <n v="33017"/>
    <n v="622"/>
    <n v="0.32177339827970203"/>
    <n v="3"/>
    <x v="0"/>
    <n v="86828"/>
    <n v="0.23660545901065799"/>
    <x v="1"/>
    <n v="11"/>
    <x v="4"/>
    <x v="2"/>
    <s v="On-time"/>
    <s v="Missed"/>
    <s v="On-time"/>
    <s v="Missed"/>
    <s v="Missed"/>
    <s v="Late"/>
    <n v="4"/>
    <s v="High Risk"/>
  </r>
  <r>
    <s v="CUST0355"/>
    <n v="35"/>
    <n v="52744"/>
    <n v="700"/>
    <n v="0.287378192670107"/>
    <n v="1"/>
    <x v="0"/>
    <n v="24623"/>
    <n v="0.35275371586800103"/>
    <x v="0"/>
    <n v="14"/>
    <x v="3"/>
    <x v="0"/>
    <s v="Missed"/>
    <s v="On-time"/>
    <s v="Missed"/>
    <s v="On-time"/>
    <s v="On-time"/>
    <s v="Late"/>
    <n v="3"/>
    <s v="Low Risk"/>
  </r>
  <r>
    <s v="CUST0356"/>
    <n v="63"/>
    <n v="149415"/>
    <n v="385"/>
    <n v="0.52761743062672595"/>
    <n v="2"/>
    <x v="1"/>
    <n v="4265"/>
    <n v="0.27385343626807901"/>
    <x v="0"/>
    <n v="1"/>
    <x v="0"/>
    <x v="0"/>
    <s v="On-time"/>
    <s v="On-time"/>
    <s v="Missed"/>
    <s v="Late"/>
    <s v="Missed"/>
    <s v="Late"/>
    <n v="4"/>
    <s v="High Risk"/>
  </r>
  <r>
    <s v="CUST0357"/>
    <n v="35"/>
    <n v="32955"/>
    <n v="359"/>
    <n v="0.44831985595856599"/>
    <n v="5"/>
    <x v="1"/>
    <n v="77348"/>
    <n v="0.46856654248920099"/>
    <x v="1"/>
    <n v="13"/>
    <x v="3"/>
    <x v="2"/>
    <s v="Missed"/>
    <s v="On-time"/>
    <s v="Missed"/>
    <s v="On-time"/>
    <s v="Late"/>
    <s v="Missed"/>
    <n v="4"/>
    <s v="High Risk"/>
  </r>
  <r>
    <s v="CUST0358"/>
    <n v="19"/>
    <n v="36677"/>
    <n v="611"/>
    <n v="0.68534419955430503"/>
    <n v="5"/>
    <x v="1"/>
    <n v="11251"/>
    <n v="0.334170038363093"/>
    <x v="0"/>
    <n v="12"/>
    <x v="0"/>
    <x v="3"/>
    <s v="Missed"/>
    <s v="On-time"/>
    <s v="Late"/>
    <s v="On-time"/>
    <s v="Late"/>
    <s v="On-time"/>
    <n v="3"/>
    <s v="High Risk"/>
  </r>
  <r>
    <s v="CUST0359"/>
    <n v="71"/>
    <n v="198062"/>
    <n v="538"/>
    <n v="0.59747196063807595"/>
    <n v="2"/>
    <x v="0"/>
    <n v="25807"/>
    <n v="0.19554257801432801"/>
    <x v="2"/>
    <n v="3"/>
    <x v="0"/>
    <x v="2"/>
    <s v="On-time"/>
    <s v="On-time"/>
    <s v="Missed"/>
    <s v="Missed"/>
    <s v="On-time"/>
    <s v="Missed"/>
    <n v="3"/>
    <s v="Low Risk"/>
  </r>
  <r>
    <s v="CUST0360"/>
    <n v="52"/>
    <n v="137402"/>
    <n v="617"/>
    <n v="0.61107586952664295"/>
    <n v="2"/>
    <x v="0"/>
    <n v="78035"/>
    <n v="0.126318359145597"/>
    <x v="2"/>
    <n v="13"/>
    <x v="4"/>
    <x v="3"/>
    <s v="Missed"/>
    <s v="On-time"/>
    <s v="On-time"/>
    <s v="Missed"/>
    <s v="Late"/>
    <s v="Late"/>
    <n v="4"/>
    <s v="High Risk"/>
  </r>
  <r>
    <s v="CUST0361"/>
    <n v="33"/>
    <n v="38524"/>
    <n v="311"/>
    <n v="0.47910373072462598"/>
    <n v="1"/>
    <x v="0"/>
    <n v="68998"/>
    <n v="0.292176140765673"/>
    <x v="2"/>
    <n v="13"/>
    <x v="3"/>
    <x v="1"/>
    <s v="On-time"/>
    <s v="Missed"/>
    <s v="Late"/>
    <s v="On-time"/>
    <s v="On-time"/>
    <s v="Missed"/>
    <n v="3"/>
    <s v="Low Risk"/>
  </r>
  <r>
    <s v="CUST0362"/>
    <n v="58"/>
    <n v="180421"/>
    <n v="679"/>
    <n v="0.97111605171364102"/>
    <n v="2"/>
    <x v="0"/>
    <n v="53553"/>
    <n v="0.29108768704667598"/>
    <x v="0"/>
    <n v="15"/>
    <x v="3"/>
    <x v="1"/>
    <s v="Late"/>
    <s v="Missed"/>
    <s v="Late"/>
    <s v="On-time"/>
    <s v="On-time"/>
    <s v="Late"/>
    <n v="4"/>
    <s v="High Risk"/>
  </r>
  <r>
    <s v="CUST0363"/>
    <n v="53"/>
    <n v="107193"/>
    <n v="316"/>
    <n v="0.33245040368124801"/>
    <n v="1"/>
    <x v="1"/>
    <n v="86447"/>
    <n v="0.33137659233083799"/>
    <x v="1"/>
    <n v="6"/>
    <x v="1"/>
    <x v="2"/>
    <s v="Missed"/>
    <s v="Missed"/>
    <s v="Missed"/>
    <s v="Missed"/>
    <s v="Late"/>
    <s v="Missed"/>
    <n v="6"/>
    <s v="High Risk"/>
  </r>
  <r>
    <s v="CUST0364"/>
    <n v="50"/>
    <n v="21949"/>
    <n v="682"/>
    <n v="0.62216196675095503"/>
    <n v="5"/>
    <x v="0"/>
    <n v="31449"/>
    <n v="0.42106905737558997"/>
    <x v="3"/>
    <n v="18"/>
    <x v="3"/>
    <x v="1"/>
    <s v="Late"/>
    <s v="On-time"/>
    <s v="On-time"/>
    <s v="Late"/>
    <s v="Missed"/>
    <s v="Late"/>
    <n v="4"/>
    <s v="High Risk"/>
  </r>
  <r>
    <s v="CUST0365"/>
    <n v="21"/>
    <n v="34870"/>
    <n v="622"/>
    <n v="0.246062002585378"/>
    <n v="2"/>
    <x v="0"/>
    <n v="13761"/>
    <n v="0.40791133039939198"/>
    <x v="3"/>
    <n v="1"/>
    <x v="1"/>
    <x v="4"/>
    <s v="Missed"/>
    <s v="On-time"/>
    <s v="Late"/>
    <s v="Late"/>
    <s v="On-time"/>
    <s v="Late"/>
    <n v="4"/>
    <s v="High Risk"/>
  </r>
  <r>
    <s v="CUST0366"/>
    <n v="50"/>
    <n v="59811"/>
    <n v="475"/>
    <n v="0.285306464452109"/>
    <n v="4"/>
    <x v="0"/>
    <n v="23125"/>
    <n v="0.242109896766356"/>
    <x v="3"/>
    <n v="9"/>
    <x v="2"/>
    <x v="0"/>
    <s v="Missed"/>
    <s v="On-time"/>
    <s v="Late"/>
    <s v="Missed"/>
    <s v="Missed"/>
    <s v="On-time"/>
    <n v="4"/>
    <s v="High Risk"/>
  </r>
  <r>
    <s v="CUST0367"/>
    <n v="31"/>
    <n v="42350"/>
    <n v="389"/>
    <n v="0.37853088024690901"/>
    <n v="6"/>
    <x v="0"/>
    <n v="50310"/>
    <n v="0.17061805981955699"/>
    <x v="0"/>
    <n v="17"/>
    <x v="2"/>
    <x v="0"/>
    <s v="Missed"/>
    <s v="On-time"/>
    <s v="On-time"/>
    <s v="Missed"/>
    <s v="Late"/>
    <s v="Late"/>
    <n v="4"/>
    <s v="High Risk"/>
  </r>
  <r>
    <s v="CUST0368"/>
    <n v="38"/>
    <n v="118081"/>
    <n v="523"/>
    <n v="0.82586466732360497"/>
    <n v="4"/>
    <x v="0"/>
    <n v="74288"/>
    <n v="0.17658788649909199"/>
    <x v="0"/>
    <n v="16"/>
    <x v="2"/>
    <x v="3"/>
    <s v="Late"/>
    <s v="Missed"/>
    <s v="Late"/>
    <s v="Late"/>
    <s v="On-time"/>
    <s v="Missed"/>
    <n v="5"/>
    <s v="High Risk"/>
  </r>
  <r>
    <s v="CUST0369"/>
    <n v="65"/>
    <n v="28807"/>
    <n v="728"/>
    <n v="0.55277888609080295"/>
    <n v="5"/>
    <x v="0"/>
    <n v="24670"/>
    <n v="0.226319829467862"/>
    <x v="0"/>
    <n v="4"/>
    <x v="3"/>
    <x v="1"/>
    <s v="Late"/>
    <s v="On-time"/>
    <s v="Missed"/>
    <s v="On-time"/>
    <s v="On-time"/>
    <s v="On-time"/>
    <n v="2"/>
    <s v="Low Risk"/>
  </r>
  <r>
    <s v="CUST0370"/>
    <n v="37"/>
    <n v="107658"/>
    <n v="459"/>
    <n v="0.381904386291124"/>
    <n v="1"/>
    <x v="0"/>
    <n v="62561"/>
    <n v="0.263326845196098"/>
    <x v="0"/>
    <n v="11"/>
    <x v="3"/>
    <x v="3"/>
    <s v="On-time"/>
    <s v="Missed"/>
    <s v="On-time"/>
    <s v="Late"/>
    <s v="Late"/>
    <s v="Missed"/>
    <n v="4"/>
    <s v="High Risk"/>
  </r>
  <r>
    <s v="CUST0371"/>
    <n v="73"/>
    <n v="107658"/>
    <n v="384"/>
    <n v="0.57488726519091404"/>
    <n v="4"/>
    <x v="0"/>
    <n v="91970"/>
    <n v="0.33050621389651602"/>
    <x v="2"/>
    <n v="5"/>
    <x v="1"/>
    <x v="0"/>
    <s v="Late"/>
    <s v="Late"/>
    <s v="Late"/>
    <s v="Missed"/>
    <s v="Missed"/>
    <s v="Missed"/>
    <n v="6"/>
    <s v="High Risk"/>
  </r>
  <r>
    <s v="CUST0372"/>
    <n v="25"/>
    <n v="90353"/>
    <n v="643"/>
    <n v="0.50702957628490097"/>
    <n v="1"/>
    <x v="0"/>
    <n v="88423"/>
    <n v="0.21990324031040201"/>
    <x v="2"/>
    <n v="8"/>
    <x v="0"/>
    <x v="0"/>
    <s v="Missed"/>
    <s v="Late"/>
    <s v="Missed"/>
    <s v="On-time"/>
    <s v="Missed"/>
    <s v="Late"/>
    <n v="5"/>
    <s v="High Risk"/>
  </r>
  <r>
    <s v="CUST0373"/>
    <n v="24"/>
    <n v="42350"/>
    <n v="664"/>
    <n v="0.40160532617217598"/>
    <n v="4"/>
    <x v="0"/>
    <n v="11251"/>
    <n v="0.328039197111331"/>
    <x v="3"/>
    <n v="19"/>
    <x v="1"/>
    <x v="1"/>
    <s v="Late"/>
    <s v="On-time"/>
    <s v="On-time"/>
    <s v="Late"/>
    <s v="Missed"/>
    <s v="Late"/>
    <n v="4"/>
    <s v="High Risk"/>
  </r>
  <r>
    <s v="CUST0374"/>
    <n v="20"/>
    <n v="76813"/>
    <n v="693"/>
    <n v="0.22067422884235399"/>
    <n v="4"/>
    <x v="0"/>
    <n v="85678"/>
    <n v="0.33620401458590499"/>
    <x v="3"/>
    <n v="0"/>
    <x v="2"/>
    <x v="4"/>
    <s v="On-time"/>
    <s v="On-time"/>
    <s v="On-time"/>
    <s v="Missed"/>
    <s v="Late"/>
    <s v="Late"/>
    <n v="3"/>
    <s v="Low Risk"/>
  </r>
  <r>
    <s v="CUST0375"/>
    <n v="34"/>
    <n v="101900"/>
    <n v="648"/>
    <n v="0.78770849690245803"/>
    <n v="1"/>
    <x v="1"/>
    <n v="48942"/>
    <n v="0.31433438825958798"/>
    <x v="2"/>
    <n v="14"/>
    <x v="1"/>
    <x v="4"/>
    <s v="Missed"/>
    <s v="Missed"/>
    <s v="Missed"/>
    <s v="Missed"/>
    <s v="On-time"/>
    <s v="Missed"/>
    <n v="5"/>
    <s v="High Risk"/>
  </r>
  <r>
    <s v="CUST0376"/>
    <n v="50"/>
    <n v="107658"/>
    <n v="773"/>
    <n v="0.54196362574200796"/>
    <n v="3"/>
    <x v="0"/>
    <n v="7468"/>
    <n v="0.18713770029873"/>
    <x v="1"/>
    <n v="5"/>
    <x v="0"/>
    <x v="1"/>
    <s v="Missed"/>
    <s v="Missed"/>
    <s v="Late"/>
    <s v="On-time"/>
    <s v="Missed"/>
    <s v="Late"/>
    <n v="5"/>
    <s v="High Risk"/>
  </r>
  <r>
    <s v="CUST0377"/>
    <n v="65"/>
    <n v="107658"/>
    <n v="781"/>
    <n v="0.93474767469364695"/>
    <n v="4"/>
    <x v="0"/>
    <n v="26000"/>
    <n v="0.34678267252359501"/>
    <x v="0"/>
    <n v="18"/>
    <x v="3"/>
    <x v="1"/>
    <s v="On-time"/>
    <s v="Late"/>
    <s v="On-time"/>
    <s v="Late"/>
    <s v="On-time"/>
    <s v="On-time"/>
    <n v="2"/>
    <s v="Low Risk"/>
  </r>
  <r>
    <s v="CUST0378"/>
    <n v="29"/>
    <n v="68932"/>
    <n v="535"/>
    <n v="0.68806432410817597"/>
    <n v="2"/>
    <x v="0"/>
    <n v="82909"/>
    <n v="0.50812696287667203"/>
    <x v="0"/>
    <n v="17"/>
    <x v="1"/>
    <x v="3"/>
    <s v="Late"/>
    <s v="Late"/>
    <s v="On-time"/>
    <s v="Missed"/>
    <s v="On-time"/>
    <s v="Late"/>
    <n v="4"/>
    <s v="High Risk"/>
  </r>
  <r>
    <s v="CUST0379"/>
    <n v="68"/>
    <n v="107658"/>
    <n v="586"/>
    <n v="0.61026394495220804"/>
    <n v="6"/>
    <x v="0"/>
    <n v="27490"/>
    <n v="0.32458968269129002"/>
    <x v="0"/>
    <n v="5"/>
    <x v="2"/>
    <x v="1"/>
    <s v="Missed"/>
    <s v="Missed"/>
    <s v="Missed"/>
    <s v="Late"/>
    <s v="On-time"/>
    <s v="Late"/>
    <n v="5"/>
    <s v="High Risk"/>
  </r>
  <r>
    <s v="CUST0380"/>
    <n v="39"/>
    <n v="150230"/>
    <n v="742"/>
    <n v="0.41295913427660602"/>
    <n v="5"/>
    <x v="1"/>
    <n v="33472"/>
    <n v="0.30163393500000002"/>
    <x v="0"/>
    <n v="12"/>
    <x v="2"/>
    <x v="4"/>
    <s v="Late"/>
    <s v="Late"/>
    <s v="On-time"/>
    <s v="Missed"/>
    <s v="Missed"/>
    <s v="Late"/>
    <n v="5"/>
    <s v="High Risk"/>
  </r>
  <r>
    <s v="CUST0381"/>
    <n v="72"/>
    <n v="100999"/>
    <n v="823"/>
    <n v="0.28093088722861598"/>
    <n v="3"/>
    <x v="0"/>
    <n v="13355"/>
    <n v="0.42408795720469"/>
    <x v="2"/>
    <n v="0"/>
    <x v="3"/>
    <x v="1"/>
    <s v="Late"/>
    <s v="On-time"/>
    <s v="Late"/>
    <s v="Missed"/>
    <s v="Late"/>
    <s v="On-time"/>
    <n v="4"/>
    <s v="High Risk"/>
  </r>
  <r>
    <s v="CUST0382"/>
    <n v="39"/>
    <n v="88963"/>
    <n v="310"/>
    <n v="0.45645380310230999"/>
    <n v="1"/>
    <x v="0"/>
    <n v="6118"/>
    <n v="0.22972522233006101"/>
    <x v="0"/>
    <n v="12"/>
    <x v="1"/>
    <x v="3"/>
    <s v="Missed"/>
    <s v="On-time"/>
    <s v="On-time"/>
    <s v="Late"/>
    <s v="Late"/>
    <s v="On-time"/>
    <n v="3"/>
    <s v="Low Risk"/>
  </r>
  <r>
    <s v="CUST0383"/>
    <n v="63"/>
    <n v="120616"/>
    <n v="345"/>
    <n v="0.27514148115883302"/>
    <n v="3"/>
    <x v="0"/>
    <n v="98999"/>
    <n v="0.52657126904956897"/>
    <x v="2"/>
    <n v="6"/>
    <x v="0"/>
    <x v="3"/>
    <s v="Late"/>
    <s v="Late"/>
    <s v="Missed"/>
    <s v="Missed"/>
    <s v="Late"/>
    <s v="Missed"/>
    <n v="6"/>
    <s v="High Risk"/>
  </r>
  <r>
    <s v="CUST0384"/>
    <n v="47"/>
    <n v="61540"/>
    <n v="414"/>
    <n v="0.63003807614615004"/>
    <n v="0"/>
    <x v="0"/>
    <n v="37658"/>
    <n v="0.31163634513659599"/>
    <x v="0"/>
    <n v="14"/>
    <x v="3"/>
    <x v="3"/>
    <s v="On-time"/>
    <s v="Missed"/>
    <s v="Missed"/>
    <s v="Late"/>
    <s v="On-time"/>
    <s v="Missed"/>
    <n v="4"/>
    <s v="High Risk"/>
  </r>
  <r>
    <s v="CUST0385"/>
    <n v="55"/>
    <n v="53756"/>
    <n v="611"/>
    <n v="0.82653049953942603"/>
    <n v="0"/>
    <x v="0"/>
    <n v="94309"/>
    <n v="0.13152993060141699"/>
    <x v="2"/>
    <n v="11"/>
    <x v="1"/>
    <x v="3"/>
    <s v="Missed"/>
    <s v="Late"/>
    <s v="Late"/>
    <s v="Missed"/>
    <s v="On-time"/>
    <s v="Missed"/>
    <n v="5"/>
    <s v="High Risk"/>
  </r>
  <r>
    <s v="CUST0386"/>
    <n v="55"/>
    <n v="109297"/>
    <n v="806"/>
    <n v="0.44781754677657298"/>
    <n v="4"/>
    <x v="0"/>
    <n v="33354"/>
    <n v="0.30163393500000002"/>
    <x v="0"/>
    <n v="0"/>
    <x v="4"/>
    <x v="2"/>
    <s v="Missed"/>
    <s v="Missed"/>
    <s v="On-time"/>
    <s v="Late"/>
    <s v="Late"/>
    <s v="On-time"/>
    <n v="4"/>
    <s v="High Risk"/>
  </r>
  <r>
    <s v="CUST0387"/>
    <n v="62"/>
    <n v="107658"/>
    <n v="383"/>
    <n v="0.68889819447823897"/>
    <n v="4"/>
    <x v="0"/>
    <n v="48942"/>
    <n v="0.45397407626758701"/>
    <x v="0"/>
    <n v="14"/>
    <x v="2"/>
    <x v="1"/>
    <s v="Late"/>
    <s v="Missed"/>
    <s v="Late"/>
    <s v="Missed"/>
    <s v="Missed"/>
    <s v="On-time"/>
    <n v="5"/>
    <s v="High Risk"/>
  </r>
  <r>
    <s v="CUST0388"/>
    <n v="68"/>
    <n v="53304"/>
    <n v="469"/>
    <n v="0.36215418595662802"/>
    <n v="2"/>
    <x v="0"/>
    <n v="31674"/>
    <n v="0.41059049859172703"/>
    <x v="3"/>
    <n v="3"/>
    <x v="0"/>
    <x v="0"/>
    <s v="Missed"/>
    <s v="Late"/>
    <s v="On-time"/>
    <s v="Late"/>
    <s v="On-time"/>
    <s v="Missed"/>
    <n v="4"/>
    <s v="High Risk"/>
  </r>
  <r>
    <s v="CUST0389"/>
    <n v="71"/>
    <n v="173427"/>
    <n v="550"/>
    <n v="0.43950663235852899"/>
    <n v="6"/>
    <x v="0"/>
    <n v="3081"/>
    <n v="0.522601888576669"/>
    <x v="0"/>
    <n v="12"/>
    <x v="0"/>
    <x v="1"/>
    <s v="Missed"/>
    <s v="On-time"/>
    <s v="Missed"/>
    <s v="Late"/>
    <s v="Missed"/>
    <s v="Missed"/>
    <n v="5"/>
    <s v="High Risk"/>
  </r>
  <r>
    <s v="CUST0390"/>
    <n v="25"/>
    <n v="140917"/>
    <n v="725"/>
    <n v="0.33700720308691101"/>
    <n v="5"/>
    <x v="1"/>
    <n v="16454"/>
    <n v="0.30109244855735501"/>
    <x v="0"/>
    <n v="4"/>
    <x v="0"/>
    <x v="2"/>
    <s v="On-time"/>
    <s v="Missed"/>
    <s v="Late"/>
    <s v="Missed"/>
    <s v="Missed"/>
    <s v="Missed"/>
    <n v="5"/>
    <s v="High Risk"/>
  </r>
  <r>
    <s v="CUST0391"/>
    <n v="44"/>
    <n v="96317"/>
    <n v="685"/>
    <n v="7.3373392985897901E-2"/>
    <n v="3"/>
    <x v="0"/>
    <n v="63375"/>
    <n v="0.29434701166203098"/>
    <x v="1"/>
    <n v="1"/>
    <x v="2"/>
    <x v="3"/>
    <s v="Late"/>
    <s v="Late"/>
    <s v="Missed"/>
    <s v="Missed"/>
    <s v="On-time"/>
    <s v="Missed"/>
    <n v="5"/>
    <s v="High Risk"/>
  </r>
  <r>
    <s v="CUST0392"/>
    <n v="44"/>
    <n v="93832"/>
    <n v="459"/>
    <n v="0.49269333001627702"/>
    <n v="0"/>
    <x v="0"/>
    <n v="11587"/>
    <n v="0.26172812078414398"/>
    <x v="2"/>
    <n v="0"/>
    <x v="1"/>
    <x v="2"/>
    <s v="Late"/>
    <s v="On-time"/>
    <s v="Late"/>
    <s v="Late"/>
    <s v="Late"/>
    <s v="Missed"/>
    <n v="5"/>
    <s v="High Risk"/>
  </r>
  <r>
    <s v="CUST0393"/>
    <n v="51"/>
    <n v="31896"/>
    <n v="834"/>
    <n v="0.52569034751955002"/>
    <n v="4"/>
    <x v="0"/>
    <n v="49798"/>
    <n v="0.23417097587407701"/>
    <x v="1"/>
    <n v="15"/>
    <x v="3"/>
    <x v="4"/>
    <s v="Late"/>
    <s v="Missed"/>
    <s v="On-time"/>
    <s v="On-time"/>
    <s v="Missed"/>
    <s v="Late"/>
    <n v="4"/>
    <s v="High Risk"/>
  </r>
  <r>
    <s v="CUST0394"/>
    <n v="38"/>
    <n v="107658"/>
    <n v="622"/>
    <n v="0.71317219975232704"/>
    <n v="5"/>
    <x v="0"/>
    <n v="44454"/>
    <n v="0.260757044554218"/>
    <x v="2"/>
    <n v="5"/>
    <x v="1"/>
    <x v="4"/>
    <s v="On-time"/>
    <s v="Missed"/>
    <s v="Late"/>
    <s v="On-time"/>
    <s v="Missed"/>
    <s v="On-time"/>
    <n v="3"/>
    <s v="Low Risk"/>
  </r>
  <r>
    <s v="CUST0395"/>
    <n v="47"/>
    <n v="70284"/>
    <n v="528"/>
    <n v="0.65908765053385698"/>
    <n v="3"/>
    <x v="0"/>
    <n v="30575"/>
    <n v="0.32174633323240198"/>
    <x v="3"/>
    <n v="15"/>
    <x v="3"/>
    <x v="1"/>
    <s v="On-time"/>
    <s v="Late"/>
    <s v="On-time"/>
    <s v="On-time"/>
    <s v="Missed"/>
    <s v="Missed"/>
    <n v="3"/>
    <s v="Low Risk"/>
  </r>
  <r>
    <s v="CUST0396"/>
    <n v="50"/>
    <n v="72043"/>
    <n v="308"/>
    <n v="0.66179057980779898"/>
    <n v="4"/>
    <x v="0"/>
    <n v="45776"/>
    <n v="0.215609921308789"/>
    <x v="0"/>
    <n v="13"/>
    <x v="0"/>
    <x v="1"/>
    <s v="On-time"/>
    <s v="On-time"/>
    <s v="On-time"/>
    <s v="Missed"/>
    <s v="Missed"/>
    <s v="Late"/>
    <n v="3"/>
    <s v="Low Risk"/>
  </r>
  <r>
    <s v="CUST0397"/>
    <n v="45"/>
    <n v="183152"/>
    <n v="656"/>
    <n v="0.30519275537642399"/>
    <n v="4"/>
    <x v="0"/>
    <n v="24835"/>
    <n v="0.13307106531260099"/>
    <x v="3"/>
    <n v="2"/>
    <x v="1"/>
    <x v="0"/>
    <s v="On-time"/>
    <s v="Late"/>
    <s v="On-time"/>
    <s v="Missed"/>
    <s v="On-time"/>
    <s v="Late"/>
    <n v="3"/>
    <s v="Low Risk"/>
  </r>
  <r>
    <s v="CUST0398"/>
    <n v="64"/>
    <n v="170576"/>
    <n v="337"/>
    <n v="0.59189946121413795"/>
    <n v="0"/>
    <x v="0"/>
    <n v="19733"/>
    <n v="0.31598766340141698"/>
    <x v="0"/>
    <n v="14"/>
    <x v="0"/>
    <x v="0"/>
    <s v="Late"/>
    <s v="Missed"/>
    <s v="Missed"/>
    <s v="Late"/>
    <s v="On-time"/>
    <s v="Missed"/>
    <n v="5"/>
    <s v="High Risk"/>
  </r>
  <r>
    <s v="CUST0399"/>
    <n v="50"/>
    <n v="198401"/>
    <n v="523"/>
    <n v="0.81651879309631803"/>
    <n v="0"/>
    <x v="0"/>
    <n v="52217"/>
    <n v="0.21338044013065599"/>
    <x v="3"/>
    <n v="2"/>
    <x v="4"/>
    <x v="4"/>
    <s v="Late"/>
    <s v="Missed"/>
    <s v="Missed"/>
    <s v="Missed"/>
    <s v="Late"/>
    <s v="On-time"/>
    <n v="5"/>
    <s v="High Risk"/>
  </r>
  <r>
    <s v="CUST0400"/>
    <n v="22"/>
    <n v="86726"/>
    <n v="584"/>
    <n v="0.57597357014181605"/>
    <n v="4"/>
    <x v="0"/>
    <n v="60278"/>
    <n v="0.30163393500000002"/>
    <x v="3"/>
    <n v="1"/>
    <x v="0"/>
    <x v="3"/>
    <s v="On-time"/>
    <s v="Late"/>
    <s v="On-time"/>
    <s v="Late"/>
    <s v="Missed"/>
    <s v="On-time"/>
    <n v="3"/>
    <s v="Low Risk"/>
  </r>
  <r>
    <s v="CUST0401"/>
    <n v="65"/>
    <n v="180421"/>
    <n v="762"/>
    <n v="0.86571872261299898"/>
    <n v="1"/>
    <x v="0"/>
    <n v="91557"/>
    <n v="0.35525673906570099"/>
    <x v="0"/>
    <n v="0"/>
    <x v="0"/>
    <x v="2"/>
    <s v="Missed"/>
    <s v="Missed"/>
    <s v="On-time"/>
    <s v="On-time"/>
    <s v="Missed"/>
    <s v="Late"/>
    <n v="4"/>
    <s v="High Risk"/>
  </r>
  <r>
    <s v="CUST0402"/>
    <n v="36"/>
    <n v="107658"/>
    <n v="306"/>
    <n v="0.90379322222397196"/>
    <n v="4"/>
    <x v="0"/>
    <n v="55345"/>
    <n v="0.189194096188297"/>
    <x v="2"/>
    <n v="8"/>
    <x v="3"/>
    <x v="0"/>
    <s v="On-time"/>
    <s v="Missed"/>
    <s v="Missed"/>
    <s v="On-time"/>
    <s v="Late"/>
    <s v="Late"/>
    <n v="4"/>
    <s v="High Risk"/>
  </r>
  <r>
    <s v="CUST0403"/>
    <n v="21"/>
    <n v="57318"/>
    <n v="770"/>
    <n v="0.44630634594167001"/>
    <n v="5"/>
    <x v="1"/>
    <n v="3091"/>
    <n v="0.36617894546907298"/>
    <x v="0"/>
    <n v="8"/>
    <x v="4"/>
    <x v="0"/>
    <s v="On-time"/>
    <s v="On-time"/>
    <s v="On-time"/>
    <s v="Late"/>
    <s v="Late"/>
    <s v="On-time"/>
    <n v="2"/>
    <s v="High Risk"/>
  </r>
  <r>
    <s v="CUST0404"/>
    <n v="52"/>
    <n v="38524"/>
    <n v="563"/>
    <n v="0.36061205098388499"/>
    <n v="4"/>
    <x v="0"/>
    <n v="32207"/>
    <n v="0.36378481065159801"/>
    <x v="0"/>
    <n v="6"/>
    <x v="0"/>
    <x v="3"/>
    <s v="On-time"/>
    <s v="On-time"/>
    <s v="Missed"/>
    <s v="On-time"/>
    <s v="Late"/>
    <s v="Missed"/>
    <n v="3"/>
    <s v="Low Risk"/>
  </r>
  <r>
    <s v="CUST0405"/>
    <n v="66"/>
    <n v="161377"/>
    <n v="380"/>
    <n v="0.34770756691620902"/>
    <n v="2"/>
    <x v="0"/>
    <n v="98999"/>
    <n v="0.328359001152283"/>
    <x v="3"/>
    <n v="2"/>
    <x v="0"/>
    <x v="3"/>
    <s v="Late"/>
    <s v="On-time"/>
    <s v="On-time"/>
    <s v="On-time"/>
    <s v="Missed"/>
    <s v="Missed"/>
    <n v="3"/>
    <s v="Low Risk"/>
  </r>
  <r>
    <s v="CUST0406"/>
    <n v="34"/>
    <n v="119573"/>
    <n v="360"/>
    <n v="0.19677283597935499"/>
    <n v="6"/>
    <x v="0"/>
    <n v="90739"/>
    <n v="0.54968178403564905"/>
    <x v="0"/>
    <n v="17"/>
    <x v="4"/>
    <x v="1"/>
    <s v="Missed"/>
    <s v="Late"/>
    <s v="Late"/>
    <s v="Late"/>
    <s v="Missed"/>
    <s v="Late"/>
    <n v="6"/>
    <s v="High Risk"/>
  </r>
  <r>
    <s v="CUST0407"/>
    <n v="61"/>
    <n v="167617"/>
    <n v="638"/>
    <n v="0.39631942011689503"/>
    <n v="2"/>
    <x v="0"/>
    <n v="85780"/>
    <n v="0.286194815002762"/>
    <x v="3"/>
    <n v="10"/>
    <x v="4"/>
    <x v="2"/>
    <s v="Missed"/>
    <s v="On-time"/>
    <s v="Missed"/>
    <s v="On-time"/>
    <s v="On-time"/>
    <s v="Late"/>
    <n v="3"/>
    <s v="Low Risk"/>
  </r>
  <r>
    <s v="CUST0408"/>
    <n v="45"/>
    <n v="107658"/>
    <n v="627"/>
    <n v="0.741533089951249"/>
    <n v="2"/>
    <x v="0"/>
    <n v="44303"/>
    <n v="0.27143604325014098"/>
    <x v="0"/>
    <n v="6"/>
    <x v="1"/>
    <x v="3"/>
    <s v="On-time"/>
    <s v="Missed"/>
    <s v="On-time"/>
    <s v="Late"/>
    <s v="Missed"/>
    <s v="Missed"/>
    <n v="4"/>
    <s v="High Risk"/>
  </r>
  <r>
    <s v="CUST0409"/>
    <n v="47"/>
    <n v="71570"/>
    <n v="341"/>
    <n v="5.9192484949751899E-2"/>
    <n v="1"/>
    <x v="0"/>
    <n v="39582"/>
    <n v="0.36836724214169098"/>
    <x v="1"/>
    <n v="8"/>
    <x v="3"/>
    <x v="0"/>
    <s v="On-time"/>
    <s v="Late"/>
    <s v="Late"/>
    <s v="Late"/>
    <s v="On-time"/>
    <s v="Late"/>
    <n v="4"/>
    <s v="High Risk"/>
  </r>
  <r>
    <s v="CUST0410"/>
    <n v="46"/>
    <n v="165580"/>
    <n v="734"/>
    <n v="0.29250931985724998"/>
    <n v="1"/>
    <x v="0"/>
    <n v="1217"/>
    <n v="0.29445526378862003"/>
    <x v="0"/>
    <n v="0"/>
    <x v="4"/>
    <x v="0"/>
    <s v="On-time"/>
    <s v="Late"/>
    <s v="Missed"/>
    <s v="On-time"/>
    <s v="Missed"/>
    <s v="On-time"/>
    <n v="3"/>
    <s v="Low Risk"/>
  </r>
  <r>
    <s v="CUST0411"/>
    <n v="63"/>
    <n v="154487"/>
    <n v="595"/>
    <n v="0.4745737116696"/>
    <n v="4"/>
    <x v="0"/>
    <n v="89616"/>
    <n v="0.4160493537394"/>
    <x v="0"/>
    <n v="13"/>
    <x v="4"/>
    <x v="4"/>
    <s v="On-time"/>
    <s v="Missed"/>
    <s v="Missed"/>
    <s v="Missed"/>
    <s v="Late"/>
    <s v="Missed"/>
    <n v="5"/>
    <s v="High Risk"/>
  </r>
  <r>
    <s v="CUST0412"/>
    <n v="70"/>
    <n v="130359"/>
    <n v="835"/>
    <n v="0.32456295987565997"/>
    <n v="2"/>
    <x v="0"/>
    <n v="47906"/>
    <n v="0.17311940924244701"/>
    <x v="0"/>
    <n v="19"/>
    <x v="2"/>
    <x v="3"/>
    <s v="Missed"/>
    <s v="On-time"/>
    <s v="Late"/>
    <s v="Late"/>
    <s v="Late"/>
    <s v="Missed"/>
    <n v="5"/>
    <s v="High Risk"/>
  </r>
  <r>
    <s v="CUST0413"/>
    <n v="23"/>
    <n v="58919"/>
    <n v="784"/>
    <n v="0.394542811151955"/>
    <n v="1"/>
    <x v="0"/>
    <n v="45776"/>
    <n v="0.17478255525356501"/>
    <x v="0"/>
    <n v="5"/>
    <x v="4"/>
    <x v="1"/>
    <s v="Missed"/>
    <s v="On-time"/>
    <s v="Late"/>
    <s v="Missed"/>
    <s v="On-time"/>
    <s v="Late"/>
    <n v="4"/>
    <s v="High Risk"/>
  </r>
  <r>
    <s v="CUST0414"/>
    <n v="52"/>
    <n v="109074"/>
    <n v="401"/>
    <n v="0.39753406511553901"/>
    <n v="0"/>
    <x v="0"/>
    <n v="61210"/>
    <n v="0.37658094913262102"/>
    <x v="3"/>
    <n v="6"/>
    <x v="3"/>
    <x v="2"/>
    <s v="Late"/>
    <s v="Missed"/>
    <s v="On-time"/>
    <s v="On-time"/>
    <s v="Missed"/>
    <s v="Missed"/>
    <n v="4"/>
    <s v="High Risk"/>
  </r>
  <r>
    <s v="CUST0415"/>
    <n v="58"/>
    <n v="152326"/>
    <n v="474"/>
    <n v="0.44849195598765002"/>
    <n v="4"/>
    <x v="1"/>
    <n v="5626"/>
    <n v="0.18351890606613899"/>
    <x v="2"/>
    <n v="9"/>
    <x v="0"/>
    <x v="1"/>
    <s v="On-time"/>
    <s v="Missed"/>
    <s v="Late"/>
    <s v="Missed"/>
    <s v="On-time"/>
    <s v="Late"/>
    <n v="4"/>
    <s v="High Risk"/>
  </r>
  <r>
    <s v="CUST0416"/>
    <n v="54"/>
    <n v="40934"/>
    <n v="694"/>
    <n v="0.35410906077805199"/>
    <n v="5"/>
    <x v="0"/>
    <n v="62561"/>
    <n v="0.360909860644271"/>
    <x v="2"/>
    <n v="6"/>
    <x v="0"/>
    <x v="0"/>
    <s v="Missed"/>
    <s v="Late"/>
    <s v="Late"/>
    <s v="On-time"/>
    <s v="Missed"/>
    <s v="Late"/>
    <n v="5"/>
    <s v="High Risk"/>
  </r>
  <r>
    <s v="CUST0417"/>
    <n v="41"/>
    <n v="126888"/>
    <n v="793"/>
    <n v="0.33775735722889"/>
    <n v="6"/>
    <x v="0"/>
    <n v="63412"/>
    <n v="0.33700028462103598"/>
    <x v="2"/>
    <n v="1"/>
    <x v="0"/>
    <x v="1"/>
    <s v="Late"/>
    <s v="On-time"/>
    <s v="On-time"/>
    <s v="Late"/>
    <s v="Missed"/>
    <s v="Late"/>
    <n v="4"/>
    <s v="High Risk"/>
  </r>
  <r>
    <s v="CUST0418"/>
    <n v="46"/>
    <n v="73243"/>
    <n v="595"/>
    <n v="0.68686194918424603"/>
    <n v="3"/>
    <x v="0"/>
    <n v="62253"/>
    <n v="0.230551171397233"/>
    <x v="3"/>
    <n v="3"/>
    <x v="0"/>
    <x v="0"/>
    <s v="Late"/>
    <s v="Late"/>
    <s v="Late"/>
    <s v="On-time"/>
    <s v="On-time"/>
    <s v="Late"/>
    <n v="4"/>
    <s v="High Risk"/>
  </r>
  <r>
    <s v="CUST0419"/>
    <n v="66"/>
    <n v="107658"/>
    <n v="452"/>
    <n v="0.70993083557206904"/>
    <n v="4"/>
    <x v="0"/>
    <n v="46333"/>
    <n v="0.33671701602334297"/>
    <x v="0"/>
    <n v="16"/>
    <x v="2"/>
    <x v="0"/>
    <s v="Late"/>
    <s v="Late"/>
    <s v="Late"/>
    <s v="Late"/>
    <s v="On-time"/>
    <s v="On-time"/>
    <n v="4"/>
    <s v="High Risk"/>
  </r>
  <r>
    <s v="CUST0420"/>
    <n v="63"/>
    <n v="65990"/>
    <n v="766"/>
    <n v="0.223891330950518"/>
    <n v="3"/>
    <x v="0"/>
    <n v="62253"/>
    <n v="0.17654075542157599"/>
    <x v="2"/>
    <n v="0"/>
    <x v="4"/>
    <x v="0"/>
    <s v="Late"/>
    <s v="Late"/>
    <s v="Late"/>
    <s v="On-time"/>
    <s v="On-time"/>
    <s v="Missed"/>
    <n v="4"/>
    <s v="High Risk"/>
  </r>
  <r>
    <s v="CUST0421"/>
    <n v="70"/>
    <n v="180983"/>
    <n v="711"/>
    <n v="0.05"/>
    <n v="2"/>
    <x v="0"/>
    <n v="73733"/>
    <n v="0.20001000737362901"/>
    <x v="1"/>
    <n v="9"/>
    <x v="0"/>
    <x v="0"/>
    <s v="Missed"/>
    <s v="Missed"/>
    <s v="Late"/>
    <s v="Missed"/>
    <s v="On-time"/>
    <s v="Missed"/>
    <n v="5"/>
    <s v="High Risk"/>
  </r>
  <r>
    <s v="CUST0422"/>
    <n v="48"/>
    <n v="196415"/>
    <n v="415"/>
    <n v="0.712674969914186"/>
    <n v="6"/>
    <x v="0"/>
    <n v="95276"/>
    <n v="0.27628122615879303"/>
    <x v="0"/>
    <n v="18"/>
    <x v="1"/>
    <x v="0"/>
    <s v="On-time"/>
    <s v="Late"/>
    <s v="Late"/>
    <s v="On-time"/>
    <s v="Missed"/>
    <s v="Missed"/>
    <n v="4"/>
    <s v="High Risk"/>
  </r>
  <r>
    <s v="CUST0423"/>
    <n v="52"/>
    <n v="179506"/>
    <n v="398"/>
    <n v="0.25423991628957199"/>
    <n v="3"/>
    <x v="0"/>
    <n v="59691"/>
    <n v="0.30789278190722202"/>
    <x v="0"/>
    <n v="14"/>
    <x v="0"/>
    <x v="4"/>
    <s v="On-time"/>
    <s v="Late"/>
    <s v="Missed"/>
    <s v="On-time"/>
    <s v="On-time"/>
    <s v="Missed"/>
    <n v="3"/>
    <s v="Low Risk"/>
  </r>
  <r>
    <s v="CUST0424"/>
    <n v="50"/>
    <n v="71570"/>
    <n v="634"/>
    <n v="0.54254896769194705"/>
    <n v="2"/>
    <x v="1"/>
    <n v="36820"/>
    <n v="0.26963614630121402"/>
    <x v="0"/>
    <n v="9"/>
    <x v="4"/>
    <x v="1"/>
    <s v="Missed"/>
    <s v="Late"/>
    <s v="Missed"/>
    <s v="On-time"/>
    <s v="Late"/>
    <s v="Late"/>
    <n v="5"/>
    <s v="High Risk"/>
  </r>
  <r>
    <s v="CUST0425"/>
    <n v="69"/>
    <n v="104588"/>
    <n v="811"/>
    <n v="0.186865625394356"/>
    <n v="0"/>
    <x v="0"/>
    <n v="65548"/>
    <n v="0.34331159638731101"/>
    <x v="2"/>
    <n v="18"/>
    <x v="0"/>
    <x v="4"/>
    <s v="Missed"/>
    <s v="On-time"/>
    <s v="Missed"/>
    <s v="Missed"/>
    <s v="Missed"/>
    <s v="Late"/>
    <n v="5"/>
    <s v="High Risk"/>
  </r>
  <r>
    <s v="CUST0426"/>
    <n v="38"/>
    <n v="146800"/>
    <n v="500"/>
    <n v="0.75955099705193396"/>
    <n v="3"/>
    <x v="0"/>
    <n v="29584"/>
    <n v="0.33884664150482902"/>
    <x v="0"/>
    <n v="11"/>
    <x v="2"/>
    <x v="4"/>
    <s v="Late"/>
    <s v="On-time"/>
    <s v="Missed"/>
    <s v="Missed"/>
    <s v="Late"/>
    <s v="Late"/>
    <n v="5"/>
    <s v="High Risk"/>
  </r>
  <r>
    <s v="CUST0427"/>
    <n v="49"/>
    <n v="163216"/>
    <n v="768"/>
    <n v="1.0087335790603"/>
    <n v="6"/>
    <x v="0"/>
    <n v="60530"/>
    <n v="0.45293668083481398"/>
    <x v="0"/>
    <n v="15"/>
    <x v="3"/>
    <x v="3"/>
    <s v="Late"/>
    <s v="On-time"/>
    <s v="Missed"/>
    <s v="Late"/>
    <s v="Late"/>
    <s v="Missed"/>
    <n v="5"/>
    <s v="High Risk"/>
  </r>
  <r>
    <s v="CUST0428"/>
    <n v="40"/>
    <n v="193677"/>
    <n v="320"/>
    <n v="0.53656138184106705"/>
    <n v="4"/>
    <x v="0"/>
    <n v="36913"/>
    <n v="0.290471465285499"/>
    <x v="1"/>
    <n v="8"/>
    <x v="3"/>
    <x v="3"/>
    <s v="Missed"/>
    <s v="On-time"/>
    <s v="Missed"/>
    <s v="On-time"/>
    <s v="Late"/>
    <s v="Missed"/>
    <n v="4"/>
    <s v="High Risk"/>
  </r>
  <r>
    <s v="CUST0429"/>
    <n v="50"/>
    <n v="38049"/>
    <n v="673"/>
    <n v="0.48117947030809599"/>
    <n v="2"/>
    <x v="0"/>
    <n v="62342"/>
    <n v="0.41945634311841201"/>
    <x v="2"/>
    <n v="14"/>
    <x v="4"/>
    <x v="3"/>
    <s v="On-time"/>
    <s v="Missed"/>
    <s v="On-time"/>
    <s v="Late"/>
    <s v="Late"/>
    <s v="On-time"/>
    <n v="3"/>
    <s v="Low Risk"/>
  </r>
  <r>
    <s v="CUST0430"/>
    <n v="20"/>
    <n v="129821"/>
    <n v="536"/>
    <n v="0.43557208496198702"/>
    <n v="4"/>
    <x v="1"/>
    <n v="49798"/>
    <n v="0.392072551289389"/>
    <x v="2"/>
    <n v="16"/>
    <x v="3"/>
    <x v="2"/>
    <s v="Missed"/>
    <s v="On-time"/>
    <s v="Missed"/>
    <s v="Late"/>
    <s v="Late"/>
    <s v="On-time"/>
    <n v="4"/>
    <s v="High Risk"/>
  </r>
  <r>
    <s v="CUST0431"/>
    <n v="35"/>
    <n v="115235"/>
    <n v="691"/>
    <n v="0.65635986226258203"/>
    <n v="6"/>
    <x v="0"/>
    <n v="95276"/>
    <n v="0.52939772832931398"/>
    <x v="1"/>
    <n v="13"/>
    <x v="3"/>
    <x v="3"/>
    <s v="Missed"/>
    <s v="On-time"/>
    <s v="Late"/>
    <s v="On-time"/>
    <s v="Late"/>
    <s v="Missed"/>
    <n v="4"/>
    <s v="High Risk"/>
  </r>
  <r>
    <s v="CUST0432"/>
    <n v="42"/>
    <n v="108610"/>
    <n v="467"/>
    <n v="0.61353735018691702"/>
    <n v="1"/>
    <x v="0"/>
    <n v="55812"/>
    <n v="0.287274198009772"/>
    <x v="1"/>
    <n v="17"/>
    <x v="1"/>
    <x v="1"/>
    <s v="On-time"/>
    <s v="Late"/>
    <s v="Missed"/>
    <s v="On-time"/>
    <s v="Late"/>
    <s v="Missed"/>
    <n v="4"/>
    <s v="High Risk"/>
  </r>
  <r>
    <s v="CUST0433"/>
    <n v="59"/>
    <n v="31364"/>
    <n v="739"/>
    <n v="0.70069969071057203"/>
    <n v="2"/>
    <x v="0"/>
    <n v="24851"/>
    <n v="0.25796412785470102"/>
    <x v="0"/>
    <n v="1"/>
    <x v="4"/>
    <x v="4"/>
    <s v="On-time"/>
    <s v="Late"/>
    <s v="On-time"/>
    <s v="Missed"/>
    <s v="On-time"/>
    <s v="Missed"/>
    <n v="3"/>
    <s v="Low Risk"/>
  </r>
  <r>
    <s v="CUST0434"/>
    <n v="48"/>
    <n v="184160"/>
    <n v="572"/>
    <n v="0.37441669548038298"/>
    <n v="3"/>
    <x v="0"/>
    <n v="78289"/>
    <n v="0.42576942222437297"/>
    <x v="2"/>
    <n v="3"/>
    <x v="4"/>
    <x v="1"/>
    <s v="Late"/>
    <s v="Late"/>
    <s v="Late"/>
    <s v="Late"/>
    <s v="Missed"/>
    <s v="Late"/>
    <n v="6"/>
    <s v="High Risk"/>
  </r>
  <r>
    <s v="CUST0435"/>
    <n v="71"/>
    <n v="59238"/>
    <n v="401"/>
    <n v="0.56802354128092902"/>
    <n v="2"/>
    <x v="0"/>
    <n v="20052"/>
    <n v="0.33854325717412598"/>
    <x v="3"/>
    <n v="17"/>
    <x v="3"/>
    <x v="3"/>
    <s v="Missed"/>
    <s v="On-time"/>
    <s v="Missed"/>
    <s v="Missed"/>
    <s v="Missed"/>
    <s v="On-time"/>
    <n v="4"/>
    <s v="High Risk"/>
  </r>
  <r>
    <s v="CUST0436"/>
    <n v="20"/>
    <n v="68682"/>
    <n v="339"/>
    <n v="0.39150638665875998"/>
    <n v="4"/>
    <x v="0"/>
    <n v="88778"/>
    <n v="0.42816592167838902"/>
    <x v="2"/>
    <n v="6"/>
    <x v="3"/>
    <x v="2"/>
    <s v="Late"/>
    <s v="Missed"/>
    <s v="Late"/>
    <s v="On-time"/>
    <s v="On-time"/>
    <s v="Late"/>
    <n v="4"/>
    <s v="High Risk"/>
  </r>
  <r>
    <s v="CUST0437"/>
    <n v="57"/>
    <n v="28807"/>
    <n v="794"/>
    <n v="0.28845687038598899"/>
    <n v="0"/>
    <x v="0"/>
    <n v="95136"/>
    <n v="0.37167987979895001"/>
    <x v="0"/>
    <n v="12"/>
    <x v="3"/>
    <x v="2"/>
    <s v="Missed"/>
    <s v="Late"/>
    <s v="On-time"/>
    <s v="Missed"/>
    <s v="Late"/>
    <s v="Missed"/>
    <n v="5"/>
    <s v="High Risk"/>
  </r>
  <r>
    <s v="CUST0438"/>
    <n v="63"/>
    <n v="107658"/>
    <n v="799"/>
    <n v="0.49179691579930701"/>
    <n v="2"/>
    <x v="0"/>
    <n v="41743"/>
    <n v="0.30163393500000002"/>
    <x v="0"/>
    <n v="14"/>
    <x v="2"/>
    <x v="4"/>
    <s v="Missed"/>
    <s v="On-time"/>
    <s v="Late"/>
    <s v="On-time"/>
    <s v="Late"/>
    <s v="On-time"/>
    <n v="3"/>
    <s v="Low Risk"/>
  </r>
  <r>
    <s v="CUST0439"/>
    <n v="41"/>
    <n v="20569"/>
    <n v="427"/>
    <n v="0.315497453924583"/>
    <n v="3"/>
    <x v="0"/>
    <n v="87110"/>
    <n v="0.33763217770311799"/>
    <x v="0"/>
    <n v="0"/>
    <x v="0"/>
    <x v="1"/>
    <s v="Late"/>
    <s v="On-time"/>
    <s v="On-time"/>
    <s v="Late"/>
    <s v="On-time"/>
    <s v="On-time"/>
    <n v="2"/>
    <s v="Low Risk"/>
  </r>
  <r>
    <s v="CUST0440"/>
    <n v="67"/>
    <n v="25916"/>
    <n v="762"/>
    <n v="0.73474539954851703"/>
    <n v="1"/>
    <x v="0"/>
    <n v="45776"/>
    <n v="0.331121589795148"/>
    <x v="0"/>
    <n v="10"/>
    <x v="2"/>
    <x v="0"/>
    <s v="Missed"/>
    <s v="Missed"/>
    <s v="Late"/>
    <s v="On-time"/>
    <s v="Missed"/>
    <s v="Late"/>
    <n v="5"/>
    <s v="High Risk"/>
  </r>
  <r>
    <s v="CUST0441"/>
    <n v="49"/>
    <n v="127566"/>
    <n v="328"/>
    <n v="0.32761592439683501"/>
    <n v="5"/>
    <x v="0"/>
    <n v="82438"/>
    <n v="0.31331069024639602"/>
    <x v="0"/>
    <n v="9"/>
    <x v="4"/>
    <x v="1"/>
    <s v="Missed"/>
    <s v="Missed"/>
    <s v="Missed"/>
    <s v="Missed"/>
    <s v="Missed"/>
    <s v="Missed"/>
    <n v="6"/>
    <s v="High Risk"/>
  </r>
  <r>
    <s v="CUST0442"/>
    <n v="64"/>
    <n v="33888"/>
    <n v="398"/>
    <n v="0.57270918813747196"/>
    <n v="0"/>
    <x v="0"/>
    <n v="1806"/>
    <n v="0.286775694587661"/>
    <x v="1"/>
    <n v="4"/>
    <x v="1"/>
    <x v="3"/>
    <s v="Missed"/>
    <s v="Late"/>
    <s v="Late"/>
    <s v="On-time"/>
    <s v="On-time"/>
    <s v="Missed"/>
    <n v="4"/>
    <s v="High Risk"/>
  </r>
  <r>
    <s v="CUST0443"/>
    <n v="39"/>
    <n v="152162"/>
    <n v="446"/>
    <n v="0.37931554024805503"/>
    <n v="1"/>
    <x v="0"/>
    <n v="4106"/>
    <n v="0.140785647220567"/>
    <x v="0"/>
    <n v="15"/>
    <x v="0"/>
    <x v="0"/>
    <s v="On-time"/>
    <s v="Late"/>
    <s v="On-time"/>
    <s v="On-time"/>
    <s v="On-time"/>
    <s v="On-time"/>
    <n v="1"/>
    <s v="Low Risk"/>
  </r>
  <r>
    <s v="CUST0444"/>
    <n v="40"/>
    <n v="170026"/>
    <n v="788"/>
    <n v="0.55541255008750201"/>
    <n v="2"/>
    <x v="0"/>
    <n v="95376"/>
    <n v="0.387417691723832"/>
    <x v="0"/>
    <n v="10"/>
    <x v="1"/>
    <x v="2"/>
    <s v="On-time"/>
    <s v="Missed"/>
    <s v="On-time"/>
    <s v="Late"/>
    <s v="On-time"/>
    <s v="On-time"/>
    <n v="2"/>
    <s v="Low Risk"/>
  </r>
  <r>
    <s v="CUST0445"/>
    <n v="19"/>
    <n v="51187"/>
    <n v="549"/>
    <n v="0.39520068530892799"/>
    <n v="4"/>
    <x v="0"/>
    <n v="65387"/>
    <n v="0.33737684280934899"/>
    <x v="0"/>
    <n v="5"/>
    <x v="4"/>
    <x v="4"/>
    <s v="Missed"/>
    <s v="Late"/>
    <s v="Late"/>
    <s v="On-time"/>
    <s v="Missed"/>
    <s v="Missed"/>
    <n v="5"/>
    <s v="High Risk"/>
  </r>
  <r>
    <s v="CUST0446"/>
    <n v="44"/>
    <n v="108396"/>
    <n v="378"/>
    <n v="0.24855774502849201"/>
    <n v="6"/>
    <x v="1"/>
    <n v="85678"/>
    <n v="0.41019566973974197"/>
    <x v="0"/>
    <n v="8"/>
    <x v="4"/>
    <x v="4"/>
    <s v="On-time"/>
    <s v="Late"/>
    <s v="On-time"/>
    <s v="Late"/>
    <s v="Missed"/>
    <s v="On-time"/>
    <n v="3"/>
    <s v="High Risk"/>
  </r>
  <r>
    <s v="CUST0447"/>
    <n v="59"/>
    <n v="16062"/>
    <n v="690"/>
    <n v="0.59675454819036899"/>
    <n v="4"/>
    <x v="0"/>
    <n v="73117"/>
    <n v="0.146124447572474"/>
    <x v="0"/>
    <n v="12"/>
    <x v="1"/>
    <x v="2"/>
    <s v="Missed"/>
    <s v="On-time"/>
    <s v="On-time"/>
    <s v="Missed"/>
    <s v="Missed"/>
    <s v="On-time"/>
    <n v="3"/>
    <s v="Low Risk"/>
  </r>
  <r>
    <s v="CUST0448"/>
    <n v="19"/>
    <n v="167617"/>
    <n v="700"/>
    <n v="0.452916875617355"/>
    <n v="3"/>
    <x v="0"/>
    <n v="52256"/>
    <n v="0.350713448954526"/>
    <x v="3"/>
    <n v="7"/>
    <x v="1"/>
    <x v="3"/>
    <s v="Missed"/>
    <s v="Missed"/>
    <s v="Late"/>
    <s v="On-time"/>
    <s v="Missed"/>
    <s v="Missed"/>
    <n v="5"/>
    <s v="High Risk"/>
  </r>
  <r>
    <s v="CUST0449"/>
    <n v="43"/>
    <n v="187627"/>
    <n v="584"/>
    <n v="0.55719698814449103"/>
    <n v="4"/>
    <x v="0"/>
    <n v="10778"/>
    <n v="0.27653406624534299"/>
    <x v="0"/>
    <n v="13"/>
    <x v="1"/>
    <x v="2"/>
    <s v="On-time"/>
    <s v="On-time"/>
    <s v="Missed"/>
    <s v="Missed"/>
    <s v="Missed"/>
    <s v="On-time"/>
    <n v="3"/>
    <s v="Low Risk"/>
  </r>
  <r>
    <s v="CUST0450"/>
    <n v="34"/>
    <n v="115235"/>
    <n v="781"/>
    <n v="0.41423141287391202"/>
    <n v="0"/>
    <x v="0"/>
    <n v="62010"/>
    <n v="0.314378800992552"/>
    <x v="0"/>
    <n v="0"/>
    <x v="4"/>
    <x v="3"/>
    <s v="Missed"/>
    <s v="Late"/>
    <s v="On-time"/>
    <s v="On-time"/>
    <s v="Late"/>
    <s v="Missed"/>
    <n v="4"/>
    <s v="High Risk"/>
  </r>
  <r>
    <s v="CUST0451"/>
    <n v="57"/>
    <n v="107658"/>
    <n v="528"/>
    <n v="0.234412697246309"/>
    <n v="4"/>
    <x v="0"/>
    <n v="29845"/>
    <n v="0.27768403658190999"/>
    <x v="0"/>
    <n v="16"/>
    <x v="3"/>
    <x v="0"/>
    <s v="On-time"/>
    <s v="Late"/>
    <s v="On-time"/>
    <s v="On-time"/>
    <s v="On-time"/>
    <s v="Missed"/>
    <n v="2"/>
    <s v="Low Risk"/>
  </r>
  <r>
    <s v="CUST0452"/>
    <n v="50"/>
    <n v="99076"/>
    <n v="332"/>
    <n v="0.71663571941125104"/>
    <n v="3"/>
    <x v="0"/>
    <n v="62010"/>
    <n v="0.35436079274801202"/>
    <x v="0"/>
    <n v="4"/>
    <x v="1"/>
    <x v="2"/>
    <s v="On-time"/>
    <s v="Missed"/>
    <s v="Missed"/>
    <s v="On-time"/>
    <s v="Missed"/>
    <s v="Missed"/>
    <n v="4"/>
    <s v="High Risk"/>
  </r>
  <r>
    <s v="CUST0453"/>
    <n v="26"/>
    <n v="190333"/>
    <n v="462"/>
    <n v="0.64735155108821696"/>
    <n v="5"/>
    <x v="1"/>
    <n v="29416"/>
    <n v="0.28371268790084198"/>
    <x v="0"/>
    <n v="1"/>
    <x v="0"/>
    <x v="3"/>
    <s v="Late"/>
    <s v="Late"/>
    <s v="Missed"/>
    <s v="Missed"/>
    <s v="Late"/>
    <s v="Missed"/>
    <n v="6"/>
    <s v="High Risk"/>
  </r>
  <r>
    <s v="CUST0454"/>
    <n v="60"/>
    <n v="65612"/>
    <n v="588"/>
    <n v="0.38660780488935098"/>
    <n v="2"/>
    <x v="0"/>
    <n v="45776"/>
    <n v="0.19480850749443099"/>
    <x v="1"/>
    <n v="8"/>
    <x v="4"/>
    <x v="0"/>
    <s v="Missed"/>
    <s v="Missed"/>
    <s v="On-time"/>
    <s v="Late"/>
    <s v="On-time"/>
    <s v="Missed"/>
    <n v="4"/>
    <s v="High Risk"/>
  </r>
  <r>
    <s v="CUST0455"/>
    <n v="71"/>
    <n v="162851"/>
    <n v="622"/>
    <n v="0.51395584269975902"/>
    <n v="6"/>
    <x v="0"/>
    <n v="77743"/>
    <n v="0.308642541878619"/>
    <x v="0"/>
    <n v="3"/>
    <x v="2"/>
    <x v="2"/>
    <s v="On-time"/>
    <s v="Missed"/>
    <s v="Late"/>
    <s v="Late"/>
    <s v="Missed"/>
    <s v="Missed"/>
    <n v="5"/>
    <s v="High Risk"/>
  </r>
  <r>
    <s v="CUST0456"/>
    <n v="65"/>
    <n v="75566"/>
    <n v="338"/>
    <n v="0.70840389663258696"/>
    <n v="2"/>
    <x v="0"/>
    <n v="83236"/>
    <n v="0.27858254628644902"/>
    <x v="1"/>
    <n v="16"/>
    <x v="2"/>
    <x v="4"/>
    <s v="Late"/>
    <s v="Missed"/>
    <s v="Late"/>
    <s v="On-time"/>
    <s v="Late"/>
    <s v="On-time"/>
    <n v="4"/>
    <s v="High Risk"/>
  </r>
  <r>
    <s v="CUST0457"/>
    <n v="56"/>
    <n v="177993"/>
    <n v="739"/>
    <n v="0.40859233282752"/>
    <n v="4"/>
    <x v="0"/>
    <n v="24120"/>
    <n v="0.291660637887111"/>
    <x v="1"/>
    <n v="16"/>
    <x v="0"/>
    <x v="2"/>
    <s v="Late"/>
    <s v="Late"/>
    <s v="Missed"/>
    <s v="On-time"/>
    <s v="Late"/>
    <s v="On-time"/>
    <n v="4"/>
    <s v="High Risk"/>
  </r>
  <r>
    <s v="CUST0458"/>
    <n v="46"/>
    <n v="38049"/>
    <n v="758"/>
    <n v="0.439623098961889"/>
    <n v="1"/>
    <x v="0"/>
    <n v="71588"/>
    <n v="0.30163393500000002"/>
    <x v="0"/>
    <n v="17"/>
    <x v="3"/>
    <x v="1"/>
    <s v="Late"/>
    <s v="Missed"/>
    <s v="Late"/>
    <s v="Missed"/>
    <s v="Late"/>
    <s v="On-time"/>
    <n v="5"/>
    <s v="High Risk"/>
  </r>
  <r>
    <s v="CUST0459"/>
    <n v="59"/>
    <n v="107658"/>
    <n v="350"/>
    <n v="0.54872650000147405"/>
    <n v="2"/>
    <x v="0"/>
    <n v="24835"/>
    <n v="0.36826360835687"/>
    <x v="3"/>
    <n v="15"/>
    <x v="1"/>
    <x v="2"/>
    <s v="Missed"/>
    <s v="Late"/>
    <s v="On-time"/>
    <s v="On-time"/>
    <s v="Missed"/>
    <s v="Late"/>
    <n v="4"/>
    <s v="High Risk"/>
  </r>
  <r>
    <s v="CUST0460"/>
    <n v="72"/>
    <n v="125448"/>
    <n v="354"/>
    <n v="0.408181787289082"/>
    <n v="5"/>
    <x v="0"/>
    <n v="45776"/>
    <n v="0.26853363826532101"/>
    <x v="2"/>
    <n v="7"/>
    <x v="4"/>
    <x v="1"/>
    <s v="Late"/>
    <s v="Late"/>
    <s v="Late"/>
    <s v="Missed"/>
    <s v="Late"/>
    <s v="Missed"/>
    <n v="6"/>
    <s v="High Risk"/>
  </r>
  <r>
    <s v="CUST0461"/>
    <n v="43"/>
    <n v="146800"/>
    <n v="459"/>
    <n v="0.671418399397404"/>
    <n v="4"/>
    <x v="1"/>
    <n v="17913"/>
    <n v="0.165184642598173"/>
    <x v="0"/>
    <n v="10"/>
    <x v="1"/>
    <x v="0"/>
    <s v="Missed"/>
    <s v="Missed"/>
    <s v="On-time"/>
    <s v="On-time"/>
    <s v="Late"/>
    <s v="Missed"/>
    <n v="4"/>
    <s v="High Risk"/>
  </r>
  <r>
    <s v="CUST0462"/>
    <n v="52"/>
    <n v="134180"/>
    <n v="757"/>
    <n v="0.46621984393851201"/>
    <n v="6"/>
    <x v="0"/>
    <n v="16693"/>
    <n v="0.39225635168481399"/>
    <x v="0"/>
    <n v="17"/>
    <x v="4"/>
    <x v="2"/>
    <s v="Late"/>
    <s v="Missed"/>
    <s v="Late"/>
    <s v="Missed"/>
    <s v="Missed"/>
    <s v="On-time"/>
    <n v="5"/>
    <s v="High Risk"/>
  </r>
  <r>
    <s v="CUST0463"/>
    <n v="67"/>
    <n v="64922"/>
    <n v="658"/>
    <n v="0.34319282500120502"/>
    <n v="3"/>
    <x v="0"/>
    <n v="67397"/>
    <n v="0.36363657277529299"/>
    <x v="3"/>
    <n v="9"/>
    <x v="2"/>
    <x v="0"/>
    <s v="On-time"/>
    <s v="Late"/>
    <s v="Late"/>
    <s v="Missed"/>
    <s v="On-time"/>
    <s v="On-time"/>
    <n v="3"/>
    <s v="Low Risk"/>
  </r>
  <r>
    <s v="CUST0464"/>
    <n v="42"/>
    <n v="107658"/>
    <n v="837"/>
    <n v="0.62172776597479895"/>
    <n v="5"/>
    <x v="0"/>
    <n v="45776"/>
    <n v="0.26726798037251398"/>
    <x v="3"/>
    <n v="12"/>
    <x v="1"/>
    <x v="0"/>
    <s v="On-time"/>
    <s v="Missed"/>
    <s v="On-time"/>
    <s v="Late"/>
    <s v="Late"/>
    <s v="Late"/>
    <n v="4"/>
    <s v="High Risk"/>
  </r>
  <r>
    <s v="CUST0465"/>
    <n v="41"/>
    <n v="24435"/>
    <n v="766"/>
    <n v="0.27157387011373002"/>
    <n v="4"/>
    <x v="0"/>
    <n v="60530"/>
    <n v="0.18478306204799799"/>
    <x v="0"/>
    <n v="16"/>
    <x v="0"/>
    <x v="3"/>
    <s v="Missed"/>
    <s v="On-time"/>
    <s v="Missed"/>
    <s v="Missed"/>
    <s v="Missed"/>
    <s v="Late"/>
    <n v="5"/>
    <s v="High Risk"/>
  </r>
  <r>
    <s v="CUST0466"/>
    <n v="30"/>
    <n v="107658"/>
    <n v="664"/>
    <n v="0.90297571222484196"/>
    <n v="5"/>
    <x v="0"/>
    <n v="45776"/>
    <n v="0.31780307346793701"/>
    <x v="2"/>
    <n v="17"/>
    <x v="3"/>
    <x v="0"/>
    <s v="Missed"/>
    <s v="Missed"/>
    <s v="Missed"/>
    <s v="Late"/>
    <s v="On-time"/>
    <s v="On-time"/>
    <n v="4"/>
    <s v="High Risk"/>
  </r>
  <r>
    <s v="CUST0467"/>
    <n v="24"/>
    <n v="193998"/>
    <n v="700"/>
    <n v="0.81649927271603995"/>
    <n v="2"/>
    <x v="0"/>
    <n v="18952"/>
    <n v="0.31231060845876002"/>
    <x v="3"/>
    <n v="9"/>
    <x v="0"/>
    <x v="0"/>
    <s v="Missed"/>
    <s v="On-time"/>
    <s v="On-time"/>
    <s v="Late"/>
    <s v="Late"/>
    <s v="Missed"/>
    <n v="4"/>
    <s v="High Risk"/>
  </r>
  <r>
    <s v="CUST0468"/>
    <n v="74"/>
    <n v="164143"/>
    <n v="580"/>
    <n v="0.60269909538420297"/>
    <n v="6"/>
    <x v="0"/>
    <n v="44449"/>
    <n v="0.39243342829917799"/>
    <x v="1"/>
    <n v="15"/>
    <x v="3"/>
    <x v="2"/>
    <s v="Missed"/>
    <s v="Late"/>
    <s v="On-time"/>
    <s v="Missed"/>
    <s v="Missed"/>
    <s v="Late"/>
    <n v="5"/>
    <s v="High Risk"/>
  </r>
  <r>
    <s v="CUST0469"/>
    <n v="53"/>
    <n v="191615"/>
    <n v="796"/>
    <n v="0.58586620436397996"/>
    <n v="3"/>
    <x v="0"/>
    <n v="42551"/>
    <n v="0.25562644851395"/>
    <x v="2"/>
    <n v="19"/>
    <x v="1"/>
    <x v="2"/>
    <s v="Late"/>
    <s v="Late"/>
    <s v="On-time"/>
    <s v="Late"/>
    <s v="Late"/>
    <s v="Late"/>
    <n v="5"/>
    <s v="High Risk"/>
  </r>
  <r>
    <s v="CUST0470"/>
    <n v="62"/>
    <n v="75566"/>
    <n v="845"/>
    <n v="0.57648828356385895"/>
    <n v="4"/>
    <x v="0"/>
    <n v="82482"/>
    <n v="0.41949221348649901"/>
    <x v="0"/>
    <n v="4"/>
    <x v="1"/>
    <x v="4"/>
    <s v="Late"/>
    <s v="Late"/>
    <s v="Late"/>
    <s v="Missed"/>
    <s v="Late"/>
    <s v="Missed"/>
    <n v="6"/>
    <s v="High Risk"/>
  </r>
  <r>
    <s v="CUST0471"/>
    <n v="37"/>
    <n v="167424"/>
    <n v="813"/>
    <n v="0.40218104281621803"/>
    <n v="0"/>
    <x v="0"/>
    <n v="33772"/>
    <n v="0.24597469966642299"/>
    <x v="2"/>
    <n v="12"/>
    <x v="3"/>
    <x v="3"/>
    <s v="On-time"/>
    <s v="On-time"/>
    <s v="Missed"/>
    <s v="Late"/>
    <s v="Missed"/>
    <s v="On-time"/>
    <n v="3"/>
    <s v="Low Risk"/>
  </r>
  <r>
    <s v="CUST0472"/>
    <n v="18"/>
    <n v="53513"/>
    <n v="617"/>
    <n v="0.55946192913616799"/>
    <n v="3"/>
    <x v="0"/>
    <n v="43870"/>
    <n v="0.16541682154575699"/>
    <x v="0"/>
    <n v="17"/>
    <x v="2"/>
    <x v="0"/>
    <s v="Late"/>
    <s v="On-time"/>
    <s v="On-time"/>
    <s v="Missed"/>
    <s v="On-time"/>
    <s v="Late"/>
    <n v="3"/>
    <s v="Low Risk"/>
  </r>
  <r>
    <s v="CUST0473"/>
    <n v="25"/>
    <n v="155932"/>
    <n v="754"/>
    <n v="0.31537347790843001"/>
    <n v="0"/>
    <x v="0"/>
    <n v="23685"/>
    <n v="0.186771724452271"/>
    <x v="2"/>
    <n v="16"/>
    <x v="4"/>
    <x v="3"/>
    <s v="On-time"/>
    <s v="Late"/>
    <s v="Late"/>
    <s v="Missed"/>
    <s v="On-time"/>
    <s v="Missed"/>
    <n v="4"/>
    <s v="High Risk"/>
  </r>
  <r>
    <s v="CUST0474"/>
    <n v="63"/>
    <n v="107658"/>
    <n v="475"/>
    <n v="0.60076368368803601"/>
    <n v="5"/>
    <x v="0"/>
    <n v="75316"/>
    <n v="0.29375884608643799"/>
    <x v="1"/>
    <n v="8"/>
    <x v="0"/>
    <x v="1"/>
    <s v="Missed"/>
    <s v="On-time"/>
    <s v="Missed"/>
    <s v="Late"/>
    <s v="Late"/>
    <s v="Late"/>
    <n v="5"/>
    <s v="High Risk"/>
  </r>
  <r>
    <s v="CUST0475"/>
    <n v="33"/>
    <n v="38049"/>
    <n v="508"/>
    <n v="0.67356938860625903"/>
    <n v="1"/>
    <x v="0"/>
    <n v="60348"/>
    <n v="0.29344854909412599"/>
    <x v="0"/>
    <n v="13"/>
    <x v="0"/>
    <x v="0"/>
    <s v="On-time"/>
    <s v="Late"/>
    <s v="On-time"/>
    <s v="Late"/>
    <s v="Late"/>
    <s v="Late"/>
    <n v="4"/>
    <s v="High Risk"/>
  </r>
  <r>
    <s v="CUST0476"/>
    <n v="31"/>
    <n v="169786"/>
    <n v="822"/>
    <n v="0.424382779803333"/>
    <n v="3"/>
    <x v="0"/>
    <n v="48437"/>
    <n v="0.33278611407507702"/>
    <x v="0"/>
    <n v="16"/>
    <x v="0"/>
    <x v="3"/>
    <s v="Late"/>
    <s v="Missed"/>
    <s v="Late"/>
    <s v="On-time"/>
    <s v="On-time"/>
    <s v="Missed"/>
    <n v="4"/>
    <s v="High Risk"/>
  </r>
  <r>
    <s v="CUST0477"/>
    <n v="29"/>
    <n v="52744"/>
    <n v="796"/>
    <n v="0.38097964116905603"/>
    <n v="5"/>
    <x v="0"/>
    <n v="44439"/>
    <n v="0.29096259688815501"/>
    <x v="0"/>
    <n v="3"/>
    <x v="1"/>
    <x v="4"/>
    <s v="On-time"/>
    <s v="Late"/>
    <s v="Missed"/>
    <s v="Missed"/>
    <s v="Missed"/>
    <s v="Late"/>
    <n v="5"/>
    <s v="High Risk"/>
  </r>
  <r>
    <s v="CUST0478"/>
    <n v="68"/>
    <n v="24435"/>
    <n v="307"/>
    <n v="0.25750459507041801"/>
    <n v="0"/>
    <x v="1"/>
    <n v="20374"/>
    <n v="0.39773185160643199"/>
    <x v="0"/>
    <n v="17"/>
    <x v="0"/>
    <x v="4"/>
    <s v="On-time"/>
    <s v="On-time"/>
    <s v="Missed"/>
    <s v="Late"/>
    <s v="Missed"/>
    <s v="On-time"/>
    <n v="3"/>
    <s v="High Risk"/>
  </r>
  <r>
    <s v="CUST0479"/>
    <n v="40"/>
    <n v="87474"/>
    <n v="429"/>
    <n v="0.79159104671313796"/>
    <n v="2"/>
    <x v="0"/>
    <n v="26417"/>
    <n v="0.27389059015374201"/>
    <x v="2"/>
    <n v="19"/>
    <x v="4"/>
    <x v="0"/>
    <s v="On-time"/>
    <s v="Late"/>
    <s v="Missed"/>
    <s v="On-time"/>
    <s v="On-time"/>
    <s v="On-time"/>
    <n v="2"/>
    <s v="Low Risk"/>
  </r>
  <r>
    <s v="CUST0480"/>
    <n v="32"/>
    <n v="86726"/>
    <n v="799"/>
    <n v="0.396867193231557"/>
    <n v="2"/>
    <x v="0"/>
    <n v="54622"/>
    <n v="0.10037237351285801"/>
    <x v="3"/>
    <n v="14"/>
    <x v="4"/>
    <x v="1"/>
    <s v="Late"/>
    <s v="On-time"/>
    <s v="On-time"/>
    <s v="Missed"/>
    <s v="Late"/>
    <s v="On-time"/>
    <n v="3"/>
    <s v="Low Risk"/>
  </r>
  <r>
    <s v="CUST0481"/>
    <n v="45"/>
    <n v="59482"/>
    <n v="346"/>
    <n v="0.46025219279667501"/>
    <n v="1"/>
    <x v="0"/>
    <n v="85678"/>
    <n v="0.28789033115342"/>
    <x v="0"/>
    <n v="10"/>
    <x v="3"/>
    <x v="4"/>
    <s v="Late"/>
    <s v="On-time"/>
    <s v="On-time"/>
    <s v="Missed"/>
    <s v="On-time"/>
    <s v="Late"/>
    <n v="3"/>
    <s v="Low Risk"/>
  </r>
  <r>
    <s v="CUST0482"/>
    <n v="51"/>
    <n v="59811"/>
    <n v="792"/>
    <n v="0.56003111699914498"/>
    <n v="3"/>
    <x v="0"/>
    <n v="45776"/>
    <n v="0.30163393500000002"/>
    <x v="0"/>
    <n v="11"/>
    <x v="1"/>
    <x v="4"/>
    <s v="Late"/>
    <s v="Late"/>
    <s v="Late"/>
    <s v="On-time"/>
    <s v="On-time"/>
    <s v="Late"/>
    <n v="4"/>
    <s v="High Risk"/>
  </r>
  <r>
    <s v="CUST0483"/>
    <n v="19"/>
    <n v="107658"/>
    <n v="766"/>
    <n v="0.55644152857798601"/>
    <n v="3"/>
    <x v="0"/>
    <n v="45776"/>
    <n v="0.32713909809976899"/>
    <x v="0"/>
    <n v="8"/>
    <x v="4"/>
    <x v="1"/>
    <s v="Missed"/>
    <s v="On-time"/>
    <s v="Late"/>
    <s v="Late"/>
    <s v="Missed"/>
    <s v="Late"/>
    <n v="5"/>
    <s v="High Risk"/>
  </r>
  <r>
    <s v="CUST0484"/>
    <n v="49"/>
    <n v="147396"/>
    <n v="401"/>
    <n v="0.64931201913621395"/>
    <n v="3"/>
    <x v="0"/>
    <n v="7468"/>
    <n v="0.40571929989849098"/>
    <x v="0"/>
    <n v="12"/>
    <x v="2"/>
    <x v="3"/>
    <s v="Missed"/>
    <s v="On-time"/>
    <s v="On-time"/>
    <s v="Late"/>
    <s v="Missed"/>
    <s v="On-time"/>
    <n v="3"/>
    <s v="Low Risk"/>
  </r>
  <r>
    <s v="CUST0485"/>
    <n v="40"/>
    <n v="116570"/>
    <n v="556"/>
    <n v="0.42413401603233403"/>
    <n v="5"/>
    <x v="0"/>
    <n v="76567"/>
    <n v="0.20137755137174801"/>
    <x v="0"/>
    <n v="14"/>
    <x v="1"/>
    <x v="4"/>
    <s v="Missed"/>
    <s v="On-time"/>
    <s v="Late"/>
    <s v="Missed"/>
    <s v="On-time"/>
    <s v="On-time"/>
    <n v="3"/>
    <s v="Low Risk"/>
  </r>
  <r>
    <s v="CUST0486"/>
    <n v="39"/>
    <n v="39285"/>
    <n v="567"/>
    <n v="0.272266412305817"/>
    <n v="6"/>
    <x v="0"/>
    <n v="37463"/>
    <n v="0.44185566863918502"/>
    <x v="0"/>
    <n v="14"/>
    <x v="1"/>
    <x v="2"/>
    <s v="Missed"/>
    <s v="Missed"/>
    <s v="On-time"/>
    <s v="Late"/>
    <s v="Missed"/>
    <s v="Late"/>
    <n v="5"/>
    <s v="High Risk"/>
  </r>
  <r>
    <s v="CUST0487"/>
    <n v="68"/>
    <n v="43732"/>
    <n v="524"/>
    <n v="0.23726693820553599"/>
    <n v="6"/>
    <x v="0"/>
    <n v="53553"/>
    <n v="0.38428312447284302"/>
    <x v="3"/>
    <n v="4"/>
    <x v="4"/>
    <x v="4"/>
    <s v="On-time"/>
    <s v="Late"/>
    <s v="On-time"/>
    <s v="On-time"/>
    <s v="On-time"/>
    <s v="On-time"/>
    <n v="1"/>
    <s v="Low Risk"/>
  </r>
  <r>
    <s v="CUST0488"/>
    <n v="42"/>
    <n v="188420"/>
    <n v="550"/>
    <n v="0.38414895343143002"/>
    <n v="1"/>
    <x v="0"/>
    <n v="86846"/>
    <n v="0.42064801554150499"/>
    <x v="2"/>
    <n v="18"/>
    <x v="2"/>
    <x v="3"/>
    <s v="On-time"/>
    <s v="Missed"/>
    <s v="Late"/>
    <s v="Missed"/>
    <s v="Missed"/>
    <s v="On-time"/>
    <n v="4"/>
    <s v="High Risk"/>
  </r>
  <r>
    <s v="CUST0489"/>
    <n v="39"/>
    <n v="115497"/>
    <n v="665"/>
    <n v="0.30962990506507498"/>
    <n v="3"/>
    <x v="0"/>
    <n v="64110"/>
    <n v="0.31895638564346301"/>
    <x v="1"/>
    <n v="19"/>
    <x v="3"/>
    <x v="3"/>
    <s v="Late"/>
    <s v="Missed"/>
    <s v="Late"/>
    <s v="On-time"/>
    <s v="On-time"/>
    <s v="Missed"/>
    <n v="4"/>
    <s v="High Risk"/>
  </r>
  <r>
    <s v="CUST0490"/>
    <n v="39"/>
    <n v="153877"/>
    <n v="618"/>
    <n v="0.43927665893844797"/>
    <n v="5"/>
    <x v="0"/>
    <n v="36029"/>
    <n v="0.200723482424817"/>
    <x v="0"/>
    <n v="13"/>
    <x v="4"/>
    <x v="0"/>
    <s v="On-time"/>
    <s v="Missed"/>
    <s v="On-time"/>
    <s v="On-time"/>
    <s v="Late"/>
    <s v="On-time"/>
    <n v="2"/>
    <s v="Low Risk"/>
  </r>
  <r>
    <s v="CUST0491"/>
    <n v="66"/>
    <n v="54954"/>
    <n v="825"/>
    <n v="0.76151576215199601"/>
    <n v="2"/>
    <x v="0"/>
    <n v="77743"/>
    <n v="0.37808154278141298"/>
    <x v="1"/>
    <n v="16"/>
    <x v="2"/>
    <x v="2"/>
    <s v="Late"/>
    <s v="Missed"/>
    <s v="On-time"/>
    <s v="On-time"/>
    <s v="Missed"/>
    <s v="On-time"/>
    <n v="3"/>
    <s v="Low Risk"/>
  </r>
  <r>
    <s v="CUST0492"/>
    <n v="69"/>
    <n v="177993"/>
    <n v="818"/>
    <n v="0.42454435882326202"/>
    <n v="0"/>
    <x v="0"/>
    <n v="32630"/>
    <n v="0.23753990932316599"/>
    <x v="0"/>
    <n v="17"/>
    <x v="1"/>
    <x v="3"/>
    <s v="Missed"/>
    <s v="Missed"/>
    <s v="Missed"/>
    <s v="Late"/>
    <s v="Late"/>
    <s v="On-time"/>
    <n v="5"/>
    <s v="High Risk"/>
  </r>
  <r>
    <s v="CUST0493"/>
    <n v="59"/>
    <n v="191517"/>
    <n v="813"/>
    <n v="0.424469827733088"/>
    <n v="5"/>
    <x v="0"/>
    <n v="23047"/>
    <n v="0.311788450610335"/>
    <x v="2"/>
    <n v="2"/>
    <x v="2"/>
    <x v="1"/>
    <s v="Missed"/>
    <s v="Missed"/>
    <s v="Late"/>
    <s v="Late"/>
    <s v="On-time"/>
    <s v="Late"/>
    <n v="5"/>
    <s v="High Risk"/>
  </r>
  <r>
    <s v="CUST0494"/>
    <n v="23"/>
    <n v="168487"/>
    <n v="306"/>
    <n v="0.49672024474884202"/>
    <n v="6"/>
    <x v="0"/>
    <n v="5539"/>
    <n v="0.28286490071963799"/>
    <x v="2"/>
    <n v="1"/>
    <x v="1"/>
    <x v="2"/>
    <s v="Missed"/>
    <s v="On-time"/>
    <s v="On-time"/>
    <s v="On-time"/>
    <s v="Missed"/>
    <s v="On-time"/>
    <n v="2"/>
    <s v="Low Risk"/>
  </r>
  <r>
    <s v="CUST0495"/>
    <n v="32"/>
    <n v="107658"/>
    <n v="811"/>
    <n v="0.41887500175758602"/>
    <n v="6"/>
    <x v="1"/>
    <n v="16699"/>
    <n v="0.412469585679689"/>
    <x v="0"/>
    <n v="0"/>
    <x v="4"/>
    <x v="2"/>
    <s v="Late"/>
    <s v="Late"/>
    <s v="Late"/>
    <s v="On-time"/>
    <s v="On-time"/>
    <s v="On-time"/>
    <n v="3"/>
    <s v="High Risk"/>
  </r>
  <r>
    <s v="CUST0496"/>
    <n v="71"/>
    <n v="48307"/>
    <n v="688"/>
    <n v="0.48652175285636101"/>
    <n v="2"/>
    <x v="0"/>
    <n v="12707"/>
    <n v="0.37303270059233201"/>
    <x v="3"/>
    <n v="9"/>
    <x v="4"/>
    <x v="1"/>
    <s v="On-time"/>
    <s v="On-time"/>
    <s v="Missed"/>
    <s v="On-time"/>
    <s v="On-time"/>
    <s v="Late"/>
    <n v="2"/>
    <s v="Low Risk"/>
  </r>
  <r>
    <s v="CUST0497"/>
    <n v="60"/>
    <n v="86180"/>
    <n v="836"/>
    <n v="0.60817384449626899"/>
    <n v="2"/>
    <x v="1"/>
    <n v="45595"/>
    <n v="0.29194342016876201"/>
    <x v="2"/>
    <n v="18"/>
    <x v="0"/>
    <x v="4"/>
    <s v="On-time"/>
    <s v="On-time"/>
    <s v="Late"/>
    <s v="Late"/>
    <s v="Late"/>
    <s v="Missed"/>
    <n v="4"/>
    <s v="High Risk"/>
  </r>
  <r>
    <s v="CUST0498"/>
    <n v="54"/>
    <n v="152326"/>
    <n v="847"/>
    <n v="0.67695021095266195"/>
    <n v="0"/>
    <x v="0"/>
    <n v="44449"/>
    <n v="0.104839280645984"/>
    <x v="0"/>
    <n v="16"/>
    <x v="0"/>
    <x v="1"/>
    <s v="On-time"/>
    <s v="Late"/>
    <s v="Late"/>
    <s v="On-time"/>
    <s v="Late"/>
    <s v="Missed"/>
    <n v="4"/>
    <s v="High Risk"/>
  </r>
  <r>
    <s v="CUST0499"/>
    <n v="50"/>
    <n v="105852"/>
    <n v="343"/>
    <n v="0.70064263994780396"/>
    <n v="2"/>
    <x v="1"/>
    <n v="11155"/>
    <n v="0.236477253347079"/>
    <x v="0"/>
    <n v="11"/>
    <x v="0"/>
    <x v="1"/>
    <s v="Late"/>
    <s v="On-time"/>
    <s v="Late"/>
    <s v="Missed"/>
    <s v="On-time"/>
    <s v="Missed"/>
    <n v="4"/>
    <s v="High Risk"/>
  </r>
  <r>
    <s v="CUST0500"/>
    <n v="25"/>
    <n v="40945"/>
    <n v="442"/>
    <n v="0.91137044414620405"/>
    <n v="1"/>
    <x v="0"/>
    <n v="36968"/>
    <n v="0.37042222894844101"/>
    <x v="1"/>
    <n v="0"/>
    <x v="4"/>
    <x v="4"/>
    <s v="Missed"/>
    <s v="Late"/>
    <s v="Late"/>
    <s v="On-time"/>
    <s v="Late"/>
    <s v="On-time"/>
    <n v="4"/>
    <s v="High Risk"/>
  </r>
</pivotCacheRecords>
</file>

<file path=xl/pivotCache/pivotCacheRecords3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500">
  <r>
    <s v="CUST0001"/>
    <n v="56"/>
    <n v="165580"/>
    <n v="398"/>
    <n v="0.39050192860023702"/>
    <n v="3"/>
    <n v="0"/>
    <n v="16310"/>
    <n v="0.31739611496857001"/>
    <s v="Employed"/>
    <n v="18"/>
    <s v="Student"/>
    <s v="Los Angeles"/>
    <s v="Late"/>
    <s v="Late"/>
    <s v="Missed"/>
    <s v="Late"/>
    <s v="Missed"/>
    <s v="Late"/>
    <n v="6"/>
    <x v="0"/>
    <s v="51-60"/>
    <s v="150001-200000"/>
    <s v="16-19"/>
    <s v="0-25000"/>
    <x v="0"/>
  </r>
  <r>
    <s v="CUST0002"/>
    <n v="69"/>
    <n v="100999"/>
    <n v="493"/>
    <n v="0.31244403322601699"/>
    <n v="6"/>
    <n v="1"/>
    <n v="17401"/>
    <n v="0.196092643360821"/>
    <s v="Self-employed"/>
    <n v="0"/>
    <s v="Standard"/>
    <s v="Phoenix"/>
    <s v="Missed"/>
    <s v="Missed"/>
    <s v="Late"/>
    <s v="Missed"/>
    <s v="On-time"/>
    <s v="On-time"/>
    <n v="4"/>
    <x v="0"/>
    <s v="61-74"/>
    <s v="100001-150000"/>
    <s v="0-5"/>
    <s v="0-25000"/>
    <x v="1"/>
  </r>
  <r>
    <s v="CUST0003"/>
    <n v="46"/>
    <n v="188416"/>
    <n v="500"/>
    <n v="0.359930238508409"/>
    <n v="0"/>
    <n v="0"/>
    <n v="13761"/>
    <n v="0.30165493989091102"/>
    <s v="Self-employed"/>
    <n v="1"/>
    <s v="Platinum"/>
    <s v="Chicago"/>
    <s v="Missed"/>
    <s v="Late"/>
    <s v="Late"/>
    <s v="On-time"/>
    <s v="Missed"/>
    <s v="Late"/>
    <n v="5"/>
    <x v="0"/>
    <s v="41-50"/>
    <s v="150001-200000"/>
    <s v="0-5"/>
    <s v="0-25000"/>
    <x v="2"/>
  </r>
  <r>
    <s v="CUST0004"/>
    <n v="32"/>
    <n v="101672"/>
    <n v="413"/>
    <n v="0.37140035530382398"/>
    <n v="3"/>
    <n v="0"/>
    <n v="88778"/>
    <n v="0.26479443922880602"/>
    <s v="Unemployed"/>
    <n v="15"/>
    <s v="Platinum"/>
    <s v="Phoenix"/>
    <s v="Late"/>
    <s v="Missed"/>
    <s v="Late"/>
    <s v="Missed"/>
    <s v="Late"/>
    <s v="Late"/>
    <n v="6"/>
    <x v="0"/>
    <s v="31-40"/>
    <s v="100001-150000"/>
    <s v="11-15"/>
    <s v="75001-100000"/>
    <x v="1"/>
  </r>
  <r>
    <s v="CUST0005"/>
    <n v="60"/>
    <n v="38524"/>
    <n v="487"/>
    <n v="0.23471586262820099"/>
    <n v="2"/>
    <n v="0"/>
    <n v="13316"/>
    <n v="0.51058348253484798"/>
    <s v="Self-employed"/>
    <n v="11"/>
    <s v="Standard"/>
    <s v="Phoenix"/>
    <s v="Missed"/>
    <s v="On-time"/>
    <s v="Missed"/>
    <s v="Late"/>
    <s v="Late"/>
    <s v="Late"/>
    <n v="5"/>
    <x v="0"/>
    <s v="51-60"/>
    <s v="0-50000"/>
    <s v="11-15"/>
    <s v="0-25000"/>
    <x v="1"/>
  </r>
  <r>
    <s v="CUST0006"/>
    <n v="25"/>
    <n v="84042"/>
    <n v="700"/>
    <n v="0.65054042971452497"/>
    <n v="6"/>
    <n v="0"/>
    <n v="48361"/>
    <n v="0.26068788108000901"/>
    <s v="Unemployed"/>
    <n v="7"/>
    <s v="Gold"/>
    <s v="New York"/>
    <s v="On-time"/>
    <s v="Late"/>
    <s v="Missed"/>
    <s v="Missed"/>
    <s v="Missed"/>
    <s v="Late"/>
    <n v="5"/>
    <x v="0"/>
    <s v="18-30"/>
    <s v="50001-100000"/>
    <s v="6-10"/>
    <s v="25001-50000"/>
    <x v="3"/>
  </r>
  <r>
    <s v="CUST0007"/>
    <n v="38"/>
    <n v="35056"/>
    <n v="354"/>
    <n v="0.39058094052257902"/>
    <n v="3"/>
    <n v="0"/>
    <n v="4638"/>
    <n v="0.48426513728833398"/>
    <s v="Employed"/>
    <n v="17"/>
    <s v="Platinum"/>
    <s v="New York"/>
    <s v="On-time"/>
    <s v="Missed"/>
    <s v="Missed"/>
    <s v="Late"/>
    <s v="Missed"/>
    <s v="Late"/>
    <n v="5"/>
    <x v="0"/>
    <s v="31-40"/>
    <s v="0-50000"/>
    <s v="16-19"/>
    <s v="0-25000"/>
    <x v="0"/>
  </r>
  <r>
    <s v="CUST0008"/>
    <n v="56"/>
    <n v="123215"/>
    <n v="415"/>
    <n v="0.53271466711773097"/>
    <n v="5"/>
    <n v="0"/>
    <n v="55776"/>
    <n v="0.35869522911833701"/>
    <s v="Employed"/>
    <n v="1"/>
    <s v="Student"/>
    <s v="New York"/>
    <s v="On-time"/>
    <s v="On-time"/>
    <s v="On-time"/>
    <s v="Late"/>
    <s v="Missed"/>
    <s v="Late"/>
    <n v="3"/>
    <x v="1"/>
    <s v="51-60"/>
    <s v="100001-150000"/>
    <s v="0-5"/>
    <s v="50001-75000"/>
    <x v="1"/>
  </r>
  <r>
    <s v="CUST0009"/>
    <n v="36"/>
    <n v="66991"/>
    <n v="405"/>
    <n v="0.41303484761795101"/>
    <n v="5"/>
    <n v="1"/>
    <n v="45776"/>
    <n v="0.21985410292702701"/>
    <s v="Employed"/>
    <n v="12"/>
    <s v="Student"/>
    <s v="Phoenix"/>
    <s v="On-time"/>
    <s v="On-time"/>
    <s v="On-time"/>
    <s v="Missed"/>
    <s v="Late"/>
    <s v="On-time"/>
    <n v="2"/>
    <x v="0"/>
    <s v="31-40"/>
    <s v="50001-100000"/>
    <s v="11-15"/>
    <s v="25001-50000"/>
    <x v="1"/>
  </r>
  <r>
    <s v="CUST0010"/>
    <n v="40"/>
    <n v="34870"/>
    <n v="679"/>
    <n v="0.361823917542758"/>
    <n v="4"/>
    <n v="0"/>
    <n v="93922"/>
    <n v="0.33308109252597501"/>
    <s v="Employed"/>
    <n v="5"/>
    <s v="Business"/>
    <s v="Los Angeles"/>
    <s v="On-time"/>
    <s v="Missed"/>
    <s v="Missed"/>
    <s v="On-time"/>
    <s v="Missed"/>
    <s v="Missed"/>
    <n v="4"/>
    <x v="0"/>
    <s v="31-40"/>
    <s v="0-50000"/>
    <s v="0-5"/>
    <s v="75001-100000"/>
    <x v="4"/>
  </r>
  <r>
    <s v="CUST0011"/>
    <n v="28"/>
    <n v="42532"/>
    <n v="340"/>
    <n v="0.83445584721736998"/>
    <n v="4"/>
    <n v="0"/>
    <n v="82909"/>
    <n v="0.26955902536621801"/>
    <s v="Unemployed"/>
    <n v="5"/>
    <s v="Student"/>
    <s v="Chicago"/>
    <s v="On-time"/>
    <s v="Late"/>
    <s v="Missed"/>
    <s v="Missed"/>
    <s v="On-time"/>
    <s v="Late"/>
    <n v="4"/>
    <x v="0"/>
    <s v="18-30"/>
    <s v="0-50000"/>
    <s v="0-5"/>
    <s v="75001-100000"/>
    <x v="0"/>
  </r>
  <r>
    <s v="CUST0012"/>
    <n v="28"/>
    <n v="70479"/>
    <n v="679"/>
    <n v="0.684586436441881"/>
    <n v="3"/>
    <n v="0"/>
    <n v="75777"/>
    <n v="0.32421574907412298"/>
    <s v="Unemployed"/>
    <n v="8"/>
    <s v="Business"/>
    <s v="Chicago"/>
    <s v="On-time"/>
    <s v="Missed"/>
    <s v="Missed"/>
    <s v="Late"/>
    <s v="On-time"/>
    <s v="Late"/>
    <n v="4"/>
    <x v="0"/>
    <s v="18-30"/>
    <s v="50001-100000"/>
    <s v="6-10"/>
    <s v="75001-100000"/>
    <x v="4"/>
  </r>
  <r>
    <s v="CUST0013"/>
    <n v="41"/>
    <n v="56975"/>
    <n v="320"/>
    <n v="0.12635992000897101"/>
    <n v="0"/>
    <n v="0"/>
    <n v="15171"/>
    <n v="0.22861090125667299"/>
    <s v="Employed"/>
    <n v="15"/>
    <s v="Standard"/>
    <s v="Los Angeles"/>
    <s v="Late"/>
    <s v="Late"/>
    <s v="Missed"/>
    <s v="Late"/>
    <s v="On-time"/>
    <s v="On-time"/>
    <n v="4"/>
    <x v="0"/>
    <s v="41-50"/>
    <s v="50001-100000"/>
    <s v="11-15"/>
    <s v="0-25000"/>
    <x v="0"/>
  </r>
  <r>
    <s v="CUST0014"/>
    <n v="70"/>
    <n v="117023"/>
    <n v="528"/>
    <n v="0.105172510332822"/>
    <n v="5"/>
    <n v="0"/>
    <n v="95136"/>
    <n v="0.46901776333459499"/>
    <s v="retired"/>
    <n v="10"/>
    <s v="Standard"/>
    <s v="Los Angeles"/>
    <s v="On-time"/>
    <s v="Missed"/>
    <s v="Missed"/>
    <s v="Missed"/>
    <s v="On-time"/>
    <s v="On-time"/>
    <n v="3"/>
    <x v="1"/>
    <s v="61-74"/>
    <s v="100001-150000"/>
    <s v="6-10"/>
    <s v="75001-100000"/>
    <x v="2"/>
  </r>
  <r>
    <s v="CUST0015"/>
    <n v="53"/>
    <n v="143148"/>
    <n v="617"/>
    <n v="0.70852176712729698"/>
    <n v="0"/>
    <n v="0"/>
    <n v="2593"/>
    <n v="0.39253980907967201"/>
    <s v="Unemployed"/>
    <n v="6"/>
    <s v="Standard"/>
    <s v="Chicago"/>
    <s v="Late"/>
    <s v="Missed"/>
    <s v="Late"/>
    <s v="Late"/>
    <s v="Late"/>
    <s v="Late"/>
    <n v="6"/>
    <x v="0"/>
    <s v="51-60"/>
    <s v="100001-150000"/>
    <s v="6-10"/>
    <s v="0-25000"/>
    <x v="4"/>
  </r>
  <r>
    <s v="CUST0016"/>
    <n v="57"/>
    <n v="159356"/>
    <n v="601"/>
    <n v="0.39602932169024901"/>
    <n v="0"/>
    <n v="0"/>
    <n v="1514"/>
    <n v="0.30317815681615901"/>
    <s v="Self-employed"/>
    <n v="9"/>
    <s v="Gold"/>
    <s v="Houston"/>
    <s v="Missed"/>
    <s v="On-time"/>
    <s v="Late"/>
    <s v="Missed"/>
    <s v="Missed"/>
    <s v="Late"/>
    <n v="5"/>
    <x v="0"/>
    <s v="51-60"/>
    <s v="150001-200000"/>
    <s v="6-10"/>
    <s v="0-25000"/>
    <x v="4"/>
  </r>
  <r>
    <s v="CUST0017"/>
    <n v="41"/>
    <n v="146484"/>
    <n v="543"/>
    <n v="0.17018353321315499"/>
    <n v="3"/>
    <n v="0"/>
    <n v="74039"/>
    <n v="0.472911476806953"/>
    <s v="Self-employed"/>
    <n v="9"/>
    <s v="Gold"/>
    <s v="New York"/>
    <s v="Late"/>
    <s v="Missed"/>
    <s v="On-time"/>
    <s v="Missed"/>
    <s v="Missed"/>
    <s v="Late"/>
    <n v="5"/>
    <x v="0"/>
    <s v="41-50"/>
    <s v="100001-150000"/>
    <s v="6-10"/>
    <s v="50001-75000"/>
    <x v="2"/>
  </r>
  <r>
    <s v="CUST0018"/>
    <n v="20"/>
    <n v="183152"/>
    <n v="823"/>
    <n v="0.70914702650806805"/>
    <n v="0"/>
    <n v="1"/>
    <n v="28018"/>
    <n v="0.30742792440828398"/>
    <s v="Unemployed"/>
    <n v="19"/>
    <s v="Business"/>
    <s v="New York"/>
    <s v="On-time"/>
    <s v="On-time"/>
    <s v="Late"/>
    <s v="Late"/>
    <s v="On-time"/>
    <s v="Late"/>
    <n v="3"/>
    <x v="0"/>
    <s v="18-30"/>
    <s v="150001-200000"/>
    <s v="16-19"/>
    <s v="25001-50000"/>
    <x v="5"/>
  </r>
  <r>
    <s v="CUST0019"/>
    <n v="39"/>
    <n v="81040"/>
    <n v="831"/>
    <n v="0.53382481001981796"/>
    <n v="5"/>
    <n v="0"/>
    <n v="16034"/>
    <n v="0.40976249648611601"/>
    <s v="Unemployed"/>
    <n v="17"/>
    <s v="Student"/>
    <s v="Chicago"/>
    <s v="Missed"/>
    <s v="On-time"/>
    <s v="On-time"/>
    <s v="Late"/>
    <s v="On-time"/>
    <s v="Missed"/>
    <n v="3"/>
    <x v="1"/>
    <s v="31-40"/>
    <s v="50001-100000"/>
    <s v="16-19"/>
    <s v="0-25000"/>
    <x v="5"/>
  </r>
  <r>
    <s v="CUST0020"/>
    <n v="70"/>
    <n v="181319"/>
    <n v="486"/>
    <n v="0.55031421696646299"/>
    <n v="2"/>
    <n v="0"/>
    <n v="2420"/>
    <n v="0.303830058752242"/>
    <s v="retired"/>
    <n v="19"/>
    <s v="Student"/>
    <s v="Los Angeles"/>
    <s v="Late"/>
    <s v="Missed"/>
    <s v="Late"/>
    <s v="Late"/>
    <s v="Late"/>
    <s v="Missed"/>
    <n v="6"/>
    <x v="0"/>
    <s v="61-74"/>
    <s v="150001-200000"/>
    <s v="16-19"/>
    <s v="0-25000"/>
    <x v="1"/>
  </r>
  <r>
    <s v="CUST0021"/>
    <n v="19"/>
    <n v="199402"/>
    <n v="783"/>
    <n v="0.66190785440118105"/>
    <n v="4"/>
    <n v="0"/>
    <n v="43942"/>
    <n v="0.33938875948105701"/>
    <s v="Self-employed"/>
    <n v="8"/>
    <s v="Standard"/>
    <s v="Houston"/>
    <s v="Late"/>
    <s v="Late"/>
    <s v="On-time"/>
    <s v="On-time"/>
    <s v="On-time"/>
    <s v="Late"/>
    <n v="3"/>
    <x v="1"/>
    <s v="18-30"/>
    <s v="150001-200000"/>
    <s v="6-10"/>
    <s v="25001-50000"/>
    <x v="3"/>
  </r>
  <r>
    <s v="CUST0022"/>
    <n v="41"/>
    <n v="40351"/>
    <n v="690"/>
    <n v="0.23800456834352099"/>
    <n v="2"/>
    <n v="1"/>
    <n v="2200"/>
    <n v="0.29185612190572202"/>
    <s v="Unemployed"/>
    <n v="14"/>
    <s v="Platinum"/>
    <s v="Chicago"/>
    <s v="Missed"/>
    <s v="Missed"/>
    <s v="On-time"/>
    <s v="On-time"/>
    <s v="Late"/>
    <s v="Missed"/>
    <n v="4"/>
    <x v="0"/>
    <s v="41-50"/>
    <s v="0-50000"/>
    <s v="11-15"/>
    <s v="0-25000"/>
    <x v="4"/>
  </r>
  <r>
    <s v="CUST0023"/>
    <n v="61"/>
    <n v="154487"/>
    <n v="321"/>
    <n v="0.173699835723167"/>
    <n v="0"/>
    <n v="0"/>
    <n v="81757"/>
    <n v="0.30953013538739299"/>
    <s v="Unemployed"/>
    <n v="3"/>
    <s v="Gold"/>
    <s v="New York"/>
    <s v="Late"/>
    <s v="On-time"/>
    <s v="On-time"/>
    <s v="On-time"/>
    <s v="Late"/>
    <s v="On-time"/>
    <n v="2"/>
    <x v="1"/>
    <s v="61-74"/>
    <s v="150001-200000"/>
    <s v="0-5"/>
    <s v="75001-100000"/>
    <x v="0"/>
  </r>
  <r>
    <s v="CUST0024"/>
    <n v="47"/>
    <n v="108468"/>
    <n v="538"/>
    <n v="0.81619085898064003"/>
    <n v="2"/>
    <n v="1"/>
    <n v="45776"/>
    <n v="0.31705318603879901"/>
    <s v="retired"/>
    <n v="7"/>
    <s v="Gold"/>
    <s v="Phoenix"/>
    <s v="Late"/>
    <s v="Late"/>
    <s v="Late"/>
    <s v="On-time"/>
    <s v="Late"/>
    <s v="Late"/>
    <n v="5"/>
    <x v="0"/>
    <s v="41-50"/>
    <s v="100001-150000"/>
    <s v="6-10"/>
    <s v="25001-50000"/>
    <x v="2"/>
  </r>
  <r>
    <s v="CUST0025"/>
    <n v="55"/>
    <n v="41646"/>
    <n v="847"/>
    <n v="0.212566647851541"/>
    <n v="5"/>
    <n v="0"/>
    <n v="28018"/>
    <n v="0.23302681675115999"/>
    <s v="retired"/>
    <n v="8"/>
    <s v="Standard"/>
    <s v="Los Angeles"/>
    <s v="On-time"/>
    <s v="Missed"/>
    <s v="Missed"/>
    <s v="Missed"/>
    <s v="Late"/>
    <s v="Late"/>
    <n v="5"/>
    <x v="0"/>
    <s v="51-60"/>
    <s v="0-50000"/>
    <s v="6-10"/>
    <s v="25001-50000"/>
    <x v="5"/>
  </r>
  <r>
    <s v="CUST0026"/>
    <n v="19"/>
    <n v="193998"/>
    <n v="515"/>
    <n v="0.25555244058488702"/>
    <n v="5"/>
    <n v="0"/>
    <n v="45776"/>
    <n v="0.25989313330769098"/>
    <s v="Employed"/>
    <n v="12"/>
    <s v="Gold"/>
    <s v="Phoenix"/>
    <s v="Late"/>
    <s v="Missed"/>
    <s v="On-time"/>
    <s v="Late"/>
    <s v="Missed"/>
    <s v="On-time"/>
    <n v="4"/>
    <x v="0"/>
    <s v="18-30"/>
    <s v="150001-200000"/>
    <s v="11-15"/>
    <s v="25001-50000"/>
    <x v="2"/>
  </r>
  <r>
    <s v="CUST0027"/>
    <n v="38"/>
    <n v="89740"/>
    <n v="789"/>
    <n v="0.29551292409084601"/>
    <n v="0"/>
    <n v="0"/>
    <n v="89660"/>
    <n v="0.27832449835138201"/>
    <s v="retired"/>
    <n v="8"/>
    <s v="Standard"/>
    <s v="Chicago"/>
    <s v="Missed"/>
    <s v="On-time"/>
    <s v="Missed"/>
    <s v="Missed"/>
    <s v="Missed"/>
    <s v="On-time"/>
    <n v="4"/>
    <x v="0"/>
    <s v="31-40"/>
    <s v="50001-100000"/>
    <s v="6-10"/>
    <s v="75001-100000"/>
    <x v="3"/>
  </r>
  <r>
    <s v="CUST0028"/>
    <n v="50"/>
    <n v="136790"/>
    <n v="525"/>
    <n v="0.91598918473810398"/>
    <n v="3"/>
    <n v="0"/>
    <n v="43870"/>
    <n v="0.32297110168022902"/>
    <s v="Employed"/>
    <n v="3"/>
    <s v="Business"/>
    <s v="New York"/>
    <s v="Missed"/>
    <s v="On-time"/>
    <s v="Late"/>
    <s v="Late"/>
    <s v="Missed"/>
    <s v="On-time"/>
    <n v="4"/>
    <x v="0"/>
    <s v="41-50"/>
    <s v="100001-150000"/>
    <s v="0-5"/>
    <s v="25001-50000"/>
    <x v="2"/>
  </r>
  <r>
    <s v="CUST0029"/>
    <n v="29"/>
    <n v="86726"/>
    <n v="588"/>
    <n v="0.59867666008230402"/>
    <n v="2"/>
    <n v="0"/>
    <n v="45776"/>
    <n v="0.29694209804965299"/>
    <s v="Self-employed"/>
    <n v="16"/>
    <s v="Student"/>
    <s v="Houston"/>
    <s v="Late"/>
    <s v="Late"/>
    <s v="Missed"/>
    <s v="On-time"/>
    <s v="Late"/>
    <s v="On-time"/>
    <n v="4"/>
    <x v="0"/>
    <s v="18-30"/>
    <s v="50001-100000"/>
    <s v="16-19"/>
    <s v="25001-50000"/>
    <x v="2"/>
  </r>
  <r>
    <s v="CUST0030"/>
    <n v="39"/>
    <n v="88523"/>
    <n v="523"/>
    <n v="0.69308159488707599"/>
    <n v="3"/>
    <n v="0"/>
    <n v="29561"/>
    <n v="0.41730325338257002"/>
    <s v="Employed"/>
    <n v="15"/>
    <s v="Platinum"/>
    <s v="Phoenix"/>
    <s v="Late"/>
    <s v="On-time"/>
    <s v="On-time"/>
    <s v="On-time"/>
    <s v="Late"/>
    <s v="On-time"/>
    <n v="2"/>
    <x v="1"/>
    <s v="31-40"/>
    <s v="50001-100000"/>
    <s v="11-15"/>
    <s v="25001-50000"/>
    <x v="2"/>
  </r>
  <r>
    <s v="CUST0031"/>
    <n v="61"/>
    <n v="72458"/>
    <n v="374"/>
    <n v="0.53923350911574497"/>
    <n v="3"/>
    <n v="0"/>
    <n v="60530"/>
    <n v="0.38471183189796399"/>
    <s v="Employed"/>
    <n v="14"/>
    <s v="Student"/>
    <s v="Houston"/>
    <s v="On-time"/>
    <s v="Missed"/>
    <s v="Late"/>
    <s v="Missed"/>
    <s v="On-time"/>
    <s v="Missed"/>
    <n v="4"/>
    <x v="0"/>
    <s v="61-74"/>
    <s v="50001-100000"/>
    <s v="11-15"/>
    <s v="50001-75000"/>
    <x v="0"/>
  </r>
  <r>
    <s v="CUST0032"/>
    <n v="42"/>
    <n v="60106"/>
    <n v="385"/>
    <n v="0.37962255775975301"/>
    <n v="1"/>
    <n v="0"/>
    <n v="46663"/>
    <n v="0.28036724439746202"/>
    <s v="Unemployed"/>
    <n v="2"/>
    <s v="Student"/>
    <s v="New York"/>
    <s v="On-time"/>
    <s v="Late"/>
    <s v="Late"/>
    <s v="On-time"/>
    <s v="On-time"/>
    <s v="Missed"/>
    <n v="3"/>
    <x v="1"/>
    <s v="41-50"/>
    <s v="50001-100000"/>
    <s v="0-5"/>
    <s v="25001-50000"/>
    <x v="0"/>
  </r>
  <r>
    <s v="CUST0033"/>
    <n v="66"/>
    <n v="106362"/>
    <n v="806"/>
    <n v="0.62625825665203305"/>
    <n v="0"/>
    <n v="1"/>
    <n v="11308"/>
    <n v="0.43817838974519302"/>
    <s v="Unemployed"/>
    <n v="19"/>
    <s v="Business"/>
    <s v="Phoenix"/>
    <s v="Late"/>
    <s v="Late"/>
    <s v="Late"/>
    <s v="Late"/>
    <s v="Late"/>
    <s v="On-time"/>
    <n v="5"/>
    <x v="0"/>
    <s v="61-74"/>
    <s v="100001-150000"/>
    <s v="16-19"/>
    <s v="0-25000"/>
    <x v="5"/>
  </r>
  <r>
    <s v="CUST0034"/>
    <n v="44"/>
    <n v="99076"/>
    <n v="440"/>
    <n v="0.18867680584063901"/>
    <n v="4"/>
    <n v="0"/>
    <n v="99005"/>
    <n v="0.48730206235754497"/>
    <s v="Employed"/>
    <n v="4"/>
    <s v="Gold"/>
    <s v="Houston"/>
    <s v="Missed"/>
    <s v="Late"/>
    <s v="Late"/>
    <s v="Missed"/>
    <s v="On-time"/>
    <s v="Missed"/>
    <n v="5"/>
    <x v="0"/>
    <s v="41-50"/>
    <s v="50001-100000"/>
    <s v="0-5"/>
    <s v="75001-100000"/>
    <x v="1"/>
  </r>
  <r>
    <s v="CUST0035"/>
    <n v="59"/>
    <n v="69693"/>
    <n v="316"/>
    <n v="0.28094330958070102"/>
    <n v="5"/>
    <n v="1"/>
    <n v="60278"/>
    <n v="0.30163393500000002"/>
    <s v="retired"/>
    <n v="4"/>
    <s v="Platinum"/>
    <s v="Houston"/>
    <s v="On-time"/>
    <s v="Missed"/>
    <s v="Late"/>
    <s v="Late"/>
    <s v="On-time"/>
    <s v="Late"/>
    <n v="4"/>
    <x v="0"/>
    <s v="51-60"/>
    <s v="50001-100000"/>
    <s v="0-5"/>
    <s v="50001-75000"/>
    <x v="0"/>
  </r>
  <r>
    <s v="CUST0036"/>
    <n v="45"/>
    <n v="137402"/>
    <n v="464"/>
    <n v="0.64659503585229605"/>
    <n v="5"/>
    <n v="0"/>
    <n v="65119"/>
    <n v="0.39322900850662701"/>
    <s v="Unemployed"/>
    <n v="19"/>
    <s v="Gold"/>
    <s v="Phoenix"/>
    <s v="Missed"/>
    <s v="Missed"/>
    <s v="Missed"/>
    <s v="On-time"/>
    <s v="On-time"/>
    <s v="On-time"/>
    <n v="3"/>
    <x v="1"/>
    <s v="41-50"/>
    <s v="100001-150000"/>
    <s v="16-19"/>
    <s v="50001-75000"/>
    <x v="1"/>
  </r>
  <r>
    <s v="CUST0037"/>
    <n v="33"/>
    <n v="53756"/>
    <n v="521"/>
    <n v="0.22854895383464299"/>
    <n v="0"/>
    <n v="0"/>
    <n v="36029"/>
    <n v="0.23070158026685"/>
    <s v="Employed"/>
    <n v="14"/>
    <s v="Student"/>
    <s v="New York"/>
    <s v="Late"/>
    <s v="Missed"/>
    <s v="Missed"/>
    <s v="On-time"/>
    <s v="On-time"/>
    <s v="Missed"/>
    <n v="4"/>
    <x v="0"/>
    <s v="31-40"/>
    <s v="50001-100000"/>
    <s v="11-15"/>
    <s v="25001-50000"/>
    <x v="2"/>
  </r>
  <r>
    <s v="CUST0038"/>
    <n v="32"/>
    <n v="181319"/>
    <n v="467"/>
    <n v="0.462183706167625"/>
    <n v="6"/>
    <n v="0"/>
    <n v="62010"/>
    <n v="0.38007480213232903"/>
    <s v="Employed"/>
    <n v="17"/>
    <s v="Standard"/>
    <s v="Houston"/>
    <s v="Missed"/>
    <s v="On-time"/>
    <s v="On-time"/>
    <s v="On-time"/>
    <s v="Missed"/>
    <s v="On-time"/>
    <n v="2"/>
    <x v="1"/>
    <s v="31-40"/>
    <s v="150001-200000"/>
    <s v="16-19"/>
    <s v="50001-75000"/>
    <x v="1"/>
  </r>
  <r>
    <s v="CUST0039"/>
    <n v="64"/>
    <n v="183152"/>
    <n v="823"/>
    <n v="0.47129753112891698"/>
    <n v="6"/>
    <n v="0"/>
    <n v="87164"/>
    <n v="0.42382379406464299"/>
    <s v="Employed"/>
    <n v="14"/>
    <s v="Student"/>
    <s v="Chicago"/>
    <s v="Late"/>
    <s v="On-time"/>
    <s v="Late"/>
    <s v="Missed"/>
    <s v="Missed"/>
    <s v="On-time"/>
    <n v="4"/>
    <x v="0"/>
    <s v="61-74"/>
    <s v="150001-200000"/>
    <s v="11-15"/>
    <s v="75001-100000"/>
    <x v="5"/>
  </r>
  <r>
    <s v="CUST0040"/>
    <n v="68"/>
    <n v="97750"/>
    <n v="352"/>
    <n v="0.394267599332567"/>
    <n v="6"/>
    <n v="0"/>
    <n v="91432"/>
    <n v="0.21230074054894399"/>
    <s v="Employed"/>
    <n v="1"/>
    <s v="Gold"/>
    <s v="Phoenix"/>
    <s v="On-time"/>
    <s v="Late"/>
    <s v="Late"/>
    <s v="On-time"/>
    <s v="On-time"/>
    <s v="On-time"/>
    <n v="2"/>
    <x v="1"/>
    <s v="61-74"/>
    <s v="50001-100000"/>
    <s v="0-5"/>
    <s v="75001-100000"/>
    <x v="0"/>
  </r>
  <r>
    <s v="CUST0041"/>
    <n v="61"/>
    <n v="107658"/>
    <n v="372"/>
    <n v="0.10977630503022801"/>
    <n v="4"/>
    <n v="0"/>
    <n v="44454"/>
    <n v="0.114767290098423"/>
    <s v="Self-employed"/>
    <n v="12"/>
    <s v="Student"/>
    <s v="Los Angeles"/>
    <s v="Late"/>
    <s v="Missed"/>
    <s v="Late"/>
    <s v="On-time"/>
    <s v="Late"/>
    <s v="Late"/>
    <n v="5"/>
    <x v="0"/>
    <s v="61-74"/>
    <s v="100001-150000"/>
    <s v="11-15"/>
    <s v="25001-50000"/>
    <x v="0"/>
  </r>
  <r>
    <s v="CUST0042"/>
    <n v="72"/>
    <n v="81617"/>
    <n v="359"/>
    <n v="0.37421422176226099"/>
    <n v="5"/>
    <n v="0"/>
    <n v="11564"/>
    <n v="0.383543408821586"/>
    <s v="retired"/>
    <n v="3"/>
    <s v="Standard"/>
    <s v="Los Angeles"/>
    <s v="Late"/>
    <s v="On-time"/>
    <s v="Late"/>
    <s v="On-time"/>
    <s v="Missed"/>
    <s v="Missed"/>
    <n v="4"/>
    <x v="0"/>
    <s v="61-74"/>
    <s v="50001-100000"/>
    <s v="0-5"/>
    <s v="0-25000"/>
    <x v="0"/>
  </r>
  <r>
    <s v="CUST0043"/>
    <n v="69"/>
    <n v="107658"/>
    <n v="792"/>
    <n v="0.33500632461350199"/>
    <n v="0"/>
    <n v="1"/>
    <n v="11155"/>
    <n v="0.31354024824836102"/>
    <s v="retired"/>
    <n v="9"/>
    <s v="Business"/>
    <s v="New York"/>
    <s v="On-time"/>
    <s v="Late"/>
    <s v="Late"/>
    <s v="Late"/>
    <s v="Missed"/>
    <s v="Missed"/>
    <n v="5"/>
    <x v="0"/>
    <s v="61-74"/>
    <s v="100001-150000"/>
    <s v="6-10"/>
    <s v="0-25000"/>
    <x v="3"/>
  </r>
  <r>
    <s v="CUST0044"/>
    <n v="74"/>
    <n v="66991"/>
    <n v="601"/>
    <n v="0.53228797265753902"/>
    <n v="5"/>
    <n v="0"/>
    <n v="31198"/>
    <n v="0.133156124609737"/>
    <s v="Employed"/>
    <n v="12"/>
    <s v="Gold"/>
    <s v="Chicago"/>
    <s v="On-time"/>
    <s v="Late"/>
    <s v="On-time"/>
    <s v="Missed"/>
    <s v="Missed"/>
    <s v="Late"/>
    <n v="4"/>
    <x v="0"/>
    <s v="61-74"/>
    <s v="50001-100000"/>
    <s v="11-15"/>
    <s v="25001-50000"/>
    <x v="4"/>
  </r>
  <r>
    <s v="CUST0045"/>
    <n v="20"/>
    <n v="106267"/>
    <n v="751"/>
    <n v="0.52209810773989296"/>
    <n v="3"/>
    <n v="0"/>
    <n v="86447"/>
    <n v="0.55295645054628195"/>
    <s v="Unemployed"/>
    <n v="9"/>
    <s v="Student"/>
    <s v="Houston"/>
    <s v="On-time"/>
    <s v="Missed"/>
    <s v="On-time"/>
    <s v="Late"/>
    <s v="On-time"/>
    <s v="Late"/>
    <n v="3"/>
    <x v="1"/>
    <s v="18-30"/>
    <s v="100001-150000"/>
    <s v="6-10"/>
    <s v="75001-100000"/>
    <x v="3"/>
  </r>
  <r>
    <s v="CUST0046"/>
    <n v="54"/>
    <n v="59238"/>
    <n v="401"/>
    <n v="0.57559229198737405"/>
    <n v="2"/>
    <n v="1"/>
    <n v="45776"/>
    <n v="0.36244194122565498"/>
    <s v="Unemployed"/>
    <n v="8"/>
    <s v="Gold"/>
    <s v="Los Angeles"/>
    <s v="On-time"/>
    <s v="Late"/>
    <s v="Missed"/>
    <s v="Missed"/>
    <s v="Late"/>
    <s v="On-time"/>
    <n v="4"/>
    <x v="0"/>
    <s v="51-60"/>
    <s v="50001-100000"/>
    <s v="6-10"/>
    <s v="25001-50000"/>
    <x v="1"/>
  </r>
  <r>
    <s v="CUST0047"/>
    <n v="68"/>
    <n v="153311"/>
    <n v="326"/>
    <n v="0.36480274540511998"/>
    <n v="2"/>
    <n v="0"/>
    <n v="5626"/>
    <n v="0.36701000401251499"/>
    <s v="Employed"/>
    <n v="7"/>
    <s v="Business"/>
    <s v="New York"/>
    <s v="Missed"/>
    <s v="Missed"/>
    <s v="On-time"/>
    <s v="Late"/>
    <s v="Missed"/>
    <s v="Late"/>
    <n v="5"/>
    <x v="0"/>
    <s v="61-74"/>
    <s v="150001-200000"/>
    <s v="6-10"/>
    <s v="0-25000"/>
    <x v="0"/>
  </r>
  <r>
    <s v="CUST0048"/>
    <n v="24"/>
    <n v="146800"/>
    <n v="637"/>
    <n v="0.60455559009317805"/>
    <n v="5"/>
    <n v="0"/>
    <n v="2687"/>
    <n v="0.43658177525620401"/>
    <s v="Employed"/>
    <n v="2"/>
    <s v="Student"/>
    <s v="Chicago"/>
    <s v="On-time"/>
    <s v="Late"/>
    <s v="On-time"/>
    <s v="Missed"/>
    <s v="On-time"/>
    <s v="On-time"/>
    <n v="2"/>
    <x v="1"/>
    <s v="18-30"/>
    <s v="100001-150000"/>
    <s v="0-5"/>
    <s v="0-25000"/>
    <x v="4"/>
  </r>
  <r>
    <s v="CUST0049"/>
    <n v="38"/>
    <n v="97750"/>
    <n v="691"/>
    <n v="0.188798653445263"/>
    <n v="1"/>
    <n v="0"/>
    <n v="63375"/>
    <n v="0.24191760471534901"/>
    <s v="retired"/>
    <n v="15"/>
    <s v="Student"/>
    <s v="Chicago"/>
    <s v="Late"/>
    <s v="On-time"/>
    <s v="On-time"/>
    <s v="On-time"/>
    <s v="Missed"/>
    <s v="Late"/>
    <n v="3"/>
    <x v="1"/>
    <s v="31-40"/>
    <s v="50001-100000"/>
    <s v="11-15"/>
    <s v="50001-75000"/>
    <x v="4"/>
  </r>
  <r>
    <s v="CUST0050"/>
    <n v="26"/>
    <n v="118033"/>
    <n v="469"/>
    <n v="0.13561905346952899"/>
    <n v="4"/>
    <n v="0"/>
    <n v="92865"/>
    <n v="0.31304541120886697"/>
    <s v="Employed"/>
    <n v="13"/>
    <s v="Gold"/>
    <s v="New York"/>
    <s v="Late"/>
    <s v="Missed"/>
    <s v="Missed"/>
    <s v="Late"/>
    <s v="On-time"/>
    <s v="Missed"/>
    <n v="5"/>
    <x v="0"/>
    <s v="18-30"/>
    <s v="100001-150000"/>
    <s v="11-15"/>
    <s v="75001-100000"/>
    <x v="1"/>
  </r>
  <r>
    <s v="CUST0051"/>
    <n v="56"/>
    <n v="169865"/>
    <n v="336"/>
    <n v="0.05"/>
    <n v="6"/>
    <n v="0"/>
    <n v="92183"/>
    <n v="0.168067808622023"/>
    <s v="Employed"/>
    <n v="8"/>
    <s v="Gold"/>
    <s v="New York"/>
    <s v="Missed"/>
    <s v="Late"/>
    <s v="On-time"/>
    <s v="Late"/>
    <s v="Late"/>
    <s v="On-time"/>
    <n v="4"/>
    <x v="0"/>
    <s v="51-60"/>
    <s v="150001-200000"/>
    <s v="6-10"/>
    <s v="75001-100000"/>
    <x v="0"/>
  </r>
  <r>
    <s v="CUST0052"/>
    <n v="35"/>
    <n v="109074"/>
    <n v="383"/>
    <n v="0.40014055208560001"/>
    <n v="4"/>
    <n v="0"/>
    <n v="45776"/>
    <n v="0.23920515527148101"/>
    <s v="Employed"/>
    <n v="10"/>
    <s v="Standard"/>
    <s v="Houston"/>
    <s v="Late"/>
    <s v="Missed"/>
    <s v="Late"/>
    <s v="Late"/>
    <s v="Missed"/>
    <s v="On-time"/>
    <n v="5"/>
    <x v="0"/>
    <s v="31-40"/>
    <s v="100001-150000"/>
    <s v="6-10"/>
    <s v="25001-50000"/>
    <x v="0"/>
  </r>
  <r>
    <s v="CUST0053"/>
    <n v="21"/>
    <n v="185806"/>
    <n v="823"/>
    <n v="0.34934035513228801"/>
    <n v="4"/>
    <n v="0"/>
    <n v="45776"/>
    <n v="0.338566000046923"/>
    <s v="Employed"/>
    <n v="2"/>
    <s v="Business"/>
    <s v="New York"/>
    <s v="Missed"/>
    <s v="Missed"/>
    <s v="Late"/>
    <s v="On-time"/>
    <s v="On-time"/>
    <s v="Missed"/>
    <n v="4"/>
    <x v="0"/>
    <s v="18-30"/>
    <s v="150001-200000"/>
    <s v="0-5"/>
    <s v="25001-50000"/>
    <x v="5"/>
  </r>
  <r>
    <s v="CUST0054"/>
    <n v="42"/>
    <n v="194819"/>
    <n v="339"/>
    <n v="0.65786312237092004"/>
    <n v="3"/>
    <n v="0"/>
    <n v="29427"/>
    <n v="0.13347153328675401"/>
    <s v="Employed"/>
    <n v="4"/>
    <s v="Standard"/>
    <s v="Houston"/>
    <s v="Late"/>
    <s v="Missed"/>
    <s v="On-time"/>
    <s v="On-time"/>
    <s v="On-time"/>
    <s v="Missed"/>
    <n v="3"/>
    <x v="1"/>
    <s v="41-50"/>
    <s v="150001-200000"/>
    <s v="0-5"/>
    <s v="25001-50000"/>
    <x v="0"/>
  </r>
  <r>
    <s v="CUST0055"/>
    <n v="31"/>
    <n v="90353"/>
    <n v="711"/>
    <n v="0.37026748259022602"/>
    <n v="4"/>
    <n v="0"/>
    <n v="69342"/>
    <n v="0.23637104543219101"/>
    <s v="retired"/>
    <n v="9"/>
    <s v="Student"/>
    <s v="Houston"/>
    <s v="Late"/>
    <s v="On-time"/>
    <s v="On-time"/>
    <s v="On-time"/>
    <s v="Late"/>
    <s v="Late"/>
    <n v="3"/>
    <x v="1"/>
    <s v="31-40"/>
    <s v="50001-100000"/>
    <s v="6-10"/>
    <s v="50001-75000"/>
    <x v="3"/>
  </r>
  <r>
    <s v="CUST0056"/>
    <n v="67"/>
    <n v="198401"/>
    <n v="715"/>
    <n v="0.55467526958885305"/>
    <n v="2"/>
    <n v="0"/>
    <n v="17401"/>
    <n v="0.20720660400622701"/>
    <s v="retired"/>
    <n v="12"/>
    <s v="Gold"/>
    <s v="Phoenix"/>
    <s v="On-time"/>
    <s v="Late"/>
    <s v="Late"/>
    <s v="On-time"/>
    <s v="Late"/>
    <s v="Late"/>
    <n v="4"/>
    <x v="0"/>
    <s v="61-74"/>
    <s v="150001-200000"/>
    <s v="11-15"/>
    <s v="0-25000"/>
    <x v="3"/>
  </r>
  <r>
    <s v="CUST0057"/>
    <n v="26"/>
    <n v="76629"/>
    <n v="673"/>
    <n v="0.66265931531661504"/>
    <n v="3"/>
    <n v="0"/>
    <n v="35372"/>
    <n v="0.31420922456203398"/>
    <s v="Employed"/>
    <n v="3"/>
    <s v="Student"/>
    <s v="Chicago"/>
    <s v="On-time"/>
    <s v="Late"/>
    <s v="Late"/>
    <s v="Late"/>
    <s v="Missed"/>
    <s v="On-time"/>
    <n v="4"/>
    <x v="0"/>
    <s v="18-30"/>
    <s v="50001-100000"/>
    <s v="0-5"/>
    <s v="25001-50000"/>
    <x v="4"/>
  </r>
  <r>
    <s v="CUST0058"/>
    <n v="43"/>
    <n v="107193"/>
    <n v="843"/>
    <n v="0.362736184870176"/>
    <n v="0"/>
    <n v="0"/>
    <n v="70793"/>
    <n v="0.35747012616653401"/>
    <s v="Employed"/>
    <n v="12"/>
    <s v="Student"/>
    <s v="Chicago"/>
    <s v="Missed"/>
    <s v="Missed"/>
    <s v="Missed"/>
    <s v="Missed"/>
    <s v="Late"/>
    <s v="On-time"/>
    <n v="5"/>
    <x v="0"/>
    <s v="41-50"/>
    <s v="100001-150000"/>
    <s v="11-15"/>
    <s v="50001-75000"/>
    <x v="5"/>
  </r>
  <r>
    <s v="CUST0059"/>
    <n v="70"/>
    <n v="81040"/>
    <n v="401"/>
    <n v="0.55961044202143495"/>
    <n v="4"/>
    <n v="0"/>
    <n v="63443"/>
    <n v="0.37421528043764501"/>
    <s v="retired"/>
    <n v="11"/>
    <s v="Platinum"/>
    <s v="Chicago"/>
    <s v="Late"/>
    <s v="Missed"/>
    <s v="Missed"/>
    <s v="Missed"/>
    <s v="Late"/>
    <s v="Missed"/>
    <n v="6"/>
    <x v="0"/>
    <s v="61-74"/>
    <s v="50001-100000"/>
    <s v="11-15"/>
    <s v="50001-75000"/>
    <x v="1"/>
  </r>
  <r>
    <s v="CUST0060"/>
    <n v="19"/>
    <n v="107658"/>
    <n v="538"/>
    <n v="0.70038550979103897"/>
    <n v="4"/>
    <n v="0"/>
    <n v="37445"/>
    <n v="0.39988166447781498"/>
    <s v="Employed"/>
    <n v="4"/>
    <s v="Platinum"/>
    <s v="Phoenix"/>
    <s v="On-time"/>
    <s v="Late"/>
    <s v="Missed"/>
    <s v="Late"/>
    <s v="Missed"/>
    <s v="On-time"/>
    <n v="4"/>
    <x v="0"/>
    <s v="18-30"/>
    <s v="100001-150000"/>
    <s v="0-5"/>
    <s v="25001-50000"/>
    <x v="2"/>
  </r>
  <r>
    <s v="CUST0061"/>
    <n v="37"/>
    <n v="140899"/>
    <n v="826"/>
    <n v="0.25236744503888597"/>
    <n v="0"/>
    <n v="1"/>
    <n v="64950"/>
    <n v="0.43721168465723698"/>
    <s v="Unemployed"/>
    <n v="9"/>
    <s v="Student"/>
    <s v="Houston"/>
    <s v="On-time"/>
    <s v="Missed"/>
    <s v="Late"/>
    <s v="Missed"/>
    <s v="Missed"/>
    <s v="On-time"/>
    <n v="4"/>
    <x v="0"/>
    <s v="31-40"/>
    <s v="100001-150000"/>
    <s v="6-10"/>
    <s v="50001-75000"/>
    <x v="5"/>
  </r>
  <r>
    <s v="CUST0062"/>
    <n v="45"/>
    <n v="184160"/>
    <n v="475"/>
    <n v="0.50497046764892795"/>
    <n v="4"/>
    <n v="0"/>
    <n v="49893"/>
    <n v="0.36072454536833998"/>
    <s v="Employed"/>
    <n v="8"/>
    <s v="Gold"/>
    <s v="Houston"/>
    <s v="Late"/>
    <s v="Missed"/>
    <s v="On-time"/>
    <s v="On-time"/>
    <s v="Missed"/>
    <s v="Missed"/>
    <n v="4"/>
    <x v="0"/>
    <s v="41-50"/>
    <s v="150001-200000"/>
    <s v="6-10"/>
    <s v="25001-50000"/>
    <x v="1"/>
  </r>
  <r>
    <s v="CUST0063"/>
    <n v="64"/>
    <n v="155507"/>
    <n v="801"/>
    <n v="0.36359312336013699"/>
    <n v="0"/>
    <n v="0"/>
    <n v="81202"/>
    <n v="0.48873358988944099"/>
    <s v="retired"/>
    <n v="19"/>
    <s v="Student"/>
    <s v="New York"/>
    <s v="Missed"/>
    <s v="Late"/>
    <s v="Late"/>
    <s v="On-time"/>
    <s v="Late"/>
    <s v="On-time"/>
    <n v="4"/>
    <x v="0"/>
    <s v="61-74"/>
    <s v="150001-200000"/>
    <s v="16-19"/>
    <s v="75001-100000"/>
    <x v="5"/>
  </r>
  <r>
    <s v="CUST0064"/>
    <n v="24"/>
    <n v="109074"/>
    <n v="739"/>
    <n v="0.26510202350137202"/>
    <n v="3"/>
    <n v="0"/>
    <n v="54247"/>
    <n v="0.31195025212646799"/>
    <s v="Self-employed"/>
    <n v="6"/>
    <s v="Platinum"/>
    <s v="Phoenix"/>
    <s v="Missed"/>
    <s v="Missed"/>
    <s v="Missed"/>
    <s v="Missed"/>
    <s v="On-time"/>
    <s v="Missed"/>
    <n v="5"/>
    <x v="0"/>
    <s v="18-30"/>
    <s v="100001-150000"/>
    <s v="6-10"/>
    <s v="50001-75000"/>
    <x v="3"/>
  </r>
  <r>
    <s v="CUST0065"/>
    <n v="61"/>
    <n v="43251"/>
    <n v="773"/>
    <n v="0.19270965190195399"/>
    <n v="2"/>
    <n v="0"/>
    <n v="86488"/>
    <n v="0.28266788457494502"/>
    <s v="Unemployed"/>
    <n v="1"/>
    <s v="Gold"/>
    <s v="New York"/>
    <s v="On-time"/>
    <s v="Missed"/>
    <s v="Late"/>
    <s v="On-time"/>
    <s v="On-time"/>
    <s v="Late"/>
    <n v="3"/>
    <x v="1"/>
    <s v="61-74"/>
    <s v="0-50000"/>
    <s v="0-5"/>
    <s v="75001-100000"/>
    <x v="3"/>
  </r>
  <r>
    <s v="CUST0066"/>
    <n v="25"/>
    <n v="117634"/>
    <n v="815"/>
    <n v="0.26187028556425901"/>
    <n v="0"/>
    <n v="0"/>
    <n v="95267"/>
    <n v="0.360730736336004"/>
    <s v="Employed"/>
    <n v="6"/>
    <s v="Student"/>
    <s v="Phoenix"/>
    <s v="Missed"/>
    <s v="On-time"/>
    <s v="Missed"/>
    <s v="Missed"/>
    <s v="Late"/>
    <s v="Missed"/>
    <n v="5"/>
    <x v="0"/>
    <s v="18-30"/>
    <s v="100001-150000"/>
    <s v="6-10"/>
    <s v="75001-100000"/>
    <x v="5"/>
  </r>
  <r>
    <s v="CUST0067"/>
    <n v="64"/>
    <n v="107658"/>
    <n v="612"/>
    <n v="0.51200580115040195"/>
    <n v="1"/>
    <n v="0"/>
    <n v="99005"/>
    <n v="0.27835888250074098"/>
    <s v="retired"/>
    <n v="7"/>
    <s v="Business"/>
    <s v="New York"/>
    <s v="On-time"/>
    <s v="Late"/>
    <s v="On-time"/>
    <s v="Missed"/>
    <s v="On-time"/>
    <s v="On-time"/>
    <n v="2"/>
    <x v="1"/>
    <s v="61-74"/>
    <s v="100001-150000"/>
    <s v="6-10"/>
    <s v="75001-100000"/>
    <x v="4"/>
  </r>
  <r>
    <s v="CUST0068"/>
    <n v="52"/>
    <n v="172164"/>
    <n v="600"/>
    <n v="0.17783110888765"/>
    <n v="0"/>
    <n v="0"/>
    <n v="7468"/>
    <n v="0.48525647287750401"/>
    <s v="Employed"/>
    <n v="6"/>
    <s v="Business"/>
    <s v="Los Angeles"/>
    <s v="Missed"/>
    <s v="Missed"/>
    <s v="On-time"/>
    <s v="Late"/>
    <s v="Late"/>
    <s v="Missed"/>
    <n v="5"/>
    <x v="0"/>
    <s v="51-60"/>
    <s v="150001-200000"/>
    <s v="6-10"/>
    <s v="0-25000"/>
    <x v="4"/>
  </r>
  <r>
    <s v="CUST0069"/>
    <n v="31"/>
    <n v="107658"/>
    <n v="796"/>
    <n v="0.389854595182272"/>
    <n v="4"/>
    <n v="0"/>
    <n v="85026"/>
    <n v="0.41309834731352102"/>
    <s v="Employed"/>
    <n v="13"/>
    <s v="Student"/>
    <s v="Chicago"/>
    <s v="Missed"/>
    <s v="Late"/>
    <s v="Missed"/>
    <s v="Late"/>
    <s v="Late"/>
    <s v="Missed"/>
    <n v="6"/>
    <x v="0"/>
    <s v="31-40"/>
    <s v="100001-150000"/>
    <s v="11-15"/>
    <s v="75001-100000"/>
    <x v="3"/>
  </r>
  <r>
    <s v="CUST0070"/>
    <n v="34"/>
    <n v="81617"/>
    <n v="822"/>
    <n v="0.66263888137057902"/>
    <n v="6"/>
    <n v="0"/>
    <n v="24917"/>
    <n v="0.37502781441995098"/>
    <s v="Self-employed"/>
    <n v="18"/>
    <s v="Gold"/>
    <s v="Chicago"/>
    <s v="Late"/>
    <s v="Missed"/>
    <s v="On-time"/>
    <s v="On-time"/>
    <s v="On-time"/>
    <s v="Missed"/>
    <n v="3"/>
    <x v="1"/>
    <s v="31-40"/>
    <s v="50001-100000"/>
    <s v="16-19"/>
    <s v="0-25000"/>
    <x v="5"/>
  </r>
  <r>
    <s v="CUST0071"/>
    <n v="53"/>
    <n v="196415"/>
    <n v="797"/>
    <n v="0.58980219268378697"/>
    <n v="6"/>
    <n v="1"/>
    <n v="77348"/>
    <n v="0.31314193440413501"/>
    <s v="Employed"/>
    <n v="4"/>
    <s v="Student"/>
    <s v="Houston"/>
    <s v="On-time"/>
    <s v="On-time"/>
    <s v="Missed"/>
    <s v="Missed"/>
    <s v="On-time"/>
    <s v="Late"/>
    <n v="3"/>
    <x v="0"/>
    <s v="51-60"/>
    <s v="150001-200000"/>
    <s v="0-5"/>
    <s v="75001-100000"/>
    <x v="3"/>
  </r>
  <r>
    <s v="CUST0072"/>
    <n v="67"/>
    <n v="159572"/>
    <n v="371"/>
    <n v="0.393898475412368"/>
    <n v="3"/>
    <n v="0"/>
    <n v="16310"/>
    <n v="0.25925228285851298"/>
    <s v="Unemployed"/>
    <n v="17"/>
    <s v="Student"/>
    <s v="Los Angeles"/>
    <s v="Missed"/>
    <s v="On-time"/>
    <s v="On-time"/>
    <s v="Missed"/>
    <s v="On-time"/>
    <s v="On-time"/>
    <n v="2"/>
    <x v="1"/>
    <s v="61-74"/>
    <s v="150001-200000"/>
    <s v="16-19"/>
    <s v="0-25000"/>
    <x v="0"/>
  </r>
  <r>
    <s v="CUST0073"/>
    <n v="57"/>
    <n v="136465"/>
    <n v="567"/>
    <n v="0.83793808267174397"/>
    <n v="5"/>
    <n v="0"/>
    <n v="95303"/>
    <n v="0.37013250045677598"/>
    <s v="Employed"/>
    <n v="19"/>
    <s v="Platinum"/>
    <s v="Chicago"/>
    <s v="Late"/>
    <s v="Late"/>
    <s v="Missed"/>
    <s v="On-time"/>
    <s v="On-time"/>
    <s v="Missed"/>
    <n v="4"/>
    <x v="0"/>
    <s v="51-60"/>
    <s v="100001-150000"/>
    <s v="16-19"/>
    <s v="75001-100000"/>
    <x v="2"/>
  </r>
  <r>
    <s v="CUST0074"/>
    <n v="21"/>
    <n v="36447"/>
    <n v="448"/>
    <n v="0.87860728278233202"/>
    <n v="3"/>
    <n v="0"/>
    <n v="13355"/>
    <n v="0.18729025481530401"/>
    <s v="Self-employed"/>
    <n v="11"/>
    <s v="Business"/>
    <s v="Houston"/>
    <s v="On-time"/>
    <s v="On-time"/>
    <s v="Missed"/>
    <s v="Late"/>
    <s v="On-time"/>
    <s v="Missed"/>
    <n v="3"/>
    <x v="1"/>
    <s v="18-30"/>
    <s v="0-50000"/>
    <s v="11-15"/>
    <s v="0-25000"/>
    <x v="1"/>
  </r>
  <r>
    <s v="CUST0075"/>
    <n v="19"/>
    <n v="159188"/>
    <n v="835"/>
    <n v="0.50522448630794503"/>
    <n v="5"/>
    <n v="0"/>
    <n v="96507"/>
    <n v="0.45343635334410198"/>
    <s v="Employed"/>
    <n v="16"/>
    <s v="Platinum"/>
    <s v="Los Angeles"/>
    <s v="On-time"/>
    <s v="On-time"/>
    <s v="On-time"/>
    <s v="Missed"/>
    <s v="On-time"/>
    <s v="On-time"/>
    <n v="1"/>
    <x v="1"/>
    <s v="18-30"/>
    <s v="150001-200000"/>
    <s v="16-19"/>
    <s v="75001-100000"/>
    <x v="5"/>
  </r>
  <r>
    <s v="CUST0076"/>
    <n v="23"/>
    <n v="181267"/>
    <n v="542"/>
    <n v="0.05"/>
    <n v="6"/>
    <n v="0"/>
    <n v="24851"/>
    <n v="0.28223632946146199"/>
    <s v="retired"/>
    <n v="12"/>
    <s v="Platinum"/>
    <s v="Chicago"/>
    <s v="Missed"/>
    <s v="Missed"/>
    <s v="Late"/>
    <s v="Missed"/>
    <s v="Late"/>
    <s v="On-time"/>
    <n v="5"/>
    <x v="0"/>
    <s v="18-30"/>
    <s v="150001-200000"/>
    <s v="11-15"/>
    <s v="0-25000"/>
    <x v="2"/>
  </r>
  <r>
    <s v="CUST0077"/>
    <n v="71"/>
    <n v="107658"/>
    <n v="611"/>
    <n v="0.67728963940325104"/>
    <n v="6"/>
    <n v="0"/>
    <n v="23908"/>
    <n v="0.33051067332407202"/>
    <s v="Employed"/>
    <n v="1"/>
    <s v="Student"/>
    <s v="New York"/>
    <s v="Late"/>
    <s v="Missed"/>
    <s v="Late"/>
    <s v="On-time"/>
    <s v="Missed"/>
    <s v="Missed"/>
    <n v="5"/>
    <x v="0"/>
    <s v="61-74"/>
    <s v="100001-150000"/>
    <s v="0-5"/>
    <s v="0-25000"/>
    <x v="4"/>
  </r>
  <r>
    <s v="CUST0078"/>
    <n v="59"/>
    <n v="59425"/>
    <n v="577"/>
    <n v="0.05"/>
    <n v="0"/>
    <n v="0"/>
    <n v="65548"/>
    <n v="0.209039892380671"/>
    <s v="Unemployed"/>
    <n v="12"/>
    <s v="Platinum"/>
    <s v="Phoenix"/>
    <s v="Missed"/>
    <s v="On-time"/>
    <s v="On-time"/>
    <s v="On-time"/>
    <s v="On-time"/>
    <s v="On-time"/>
    <n v="1"/>
    <x v="1"/>
    <s v="51-60"/>
    <s v="50001-100000"/>
    <s v="11-15"/>
    <s v="50001-75000"/>
    <x v="2"/>
  </r>
  <r>
    <s v="CUST0079"/>
    <n v="21"/>
    <n v="97844"/>
    <n v="728"/>
    <n v="0.79522922214401304"/>
    <n v="2"/>
    <n v="0"/>
    <n v="82909"/>
    <n v="0.37229862631192201"/>
    <s v="Employed"/>
    <n v="6"/>
    <s v="Business"/>
    <s v="Los Angeles"/>
    <s v="On-time"/>
    <s v="Missed"/>
    <s v="On-time"/>
    <s v="Late"/>
    <s v="On-time"/>
    <s v="Late"/>
    <n v="3"/>
    <x v="1"/>
    <s v="18-30"/>
    <s v="50001-100000"/>
    <s v="6-10"/>
    <s v="75001-100000"/>
    <x v="3"/>
  </r>
  <r>
    <s v="CUST0080"/>
    <n v="71"/>
    <n v="115235"/>
    <n v="427"/>
    <n v="0.71671698014845897"/>
    <n v="1"/>
    <n v="0"/>
    <n v="31454"/>
    <n v="0.25462583871616701"/>
    <s v="Employed"/>
    <n v="9"/>
    <s v="Platinum"/>
    <s v="Houston"/>
    <s v="Missed"/>
    <s v="On-time"/>
    <s v="Late"/>
    <s v="On-time"/>
    <s v="On-time"/>
    <s v="Late"/>
    <n v="3"/>
    <x v="1"/>
    <s v="61-74"/>
    <s v="100001-150000"/>
    <s v="6-10"/>
    <s v="25001-50000"/>
    <x v="1"/>
  </r>
  <r>
    <s v="CUST0081"/>
    <n v="46"/>
    <n v="189358"/>
    <n v="824"/>
    <n v="0.85484250082760405"/>
    <n v="3"/>
    <n v="0"/>
    <n v="4617"/>
    <n v="0.36492287903050902"/>
    <s v="retired"/>
    <n v="5"/>
    <s v="Business"/>
    <s v="Los Angeles"/>
    <s v="Missed"/>
    <s v="Late"/>
    <s v="Late"/>
    <s v="On-time"/>
    <s v="Late"/>
    <s v="On-time"/>
    <n v="4"/>
    <x v="0"/>
    <s v="41-50"/>
    <s v="150001-200000"/>
    <s v="0-5"/>
    <s v="0-25000"/>
    <x v="5"/>
  </r>
  <r>
    <s v="CUST0082"/>
    <n v="35"/>
    <n v="88847"/>
    <n v="686"/>
    <n v="0.55205311167354498"/>
    <n v="4"/>
    <n v="0"/>
    <n v="92329"/>
    <n v="0.37573934689773802"/>
    <s v="retired"/>
    <n v="2"/>
    <s v="Platinum"/>
    <s v="Houston"/>
    <s v="Late"/>
    <s v="Late"/>
    <s v="Missed"/>
    <s v="On-time"/>
    <s v="Late"/>
    <s v="Late"/>
    <n v="5"/>
    <x v="0"/>
    <s v="31-40"/>
    <s v="50001-100000"/>
    <s v="0-5"/>
    <s v="75001-100000"/>
    <x v="4"/>
  </r>
  <r>
    <s v="CUST0083"/>
    <n v="43"/>
    <n v="172504"/>
    <n v="835"/>
    <n v="0.42772284656363202"/>
    <n v="5"/>
    <n v="0"/>
    <n v="28298"/>
    <n v="0.235236788641145"/>
    <s v="Unemployed"/>
    <n v="2"/>
    <s v="Business"/>
    <s v="Los Angeles"/>
    <s v="On-time"/>
    <s v="Missed"/>
    <s v="Late"/>
    <s v="Late"/>
    <s v="Missed"/>
    <s v="Missed"/>
    <n v="5"/>
    <x v="0"/>
    <s v="41-50"/>
    <s v="150001-200000"/>
    <s v="0-5"/>
    <s v="25001-50000"/>
    <x v="5"/>
  </r>
  <r>
    <s v="CUST0084"/>
    <n v="61"/>
    <n v="115235"/>
    <n v="820"/>
    <n v="0.40997977326195501"/>
    <n v="4"/>
    <n v="0"/>
    <n v="10942"/>
    <n v="0.18764708790859999"/>
    <s v="retired"/>
    <n v="17"/>
    <s v="Platinum"/>
    <s v="Houston"/>
    <s v="Late"/>
    <s v="Late"/>
    <s v="Missed"/>
    <s v="Late"/>
    <s v="Late"/>
    <s v="Late"/>
    <n v="6"/>
    <x v="0"/>
    <s v="61-74"/>
    <s v="100001-150000"/>
    <s v="16-19"/>
    <s v="0-25000"/>
    <x v="5"/>
  </r>
  <r>
    <s v="CUST0085"/>
    <n v="51"/>
    <n v="186230"/>
    <n v="336"/>
    <n v="0.39074796579381998"/>
    <n v="2"/>
    <n v="0"/>
    <n v="51440"/>
    <n v="0.45318999165445401"/>
    <s v="Employed"/>
    <n v="10"/>
    <s v="Platinum"/>
    <s v="Chicago"/>
    <s v="On-time"/>
    <s v="Missed"/>
    <s v="Late"/>
    <s v="On-time"/>
    <s v="Late"/>
    <s v="On-time"/>
    <n v="3"/>
    <x v="1"/>
    <s v="51-60"/>
    <s v="150001-200000"/>
    <s v="6-10"/>
    <s v="50001-75000"/>
    <x v="0"/>
  </r>
  <r>
    <s v="CUST0086"/>
    <n v="27"/>
    <n v="80215"/>
    <n v="572"/>
    <n v="0.69621373073493997"/>
    <n v="5"/>
    <n v="0"/>
    <n v="12707"/>
    <n v="0.28077009659709101"/>
    <s v="Employed"/>
    <n v="19"/>
    <s v="Gold"/>
    <s v="New York"/>
    <s v="Missed"/>
    <s v="Missed"/>
    <s v="On-time"/>
    <s v="Late"/>
    <s v="Missed"/>
    <s v="On-time"/>
    <n v="4"/>
    <x v="0"/>
    <s v="18-30"/>
    <s v="50001-100000"/>
    <s v="16-19"/>
    <s v="0-25000"/>
    <x v="2"/>
  </r>
  <r>
    <s v="CUST0087"/>
    <n v="53"/>
    <n v="141131"/>
    <n v="601"/>
    <n v="0.64245429790117503"/>
    <n v="3"/>
    <n v="1"/>
    <n v="92865"/>
    <n v="0.32248488160456301"/>
    <s v="Unemployed"/>
    <n v="4"/>
    <s v="Business"/>
    <s v="Chicago"/>
    <s v="On-time"/>
    <s v="Missed"/>
    <s v="On-time"/>
    <s v="Late"/>
    <s v="On-time"/>
    <s v="Missed"/>
    <n v="3"/>
    <x v="0"/>
    <s v="51-60"/>
    <s v="100001-150000"/>
    <s v="0-5"/>
    <s v="75001-100000"/>
    <x v="4"/>
  </r>
  <r>
    <s v="CUST0088"/>
    <n v="31"/>
    <n v="188416"/>
    <n v="680"/>
    <n v="0.524045126686842"/>
    <n v="0"/>
    <n v="0"/>
    <n v="35598"/>
    <n v="0.34854645246467397"/>
    <s v="retired"/>
    <n v="18"/>
    <s v="Business"/>
    <s v="New York"/>
    <s v="On-time"/>
    <s v="Late"/>
    <s v="On-time"/>
    <s v="Late"/>
    <s v="Missed"/>
    <s v="On-time"/>
    <n v="3"/>
    <x v="1"/>
    <s v="31-40"/>
    <s v="150001-200000"/>
    <s v="16-19"/>
    <s v="25001-50000"/>
    <x v="4"/>
  </r>
  <r>
    <s v="CUST0089"/>
    <n v="48"/>
    <n v="129585"/>
    <n v="458"/>
    <n v="0.35556373841460498"/>
    <n v="4"/>
    <n v="0"/>
    <n v="51431"/>
    <n v="0.17462998701017701"/>
    <s v="retired"/>
    <n v="18"/>
    <s v="Business"/>
    <s v="Chicago"/>
    <s v="On-time"/>
    <s v="Late"/>
    <s v="Missed"/>
    <s v="Late"/>
    <s v="Missed"/>
    <s v="On-time"/>
    <n v="4"/>
    <x v="0"/>
    <s v="41-50"/>
    <s v="100001-150000"/>
    <s v="16-19"/>
    <s v="50001-75000"/>
    <x v="1"/>
  </r>
  <r>
    <s v="CUST0090"/>
    <n v="65"/>
    <n v="127856"/>
    <n v="361"/>
    <n v="1.0258425262600499"/>
    <n v="2"/>
    <n v="0"/>
    <n v="2200"/>
    <n v="0.34626661368198802"/>
    <s v="Employed"/>
    <n v="14"/>
    <s v="Standard"/>
    <s v="Chicago"/>
    <s v="On-time"/>
    <s v="Late"/>
    <s v="On-time"/>
    <s v="Missed"/>
    <s v="Missed"/>
    <s v="On-time"/>
    <n v="3"/>
    <x v="1"/>
    <s v="61-74"/>
    <s v="100001-150000"/>
    <s v="11-15"/>
    <s v="0-25000"/>
    <x v="0"/>
  </r>
  <r>
    <s v="CUST0091"/>
    <n v="32"/>
    <n v="90353"/>
    <n v="664"/>
    <n v="0.68247492279257305"/>
    <n v="3"/>
    <n v="0"/>
    <n v="20525"/>
    <n v="0.309912653615463"/>
    <s v="Employed"/>
    <n v="15"/>
    <s v="Platinum"/>
    <s v="Los Angeles"/>
    <s v="On-time"/>
    <s v="Late"/>
    <s v="Late"/>
    <s v="On-time"/>
    <s v="On-time"/>
    <s v="Late"/>
    <n v="3"/>
    <x v="1"/>
    <s v="31-40"/>
    <s v="50001-100000"/>
    <s v="11-15"/>
    <s v="0-25000"/>
    <x v="4"/>
  </r>
  <r>
    <s v="CUST0092"/>
    <n v="25"/>
    <n v="18709"/>
    <n v="444"/>
    <n v="0.18045761604531799"/>
    <n v="6"/>
    <n v="0"/>
    <n v="44437"/>
    <n v="0.23564693022955999"/>
    <s v="Employed"/>
    <n v="8"/>
    <s v="Business"/>
    <s v="Phoenix"/>
    <s v="Missed"/>
    <s v="Late"/>
    <s v="Late"/>
    <s v="On-time"/>
    <s v="On-time"/>
    <s v="Late"/>
    <n v="4"/>
    <x v="0"/>
    <s v="18-30"/>
    <s v="0-50000"/>
    <s v="6-10"/>
    <s v="25001-50000"/>
    <x v="1"/>
  </r>
  <r>
    <s v="CUST0093"/>
    <n v="31"/>
    <n v="90353"/>
    <n v="372"/>
    <n v="0.39674879681257402"/>
    <n v="6"/>
    <n v="0"/>
    <n v="59192"/>
    <n v="0.184346401516227"/>
    <s v="retired"/>
    <n v="3"/>
    <s v="Standard"/>
    <s v="Houston"/>
    <s v="Late"/>
    <s v="Late"/>
    <s v="Missed"/>
    <s v="On-time"/>
    <s v="Missed"/>
    <s v="On-time"/>
    <n v="4"/>
    <x v="0"/>
    <s v="31-40"/>
    <s v="50001-100000"/>
    <s v="0-5"/>
    <s v="50001-75000"/>
    <x v="0"/>
  </r>
  <r>
    <s v="CUST0094"/>
    <n v="40"/>
    <n v="107658"/>
    <n v="439"/>
    <n v="0.68635521948174105"/>
    <n v="3"/>
    <n v="0"/>
    <n v="17401"/>
    <n v="0.36058855479572699"/>
    <s v="Employed"/>
    <n v="14"/>
    <s v="Gold"/>
    <s v="Houston"/>
    <s v="On-time"/>
    <s v="Late"/>
    <s v="Missed"/>
    <s v="On-time"/>
    <s v="On-time"/>
    <s v="Late"/>
    <n v="3"/>
    <x v="1"/>
    <s v="31-40"/>
    <s v="100001-150000"/>
    <s v="11-15"/>
    <s v="0-25000"/>
    <x v="1"/>
  </r>
  <r>
    <s v="CUST0095"/>
    <n v="74"/>
    <n v="35056"/>
    <n v="648"/>
    <n v="0.34009221575346299"/>
    <n v="3"/>
    <n v="0"/>
    <n v="67236"/>
    <n v="0.41277120081948698"/>
    <s v="Unemployed"/>
    <n v="11"/>
    <s v="Business"/>
    <s v="Houston"/>
    <s v="Missed"/>
    <s v="Late"/>
    <s v="Missed"/>
    <s v="Missed"/>
    <s v="Missed"/>
    <s v="On-time"/>
    <n v="5"/>
    <x v="0"/>
    <s v="61-74"/>
    <s v="0-50000"/>
    <s v="11-15"/>
    <s v="50001-75000"/>
    <x v="4"/>
  </r>
  <r>
    <s v="CUST0096"/>
    <n v="57"/>
    <n v="90353"/>
    <n v="306"/>
    <n v="0.57030959176517704"/>
    <n v="3"/>
    <n v="0"/>
    <n v="11251"/>
    <n v="0.31785905173927997"/>
    <s v="retired"/>
    <n v="2"/>
    <s v="Business"/>
    <s v="New York"/>
    <s v="On-time"/>
    <s v="Late"/>
    <s v="Missed"/>
    <s v="Late"/>
    <s v="Missed"/>
    <s v="Missed"/>
    <n v="5"/>
    <x v="0"/>
    <s v="51-60"/>
    <s v="50001-100000"/>
    <s v="0-5"/>
    <s v="0-25000"/>
    <x v="0"/>
  </r>
  <r>
    <s v="CUST0097"/>
    <n v="38"/>
    <n v="121357"/>
    <n v="742"/>
    <n v="0.69015926006722905"/>
    <n v="5"/>
    <n v="0"/>
    <n v="8110"/>
    <n v="0.15655346581503099"/>
    <s v="Self-employed"/>
    <n v="13"/>
    <s v="Standard"/>
    <s v="Houston"/>
    <s v="On-time"/>
    <s v="On-time"/>
    <s v="Missed"/>
    <s v="Missed"/>
    <s v="On-time"/>
    <s v="On-time"/>
    <n v="2"/>
    <x v="1"/>
    <s v="31-40"/>
    <s v="100001-150000"/>
    <s v="11-15"/>
    <s v="0-25000"/>
    <x v="3"/>
  </r>
  <r>
    <s v="CUST0098"/>
    <n v="33"/>
    <n v="152326"/>
    <n v="383"/>
    <n v="0.05"/>
    <n v="3"/>
    <n v="0"/>
    <n v="10778"/>
    <n v="0.19426671828252601"/>
    <s v="Unemployed"/>
    <n v="16"/>
    <s v="Platinum"/>
    <s v="Houston"/>
    <s v="Missed"/>
    <s v="Late"/>
    <s v="On-time"/>
    <s v="On-time"/>
    <s v="Missed"/>
    <s v="On-time"/>
    <n v="3"/>
    <x v="1"/>
    <s v="31-40"/>
    <s v="150001-200000"/>
    <s v="16-19"/>
    <s v="0-25000"/>
    <x v="0"/>
  </r>
  <r>
    <s v="CUST0099"/>
    <n v="62"/>
    <n v="189197"/>
    <n v="639"/>
    <n v="0.47839246004214903"/>
    <n v="4"/>
    <n v="1"/>
    <n v="50183"/>
    <n v="0.256787629067594"/>
    <s v="Employed"/>
    <n v="18"/>
    <s v="Gold"/>
    <s v="Los Angeles"/>
    <s v="Missed"/>
    <s v="Late"/>
    <s v="On-time"/>
    <s v="Missed"/>
    <s v="On-time"/>
    <s v="Late"/>
    <n v="4"/>
    <x v="0"/>
    <s v="61-74"/>
    <s v="150001-200000"/>
    <s v="16-19"/>
    <s v="50001-75000"/>
    <x v="4"/>
  </r>
  <r>
    <s v="CUST0100"/>
    <n v="35"/>
    <n v="54298"/>
    <n v="495"/>
    <n v="0.48624183071302401"/>
    <n v="2"/>
    <n v="0"/>
    <n v="13355"/>
    <n v="0.45646197411607498"/>
    <s v="retired"/>
    <n v="5"/>
    <s v="Business"/>
    <s v="Chicago"/>
    <s v="Late"/>
    <s v="Missed"/>
    <s v="Missed"/>
    <s v="Late"/>
    <s v="Late"/>
    <s v="Late"/>
    <n v="6"/>
    <x v="0"/>
    <s v="31-40"/>
    <s v="50001-100000"/>
    <s v="0-5"/>
    <s v="0-25000"/>
    <x v="1"/>
  </r>
  <r>
    <s v="CUST0101"/>
    <n v="64"/>
    <n v="106007"/>
    <n v="820"/>
    <n v="0.41758550886324203"/>
    <n v="5"/>
    <n v="0"/>
    <n v="11061"/>
    <n v="0.27532493379011203"/>
    <s v="Employed"/>
    <n v="3"/>
    <s v="Platinum"/>
    <s v="Houston"/>
    <s v="On-time"/>
    <s v="Late"/>
    <s v="Missed"/>
    <s v="Late"/>
    <s v="Late"/>
    <s v="Missed"/>
    <n v="5"/>
    <x v="0"/>
    <s v="61-74"/>
    <s v="100001-150000"/>
    <s v="0-5"/>
    <s v="0-25000"/>
    <x v="5"/>
  </r>
  <r>
    <s v="CUST0102"/>
    <n v="70"/>
    <n v="155734"/>
    <n v="563"/>
    <n v="0.56033902698920801"/>
    <n v="3"/>
    <n v="0"/>
    <n v="79354"/>
    <n v="0.25314310772018001"/>
    <s v="Self-employed"/>
    <n v="6"/>
    <s v="Gold"/>
    <s v="Phoenix"/>
    <s v="Late"/>
    <s v="Missed"/>
    <s v="Missed"/>
    <s v="Missed"/>
    <s v="Missed"/>
    <s v="On-time"/>
    <n v="5"/>
    <x v="0"/>
    <s v="61-74"/>
    <s v="150001-200000"/>
    <s v="6-10"/>
    <s v="75001-100000"/>
    <x v="2"/>
  </r>
  <r>
    <s v="CUST0103"/>
    <n v="41"/>
    <n v="163216"/>
    <n v="429"/>
    <n v="0.631503921499174"/>
    <n v="1"/>
    <n v="1"/>
    <n v="45776"/>
    <n v="0.132651520032388"/>
    <s v="retired"/>
    <n v="18"/>
    <s v="Student"/>
    <s v="Houston"/>
    <s v="Late"/>
    <s v="Missed"/>
    <s v="Late"/>
    <s v="Late"/>
    <s v="Missed"/>
    <s v="On-time"/>
    <n v="5"/>
    <x v="0"/>
    <s v="41-50"/>
    <s v="150001-200000"/>
    <s v="16-19"/>
    <s v="25001-50000"/>
    <x v="1"/>
  </r>
  <r>
    <s v="CUST0104"/>
    <n v="43"/>
    <n v="107658"/>
    <n v="679"/>
    <n v="0.52841018886492097"/>
    <n v="1"/>
    <n v="0"/>
    <n v="60628"/>
    <n v="0.23433152098898799"/>
    <s v="Employed"/>
    <n v="16"/>
    <s v="Student"/>
    <s v="New York"/>
    <s v="Late"/>
    <s v="On-time"/>
    <s v="Late"/>
    <s v="Late"/>
    <s v="Missed"/>
    <s v="Missed"/>
    <n v="5"/>
    <x v="0"/>
    <s v="41-50"/>
    <s v="100001-150000"/>
    <s v="16-19"/>
    <s v="50001-75000"/>
    <x v="4"/>
  </r>
  <r>
    <s v="CUST0105"/>
    <n v="42"/>
    <n v="178165"/>
    <n v="383"/>
    <n v="0.42523452119011301"/>
    <n v="2"/>
    <n v="0"/>
    <n v="45776"/>
    <n v="0.17670636460091599"/>
    <s v="Self-employed"/>
    <n v="15"/>
    <s v="Gold"/>
    <s v="New York"/>
    <s v="Missed"/>
    <s v="On-time"/>
    <s v="Missed"/>
    <s v="On-time"/>
    <s v="On-time"/>
    <s v="Late"/>
    <n v="3"/>
    <x v="1"/>
    <s v="41-50"/>
    <s v="150001-200000"/>
    <s v="11-15"/>
    <s v="25001-50000"/>
    <x v="0"/>
  </r>
  <r>
    <s v="CUST0106"/>
    <n v="62"/>
    <n v="99076"/>
    <n v="340"/>
    <n v="0.62652425995685301"/>
    <n v="6"/>
    <n v="0"/>
    <n v="30443"/>
    <n v="0.199682016907719"/>
    <s v="retired"/>
    <n v="14"/>
    <s v="Standard"/>
    <s v="New York"/>
    <s v="Late"/>
    <s v="Late"/>
    <s v="Late"/>
    <s v="Missed"/>
    <s v="Missed"/>
    <s v="Missed"/>
    <n v="6"/>
    <x v="0"/>
    <s v="61-74"/>
    <s v="50001-100000"/>
    <s v="11-15"/>
    <s v="25001-50000"/>
    <x v="0"/>
  </r>
  <r>
    <s v="CUST0107"/>
    <n v="58"/>
    <n v="117023"/>
    <n v="339"/>
    <n v="0.509810681854871"/>
    <n v="0"/>
    <n v="0"/>
    <n v="42556"/>
    <n v="0.31199506801587401"/>
    <s v="Employed"/>
    <n v="7"/>
    <s v="Gold"/>
    <s v="Houston"/>
    <s v="On-time"/>
    <s v="On-time"/>
    <s v="Late"/>
    <s v="Late"/>
    <s v="Late"/>
    <s v="On-time"/>
    <n v="3"/>
    <x v="1"/>
    <s v="51-60"/>
    <s v="100001-150000"/>
    <s v="6-10"/>
    <s v="25001-50000"/>
    <x v="0"/>
  </r>
  <r>
    <s v="CUST0108"/>
    <n v="46"/>
    <n v="127816"/>
    <n v="820"/>
    <n v="0.45385991736090397"/>
    <n v="0"/>
    <n v="0"/>
    <n v="94000"/>
    <n v="0.25988357943888202"/>
    <s v="Self-employed"/>
    <n v="18"/>
    <s v="Gold"/>
    <s v="Los Angeles"/>
    <s v="Missed"/>
    <s v="Missed"/>
    <s v="Late"/>
    <s v="On-time"/>
    <s v="On-time"/>
    <s v="Missed"/>
    <n v="4"/>
    <x v="0"/>
    <s v="41-50"/>
    <s v="100001-150000"/>
    <s v="16-19"/>
    <s v="75001-100000"/>
    <x v="5"/>
  </r>
  <r>
    <s v="CUST0109"/>
    <n v="32"/>
    <n v="19748"/>
    <n v="354"/>
    <n v="0.237544122932216"/>
    <n v="6"/>
    <n v="0"/>
    <n v="29584"/>
    <n v="0.469949445267134"/>
    <s v="Employed"/>
    <n v="7"/>
    <s v="Standard"/>
    <s v="Phoenix"/>
    <s v="Missed"/>
    <s v="Late"/>
    <s v="On-time"/>
    <s v="Late"/>
    <s v="Missed"/>
    <s v="Late"/>
    <n v="5"/>
    <x v="0"/>
    <s v="31-40"/>
    <s v="0-50000"/>
    <s v="6-10"/>
    <s v="25001-50000"/>
    <x v="0"/>
  </r>
  <r>
    <s v="CUST0110"/>
    <n v="62"/>
    <n v="170026"/>
    <n v="523"/>
    <n v="0.18746904294678399"/>
    <n v="5"/>
    <n v="0"/>
    <n v="64950"/>
    <n v="0.40780033727074699"/>
    <s v="Employed"/>
    <n v="17"/>
    <s v="Standard"/>
    <s v="Houston"/>
    <s v="Missed"/>
    <s v="Missed"/>
    <s v="On-time"/>
    <s v="Late"/>
    <s v="On-time"/>
    <s v="On-time"/>
    <n v="3"/>
    <x v="1"/>
    <s v="61-74"/>
    <s v="150001-200000"/>
    <s v="16-19"/>
    <s v="50001-75000"/>
    <x v="2"/>
  </r>
  <r>
    <s v="CUST0111"/>
    <n v="18"/>
    <n v="43732"/>
    <n v="474"/>
    <n v="0.23375404145718501"/>
    <n v="5"/>
    <n v="0"/>
    <n v="76774"/>
    <n v="0.23911160621896599"/>
    <s v="Self-employed"/>
    <n v="15"/>
    <s v="Platinum"/>
    <s v="Los Angeles"/>
    <s v="Missed"/>
    <s v="Missed"/>
    <s v="On-time"/>
    <s v="Late"/>
    <s v="Late"/>
    <s v="Late"/>
    <n v="5"/>
    <x v="0"/>
    <s v="18-30"/>
    <s v="0-50000"/>
    <s v="11-15"/>
    <s v="75001-100000"/>
    <x v="1"/>
  </r>
  <r>
    <s v="CUST0112"/>
    <n v="42"/>
    <n v="16015"/>
    <n v="332"/>
    <n v="0.55566581224404299"/>
    <n v="5"/>
    <n v="0"/>
    <n v="8828"/>
    <n v="0.20831821582594801"/>
    <s v="Self-employed"/>
    <n v="19"/>
    <s v="Platinum"/>
    <s v="Los Angeles"/>
    <s v="Late"/>
    <s v="Missed"/>
    <s v="Late"/>
    <s v="Late"/>
    <s v="Late"/>
    <s v="On-time"/>
    <n v="5"/>
    <x v="0"/>
    <s v="41-50"/>
    <s v="0-50000"/>
    <s v="16-19"/>
    <s v="0-25000"/>
    <x v="0"/>
  </r>
  <r>
    <s v="CUST0113"/>
    <n v="24"/>
    <n v="153311"/>
    <n v="475"/>
    <n v="0.48418425047872898"/>
    <n v="0"/>
    <n v="1"/>
    <n v="692"/>
    <n v="0.43826419356641899"/>
    <s v="Employed"/>
    <n v="18"/>
    <s v="Standard"/>
    <s v="Houston"/>
    <s v="Missed"/>
    <s v="Late"/>
    <s v="Late"/>
    <s v="Late"/>
    <s v="Missed"/>
    <s v="On-time"/>
    <n v="5"/>
    <x v="0"/>
    <s v="18-30"/>
    <s v="150001-200000"/>
    <s v="16-19"/>
    <s v="0-25000"/>
    <x v="1"/>
  </r>
  <r>
    <s v="CUST0114"/>
    <n v="26"/>
    <n v="107658"/>
    <n v="725"/>
    <n v="0.203943180358507"/>
    <n v="1"/>
    <n v="0"/>
    <n v="77743"/>
    <n v="0.46600424894834802"/>
    <s v="Employed"/>
    <n v="9"/>
    <s v="Student"/>
    <s v="Houston"/>
    <s v="On-time"/>
    <s v="Late"/>
    <s v="Late"/>
    <s v="Late"/>
    <s v="On-time"/>
    <s v="On-time"/>
    <n v="3"/>
    <x v="1"/>
    <s v="18-30"/>
    <s v="100001-150000"/>
    <s v="6-10"/>
    <s v="75001-100000"/>
    <x v="3"/>
  </r>
  <r>
    <s v="CUST0115"/>
    <n v="41"/>
    <n v="138961"/>
    <n v="826"/>
    <n v="0.62918356515876195"/>
    <n v="0"/>
    <n v="0"/>
    <n v="32588"/>
    <n v="0.30163393500000002"/>
    <s v="Self-employed"/>
    <n v="16"/>
    <s v="Student"/>
    <s v="Los Angeles"/>
    <s v="On-time"/>
    <s v="On-time"/>
    <s v="Missed"/>
    <s v="Late"/>
    <s v="Missed"/>
    <s v="Late"/>
    <n v="4"/>
    <x v="0"/>
    <s v="41-50"/>
    <s v="100001-150000"/>
    <s v="16-19"/>
    <s v="25001-50000"/>
    <x v="5"/>
  </r>
  <r>
    <s v="CUST0116"/>
    <n v="18"/>
    <n v="121884"/>
    <n v="586"/>
    <n v="0.774861902635819"/>
    <n v="4"/>
    <n v="0"/>
    <n v="45776"/>
    <n v="0.30928576239716998"/>
    <s v="retired"/>
    <n v="12"/>
    <s v="Gold"/>
    <s v="Los Angeles"/>
    <s v="On-time"/>
    <s v="Late"/>
    <s v="Late"/>
    <s v="Late"/>
    <s v="Missed"/>
    <s v="Late"/>
    <n v="5"/>
    <x v="0"/>
    <s v="18-30"/>
    <s v="100001-150000"/>
    <s v="11-15"/>
    <s v="25001-50000"/>
    <x v="2"/>
  </r>
  <r>
    <s v="CUST0117"/>
    <n v="61"/>
    <n v="19835"/>
    <n v="629"/>
    <n v="0.38030127665673202"/>
    <n v="3"/>
    <n v="1"/>
    <n v="55980"/>
    <n v="0.27481216921032697"/>
    <s v="Unemployed"/>
    <n v="12"/>
    <s v="Business"/>
    <s v="Los Angeles"/>
    <s v="Late"/>
    <s v="Late"/>
    <s v="Missed"/>
    <s v="Missed"/>
    <s v="Missed"/>
    <s v="Missed"/>
    <n v="6"/>
    <x v="0"/>
    <s v="61-74"/>
    <s v="0-50000"/>
    <s v="11-15"/>
    <s v="50001-75000"/>
    <x v="4"/>
  </r>
  <r>
    <s v="CUST0118"/>
    <n v="25"/>
    <n v="84724"/>
    <n v="655"/>
    <n v="0.15180362852632501"/>
    <n v="5"/>
    <n v="0"/>
    <n v="22510"/>
    <n v="0.36491201400599299"/>
    <s v="Employed"/>
    <n v="6"/>
    <s v="Gold"/>
    <s v="Houston"/>
    <s v="Late"/>
    <s v="Late"/>
    <s v="On-time"/>
    <s v="Late"/>
    <s v="On-time"/>
    <s v="Late"/>
    <n v="4"/>
    <x v="0"/>
    <s v="18-30"/>
    <s v="50001-100000"/>
    <s v="6-10"/>
    <s v="0-25000"/>
    <x v="4"/>
  </r>
  <r>
    <s v="CUST0119"/>
    <n v="41"/>
    <n v="125448"/>
    <n v="644"/>
    <n v="0.358174723019617"/>
    <n v="1"/>
    <n v="1"/>
    <n v="82909"/>
    <n v="0.49426681241615"/>
    <s v="Employed"/>
    <n v="9"/>
    <s v="Gold"/>
    <s v="Los Angeles"/>
    <s v="On-time"/>
    <s v="Late"/>
    <s v="On-time"/>
    <s v="Missed"/>
    <s v="Late"/>
    <s v="Missed"/>
    <n v="4"/>
    <x v="0"/>
    <s v="41-50"/>
    <s v="100001-150000"/>
    <s v="6-10"/>
    <s v="75001-100000"/>
    <x v="4"/>
  </r>
  <r>
    <s v="CUST0120"/>
    <n v="28"/>
    <n v="134156"/>
    <n v="584"/>
    <n v="0.67089212535893805"/>
    <n v="2"/>
    <n v="0"/>
    <n v="30509"/>
    <n v="0.25159429806722"/>
    <s v="Employed"/>
    <n v="1"/>
    <s v="Business"/>
    <s v="New York"/>
    <s v="Late"/>
    <s v="Missed"/>
    <s v="Late"/>
    <s v="Late"/>
    <s v="On-time"/>
    <s v="Missed"/>
    <n v="5"/>
    <x v="0"/>
    <s v="18-30"/>
    <s v="100001-150000"/>
    <s v="0-5"/>
    <s v="25001-50000"/>
    <x v="2"/>
  </r>
  <r>
    <s v="CUST0121"/>
    <n v="68"/>
    <n v="190333"/>
    <n v="526"/>
    <n v="0.60970597170695395"/>
    <n v="2"/>
    <n v="0"/>
    <n v="45776"/>
    <n v="0.30163393500000002"/>
    <s v="Employed"/>
    <n v="3"/>
    <s v="Standard"/>
    <s v="Houston"/>
    <s v="Missed"/>
    <s v="On-time"/>
    <s v="Missed"/>
    <s v="On-time"/>
    <s v="On-time"/>
    <s v="Missed"/>
    <n v="3"/>
    <x v="1"/>
    <s v="61-74"/>
    <s v="150001-200000"/>
    <s v="0-5"/>
    <s v="25001-50000"/>
    <x v="2"/>
  </r>
  <r>
    <s v="CUST0122"/>
    <n v="34"/>
    <n v="125226"/>
    <n v="354"/>
    <n v="0.31551346279770398"/>
    <n v="3"/>
    <n v="0"/>
    <n v="35598"/>
    <n v="0.35790077001492598"/>
    <s v="Employed"/>
    <n v="5"/>
    <s v="Student"/>
    <s v="New York"/>
    <s v="Late"/>
    <s v="On-time"/>
    <s v="On-time"/>
    <s v="Late"/>
    <s v="Missed"/>
    <s v="On-time"/>
    <n v="3"/>
    <x v="1"/>
    <s v="31-40"/>
    <s v="100001-150000"/>
    <s v="0-5"/>
    <s v="25001-50000"/>
    <x v="0"/>
  </r>
  <r>
    <s v="CUST0123"/>
    <n v="25"/>
    <n v="80953"/>
    <n v="623"/>
    <n v="0.80423442755294805"/>
    <n v="1"/>
    <n v="1"/>
    <n v="71588"/>
    <n v="0.43899640686042002"/>
    <s v="Employed"/>
    <n v="17"/>
    <s v="Gold"/>
    <s v="Chicago"/>
    <s v="On-time"/>
    <s v="On-time"/>
    <s v="Missed"/>
    <s v="Missed"/>
    <s v="On-time"/>
    <s v="Missed"/>
    <n v="3"/>
    <x v="0"/>
    <s v="18-30"/>
    <s v="50001-100000"/>
    <s v="16-19"/>
    <s v="50001-75000"/>
    <x v="4"/>
  </r>
  <r>
    <s v="CUST0124"/>
    <n v="52"/>
    <n v="129692"/>
    <n v="522"/>
    <n v="0.76965601318527899"/>
    <n v="0"/>
    <n v="0"/>
    <n v="36955"/>
    <n v="0.26962402184802198"/>
    <s v="Self-employed"/>
    <n v="5"/>
    <s v="Business"/>
    <s v="Houston"/>
    <s v="Late"/>
    <s v="On-time"/>
    <s v="On-time"/>
    <s v="Late"/>
    <s v="On-time"/>
    <s v="Late"/>
    <n v="3"/>
    <x v="1"/>
    <s v="51-60"/>
    <s v="100001-150000"/>
    <s v="0-5"/>
    <s v="25001-50000"/>
    <x v="2"/>
  </r>
  <r>
    <s v="CUST0125"/>
    <n v="52"/>
    <n v="199402"/>
    <n v="427"/>
    <n v="0.35339878734467101"/>
    <n v="0"/>
    <n v="1"/>
    <n v="45776"/>
    <n v="0.22949625198603299"/>
    <s v="Employed"/>
    <n v="16"/>
    <s v="Platinum"/>
    <s v="Chicago"/>
    <s v="On-time"/>
    <s v="On-time"/>
    <s v="Late"/>
    <s v="On-time"/>
    <s v="Missed"/>
    <s v="Missed"/>
    <n v="3"/>
    <x v="0"/>
    <s v="51-60"/>
    <s v="150001-200000"/>
    <s v="16-19"/>
    <s v="25001-50000"/>
    <x v="1"/>
  </r>
  <r>
    <s v="CUST0126"/>
    <n v="50"/>
    <n v="90880"/>
    <n v="800"/>
    <n v="0.351341999407006"/>
    <n v="4"/>
    <n v="1"/>
    <n v="89537"/>
    <n v="0.25627405946222998"/>
    <s v="Employed"/>
    <n v="13"/>
    <s v="Gold"/>
    <s v="Los Angeles"/>
    <s v="On-time"/>
    <s v="On-time"/>
    <s v="Missed"/>
    <s v="Late"/>
    <s v="On-time"/>
    <s v="Late"/>
    <n v="3"/>
    <x v="0"/>
    <s v="41-50"/>
    <s v="50001-100000"/>
    <s v="11-15"/>
    <s v="75001-100000"/>
    <x v="5"/>
  </r>
  <r>
    <s v="CUST0127"/>
    <n v="22"/>
    <n v="118081"/>
    <n v="623"/>
    <n v="0.38143441252410198"/>
    <n v="4"/>
    <n v="0"/>
    <n v="16034"/>
    <n v="0.38502053671312297"/>
    <s v="Employed"/>
    <n v="10"/>
    <s v="Student"/>
    <s v="Los Angeles"/>
    <s v="Late"/>
    <s v="On-time"/>
    <s v="Late"/>
    <s v="Missed"/>
    <s v="Late"/>
    <s v="On-time"/>
    <n v="4"/>
    <x v="0"/>
    <s v="18-30"/>
    <s v="100001-150000"/>
    <s v="6-10"/>
    <s v="0-25000"/>
    <x v="4"/>
  </r>
  <r>
    <s v="CUST0128"/>
    <n v="59"/>
    <n v="115497"/>
    <n v="693"/>
    <n v="0.39853344492228998"/>
    <n v="0"/>
    <n v="0"/>
    <n v="89537"/>
    <n v="0.25455390587150101"/>
    <s v="Unemployed"/>
    <n v="18"/>
    <s v="Standard"/>
    <s v="Phoenix"/>
    <s v="On-time"/>
    <s v="Late"/>
    <s v="Late"/>
    <s v="Missed"/>
    <s v="Missed"/>
    <s v="Late"/>
    <n v="5"/>
    <x v="0"/>
    <s v="51-60"/>
    <s v="100001-150000"/>
    <s v="16-19"/>
    <s v="75001-100000"/>
    <x v="4"/>
  </r>
  <r>
    <s v="CUST0129"/>
    <n v="56"/>
    <n v="199402"/>
    <n v="777"/>
    <n v="0.69010760158568796"/>
    <n v="2"/>
    <n v="1"/>
    <n v="96507"/>
    <n v="0.33287603003428401"/>
    <s v="retired"/>
    <n v="1"/>
    <s v="Gold"/>
    <s v="Los Angeles"/>
    <s v="Late"/>
    <s v="Missed"/>
    <s v="On-time"/>
    <s v="Missed"/>
    <s v="Missed"/>
    <s v="Missed"/>
    <n v="5"/>
    <x v="0"/>
    <s v="51-60"/>
    <s v="150001-200000"/>
    <s v="0-5"/>
    <s v="75001-100000"/>
    <x v="3"/>
  </r>
  <r>
    <s v="CUST0130"/>
    <n v="58"/>
    <n v="166836"/>
    <n v="781"/>
    <n v="0.58506581209531805"/>
    <n v="5"/>
    <n v="0"/>
    <n v="76445"/>
    <n v="0.302780291573994"/>
    <s v="Self-employed"/>
    <n v="2"/>
    <s v="Gold"/>
    <s v="Chicago"/>
    <s v="On-time"/>
    <s v="On-time"/>
    <s v="Missed"/>
    <s v="Missed"/>
    <s v="Late"/>
    <s v="Missed"/>
    <n v="4"/>
    <x v="0"/>
    <s v="51-60"/>
    <s v="150001-200000"/>
    <s v="0-5"/>
    <s v="75001-100000"/>
    <x v="3"/>
  </r>
  <r>
    <s v="CUST0131"/>
    <n v="45"/>
    <n v="187627"/>
    <n v="766"/>
    <n v="0.67541575387011699"/>
    <n v="2"/>
    <n v="0"/>
    <n v="20052"/>
    <n v="0.29246203875772298"/>
    <s v="Employed"/>
    <n v="10"/>
    <s v="Business"/>
    <s v="Los Angeles"/>
    <s v="On-time"/>
    <s v="On-time"/>
    <s v="On-time"/>
    <s v="On-time"/>
    <s v="Missed"/>
    <s v="Late"/>
    <n v="2"/>
    <x v="1"/>
    <s v="41-50"/>
    <s v="150001-200000"/>
    <s v="6-10"/>
    <s v="0-25000"/>
    <x v="3"/>
  </r>
  <r>
    <s v="CUST0132"/>
    <n v="24"/>
    <n v="73141"/>
    <n v="717"/>
    <n v="0.63471302863734003"/>
    <n v="4"/>
    <n v="0"/>
    <n v="36913"/>
    <n v="0.37012923267522302"/>
    <s v="Employed"/>
    <n v="5"/>
    <s v="Platinum"/>
    <s v="Houston"/>
    <s v="Late"/>
    <s v="Late"/>
    <s v="Missed"/>
    <s v="Late"/>
    <s v="Missed"/>
    <s v="On-time"/>
    <n v="5"/>
    <x v="0"/>
    <s v="18-30"/>
    <s v="50001-100000"/>
    <s v="0-5"/>
    <s v="25001-50000"/>
    <x v="3"/>
  </r>
  <r>
    <s v="CUST0133"/>
    <n v="26"/>
    <n v="180983"/>
    <n v="427"/>
    <n v="0.84290541363874605"/>
    <n v="3"/>
    <n v="0"/>
    <n v="77209"/>
    <n v="0.25214201001358"/>
    <s v="retired"/>
    <n v="13"/>
    <s v="Platinum"/>
    <s v="Los Angeles"/>
    <s v="Missed"/>
    <s v="Late"/>
    <s v="Missed"/>
    <s v="Late"/>
    <s v="Missed"/>
    <s v="Late"/>
    <n v="6"/>
    <x v="0"/>
    <s v="18-30"/>
    <s v="150001-200000"/>
    <s v="11-15"/>
    <s v="75001-100000"/>
    <x v="1"/>
  </r>
  <r>
    <s v="CUST0134"/>
    <n v="25"/>
    <n v="168772"/>
    <n v="388"/>
    <n v="0.28812289123817098"/>
    <n v="0"/>
    <n v="1"/>
    <n v="94363"/>
    <n v="0.25694134398177199"/>
    <s v="Self-employed"/>
    <n v="18"/>
    <s v="Standard"/>
    <s v="Phoenix"/>
    <s v="Missed"/>
    <s v="On-time"/>
    <s v="On-time"/>
    <s v="Missed"/>
    <s v="Missed"/>
    <s v="Missed"/>
    <n v="4"/>
    <x v="0"/>
    <s v="18-30"/>
    <s v="150001-200000"/>
    <s v="16-19"/>
    <s v="75001-100000"/>
    <x v="0"/>
  </r>
  <r>
    <s v="CUST0135"/>
    <n v="29"/>
    <n v="16252"/>
    <n v="441"/>
    <n v="0.57607170607678304"/>
    <n v="4"/>
    <n v="0"/>
    <n v="96056"/>
    <n v="0.379760284999975"/>
    <s v="Employed"/>
    <n v="15"/>
    <s v="Student"/>
    <s v="Los Angeles"/>
    <s v="Late"/>
    <s v="On-time"/>
    <s v="Late"/>
    <s v="On-time"/>
    <s v="Missed"/>
    <s v="Late"/>
    <n v="4"/>
    <x v="0"/>
    <s v="18-30"/>
    <s v="0-50000"/>
    <s v="11-15"/>
    <s v="75001-100000"/>
    <x v="1"/>
  </r>
  <r>
    <s v="CUST0136"/>
    <n v="51"/>
    <n v="118333"/>
    <n v="346"/>
    <n v="6.5235748753060402E-2"/>
    <n v="4"/>
    <n v="0"/>
    <n v="20081"/>
    <n v="0.201307467583134"/>
    <s v="Employed"/>
    <n v="6"/>
    <s v="Standard"/>
    <s v="Chicago"/>
    <s v="On-time"/>
    <s v="On-time"/>
    <s v="Missed"/>
    <s v="Missed"/>
    <s v="Missed"/>
    <s v="Late"/>
    <n v="4"/>
    <x v="0"/>
    <s v="51-60"/>
    <s v="100001-150000"/>
    <s v="6-10"/>
    <s v="0-25000"/>
    <x v="0"/>
  </r>
  <r>
    <s v="CUST0137"/>
    <n v="50"/>
    <n v="192247"/>
    <n v="387"/>
    <n v="0.236608885180628"/>
    <n v="5"/>
    <n v="0"/>
    <n v="28730"/>
    <n v="0.21197798091776701"/>
    <s v="Unemployed"/>
    <n v="7"/>
    <s v="Gold"/>
    <s v="Chicago"/>
    <s v="Missed"/>
    <s v="Missed"/>
    <s v="On-time"/>
    <s v="Missed"/>
    <s v="On-time"/>
    <s v="On-time"/>
    <n v="3"/>
    <x v="1"/>
    <s v="41-50"/>
    <s v="150001-200000"/>
    <s v="6-10"/>
    <s v="25001-50000"/>
    <x v="0"/>
  </r>
  <r>
    <s v="CUST0138"/>
    <n v="65"/>
    <n v="199294"/>
    <n v="505"/>
    <n v="0.48502932281303002"/>
    <n v="0"/>
    <n v="0"/>
    <n v="85107"/>
    <n v="0.17396857086563999"/>
    <s v="Employed"/>
    <n v="18"/>
    <s v="Gold"/>
    <s v="Los Angeles"/>
    <s v="Late"/>
    <s v="Late"/>
    <s v="Missed"/>
    <s v="Missed"/>
    <s v="On-time"/>
    <s v="On-time"/>
    <n v="4"/>
    <x v="0"/>
    <s v="61-74"/>
    <s v="150001-200000"/>
    <s v="16-19"/>
    <s v="75001-100000"/>
    <x v="2"/>
  </r>
  <r>
    <s v="CUST0139"/>
    <n v="72"/>
    <n v="138961"/>
    <n v="402"/>
    <n v="0.58364132255090695"/>
    <n v="5"/>
    <n v="1"/>
    <n v="42556"/>
    <n v="0.38490109132765499"/>
    <s v="Unemployed"/>
    <n v="19"/>
    <s v="Platinum"/>
    <s v="Chicago"/>
    <s v="Missed"/>
    <s v="On-time"/>
    <s v="On-time"/>
    <s v="Late"/>
    <s v="Late"/>
    <s v="On-time"/>
    <n v="3"/>
    <x v="0"/>
    <s v="61-74"/>
    <s v="100001-150000"/>
    <s v="16-19"/>
    <s v="25001-50000"/>
    <x v="1"/>
  </r>
  <r>
    <s v="CUST0140"/>
    <n v="40"/>
    <n v="129548"/>
    <n v="794"/>
    <n v="0.47963685159408598"/>
    <n v="0"/>
    <n v="0"/>
    <n v="16693"/>
    <n v="0.28947630319187301"/>
    <s v="Employed"/>
    <n v="15"/>
    <s v="Student"/>
    <s v="Chicago"/>
    <s v="On-time"/>
    <s v="On-time"/>
    <s v="On-time"/>
    <s v="Late"/>
    <s v="Late"/>
    <s v="On-time"/>
    <n v="2"/>
    <x v="1"/>
    <s v="31-40"/>
    <s v="100001-150000"/>
    <s v="11-15"/>
    <s v="0-25000"/>
    <x v="3"/>
  </r>
  <r>
    <s v="CUST0141"/>
    <n v="41"/>
    <n v="58088"/>
    <n v="567"/>
    <n v="0.38656151623746399"/>
    <n v="5"/>
    <n v="0"/>
    <n v="10951"/>
    <n v="0.168638485392093"/>
    <s v="Self-employed"/>
    <n v="6"/>
    <s v="Business"/>
    <s v="Phoenix"/>
    <s v="On-time"/>
    <s v="Late"/>
    <s v="Missed"/>
    <s v="On-time"/>
    <s v="Missed"/>
    <s v="On-time"/>
    <n v="3"/>
    <x v="1"/>
    <s v="41-50"/>
    <s v="50001-100000"/>
    <s v="6-10"/>
    <s v="0-25000"/>
    <x v="2"/>
  </r>
  <r>
    <s v="CUST0142"/>
    <n v="54"/>
    <n v="30485"/>
    <n v="617"/>
    <n v="0.42211642450139197"/>
    <n v="2"/>
    <n v="0"/>
    <n v="76861"/>
    <n v="0.38538085623090601"/>
    <s v="Employed"/>
    <n v="8"/>
    <s v="Student"/>
    <s v="Houston"/>
    <s v="Late"/>
    <s v="On-time"/>
    <s v="Missed"/>
    <s v="Late"/>
    <s v="Missed"/>
    <s v="Late"/>
    <n v="5"/>
    <x v="0"/>
    <s v="51-60"/>
    <s v="0-50000"/>
    <s v="6-10"/>
    <s v="75001-100000"/>
    <x v="4"/>
  </r>
  <r>
    <s v="CUST0143"/>
    <n v="52"/>
    <n v="178165"/>
    <n v="823"/>
    <n v="0.77388819528482"/>
    <n v="3"/>
    <n v="0"/>
    <n v="19977"/>
    <n v="0.24444578384245599"/>
    <s v="Unemployed"/>
    <n v="12"/>
    <s v="Gold"/>
    <s v="Phoenix"/>
    <s v="On-time"/>
    <s v="Late"/>
    <s v="On-time"/>
    <s v="Missed"/>
    <s v="On-time"/>
    <s v="Late"/>
    <n v="3"/>
    <x v="1"/>
    <s v="51-60"/>
    <s v="150001-200000"/>
    <s v="11-15"/>
    <s v="0-25000"/>
    <x v="5"/>
  </r>
  <r>
    <s v="CUST0144"/>
    <n v="61"/>
    <n v="77292"/>
    <n v="414"/>
    <n v="0.42319356442397099"/>
    <n v="3"/>
    <n v="1"/>
    <n v="60348"/>
    <n v="0.21283219211631099"/>
    <s v="Unemployed"/>
    <n v="0"/>
    <s v="Business"/>
    <s v="New York"/>
    <s v="On-time"/>
    <s v="Late"/>
    <s v="Missed"/>
    <s v="On-time"/>
    <s v="On-time"/>
    <s v="On-time"/>
    <n v="2"/>
    <x v="0"/>
    <s v="61-74"/>
    <s v="50001-100000"/>
    <s v="0-5"/>
    <s v="50001-75000"/>
    <x v="1"/>
  </r>
  <r>
    <s v="CUST0145"/>
    <n v="57"/>
    <n v="107658"/>
    <n v="694"/>
    <n v="0.84984832440870495"/>
    <n v="0"/>
    <n v="0"/>
    <n v="3494"/>
    <n v="0.28043214411230399"/>
    <s v="Unemployed"/>
    <n v="7"/>
    <s v="Student"/>
    <s v="Phoenix"/>
    <s v="On-time"/>
    <s v="Missed"/>
    <s v="On-time"/>
    <s v="Missed"/>
    <s v="Late"/>
    <s v="On-time"/>
    <n v="3"/>
    <x v="1"/>
    <s v="51-60"/>
    <s v="100001-150000"/>
    <s v="6-10"/>
    <s v="0-25000"/>
    <x v="4"/>
  </r>
  <r>
    <s v="CUST0146"/>
    <n v="39"/>
    <n v="41790"/>
    <n v="681"/>
    <n v="0.65880341470822601"/>
    <n v="1"/>
    <n v="0"/>
    <n v="17913"/>
    <n v="0.44787236094678901"/>
    <s v="retired"/>
    <n v="3"/>
    <s v="Student"/>
    <s v="Los Angeles"/>
    <s v="Missed"/>
    <s v="Late"/>
    <s v="On-time"/>
    <s v="Late"/>
    <s v="Late"/>
    <s v="Missed"/>
    <n v="5"/>
    <x v="0"/>
    <s v="31-40"/>
    <s v="0-50000"/>
    <s v="0-5"/>
    <s v="0-25000"/>
    <x v="4"/>
  </r>
  <r>
    <s v="CUST0147"/>
    <n v="44"/>
    <n v="31364"/>
    <n v="757"/>
    <n v="0.59150746922964603"/>
    <n v="6"/>
    <n v="0"/>
    <n v="10942"/>
    <n v="0.260503780350342"/>
    <s v="Employed"/>
    <n v="2"/>
    <s v="Business"/>
    <s v="Houston"/>
    <s v="Late"/>
    <s v="On-time"/>
    <s v="Late"/>
    <s v="Missed"/>
    <s v="Late"/>
    <s v="On-time"/>
    <n v="4"/>
    <x v="0"/>
    <s v="41-50"/>
    <s v="0-50000"/>
    <s v="0-5"/>
    <s v="0-25000"/>
    <x v="3"/>
  </r>
  <r>
    <s v="CUST0148"/>
    <n v="52"/>
    <n v="129692"/>
    <n v="826"/>
    <n v="0.26128061793579999"/>
    <n v="4"/>
    <n v="1"/>
    <n v="5539"/>
    <n v="0.35753388641155798"/>
    <s v="Self-employed"/>
    <n v="2"/>
    <s v="Gold"/>
    <s v="Los Angeles"/>
    <s v="Missed"/>
    <s v="Late"/>
    <s v="Missed"/>
    <s v="Late"/>
    <s v="Late"/>
    <s v="Late"/>
    <n v="6"/>
    <x v="0"/>
    <s v="51-60"/>
    <s v="100001-150000"/>
    <s v="0-5"/>
    <s v="0-25000"/>
    <x v="5"/>
  </r>
  <r>
    <s v="CUST0149"/>
    <n v="18"/>
    <n v="15404"/>
    <n v="588"/>
    <n v="0.68704763227992505"/>
    <n v="4"/>
    <n v="0"/>
    <n v="91432"/>
    <n v="0.37270800204509502"/>
    <s v="Employed"/>
    <n v="12"/>
    <s v="Student"/>
    <s v="New York"/>
    <s v="On-time"/>
    <s v="On-time"/>
    <s v="On-time"/>
    <s v="Late"/>
    <s v="On-time"/>
    <s v="On-time"/>
    <n v="1"/>
    <x v="1"/>
    <s v="18-30"/>
    <s v="0-50000"/>
    <s v="11-15"/>
    <s v="75001-100000"/>
    <x v="2"/>
  </r>
  <r>
    <s v="CUST0150"/>
    <n v="52"/>
    <n v="32955"/>
    <n v="302"/>
    <n v="0.40124588445030002"/>
    <n v="0"/>
    <n v="0"/>
    <n v="19796"/>
    <n v="0.34432732980064001"/>
    <s v="Employed"/>
    <n v="7"/>
    <s v="Business"/>
    <s v="Houston"/>
    <s v="Late"/>
    <s v="On-time"/>
    <s v="On-time"/>
    <s v="Late"/>
    <s v="On-time"/>
    <s v="Late"/>
    <n v="3"/>
    <x v="1"/>
    <s v="51-60"/>
    <s v="0-50000"/>
    <s v="6-10"/>
    <s v="0-25000"/>
    <x v="0"/>
  </r>
  <r>
    <s v="CUST0151"/>
    <n v="54"/>
    <n v="53513"/>
    <n v="328"/>
    <n v="0.26111204839885999"/>
    <n v="5"/>
    <n v="0"/>
    <n v="95276"/>
    <n v="0.42710716496742601"/>
    <s v="Employed"/>
    <n v="6"/>
    <s v="Gold"/>
    <s v="Chicago"/>
    <s v="On-time"/>
    <s v="Late"/>
    <s v="Late"/>
    <s v="Missed"/>
    <s v="Late"/>
    <s v="Missed"/>
    <n v="5"/>
    <x v="0"/>
    <s v="51-60"/>
    <s v="50001-100000"/>
    <s v="6-10"/>
    <s v="75001-100000"/>
    <x v="0"/>
  </r>
  <r>
    <s v="CUST0152"/>
    <n v="64"/>
    <n v="189197"/>
    <n v="524"/>
    <n v="0.60256872261587502"/>
    <n v="1"/>
    <n v="1"/>
    <n v="6118"/>
    <n v="0.22928839953677199"/>
    <s v="Unemployed"/>
    <n v="0"/>
    <s v="Business"/>
    <s v="Phoenix"/>
    <s v="On-time"/>
    <s v="Missed"/>
    <s v="On-time"/>
    <s v="Late"/>
    <s v="On-time"/>
    <s v="Late"/>
    <n v="3"/>
    <x v="0"/>
    <s v="61-74"/>
    <s v="150001-200000"/>
    <s v="0-5"/>
    <s v="0-25000"/>
    <x v="2"/>
  </r>
  <r>
    <s v="CUST0153"/>
    <n v="31"/>
    <n v="97986"/>
    <n v="326"/>
    <n v="0.222410787886692"/>
    <n v="2"/>
    <n v="0"/>
    <n v="34897"/>
    <n v="0.19566651569496599"/>
    <s v="Unemployed"/>
    <n v="15"/>
    <s v="Business"/>
    <s v="Los Angeles"/>
    <s v="On-time"/>
    <s v="Late"/>
    <s v="Missed"/>
    <s v="On-time"/>
    <s v="Missed"/>
    <s v="Missed"/>
    <n v="4"/>
    <x v="0"/>
    <s v="31-40"/>
    <s v="50001-100000"/>
    <s v="11-15"/>
    <s v="25001-50000"/>
    <x v="0"/>
  </r>
  <r>
    <s v="CUST0154"/>
    <n v="20"/>
    <n v="107658"/>
    <n v="718"/>
    <n v="0.34755170757408299"/>
    <n v="5"/>
    <n v="0"/>
    <n v="39006"/>
    <n v="0.19370333439750001"/>
    <s v="Unemployed"/>
    <n v="5"/>
    <s v="Student"/>
    <s v="New York"/>
    <s v="On-time"/>
    <s v="Missed"/>
    <s v="Missed"/>
    <s v="Late"/>
    <s v="Late"/>
    <s v="Missed"/>
    <n v="5"/>
    <x v="0"/>
    <s v="18-30"/>
    <s v="100001-150000"/>
    <s v="0-5"/>
    <s v="25001-50000"/>
    <x v="3"/>
  </r>
  <r>
    <s v="CUST0155"/>
    <n v="18"/>
    <n v="116570"/>
    <n v="823"/>
    <n v="0.49797681770621699"/>
    <n v="5"/>
    <n v="0"/>
    <n v="36342"/>
    <n v="0.28555315847002"/>
    <s v="Employed"/>
    <n v="6"/>
    <s v="Gold"/>
    <s v="Chicago"/>
    <s v="Missed"/>
    <s v="Missed"/>
    <s v="Missed"/>
    <s v="Late"/>
    <s v="Late"/>
    <s v="Late"/>
    <n v="6"/>
    <x v="0"/>
    <s v="18-30"/>
    <s v="100001-150000"/>
    <s v="6-10"/>
    <s v="25001-50000"/>
    <x v="5"/>
  </r>
  <r>
    <s v="CUST0156"/>
    <n v="22"/>
    <n v="119185"/>
    <n v="711"/>
    <n v="0.94368428482294497"/>
    <n v="0"/>
    <n v="0"/>
    <n v="44454"/>
    <n v="0.20529533421594701"/>
    <s v="Employed"/>
    <n v="11"/>
    <s v="Student"/>
    <s v="Phoenix"/>
    <s v="Late"/>
    <s v="Missed"/>
    <s v="On-time"/>
    <s v="Late"/>
    <s v="Missed"/>
    <s v="Missed"/>
    <n v="5"/>
    <x v="0"/>
    <s v="18-30"/>
    <s v="100001-150000"/>
    <s v="11-15"/>
    <s v="25001-50000"/>
    <x v="3"/>
  </r>
  <r>
    <s v="CUST0157"/>
    <n v="43"/>
    <n v="136465"/>
    <n v="823"/>
    <n v="0.36261684884150203"/>
    <n v="0"/>
    <n v="0"/>
    <n v="92381"/>
    <n v="0.31475409118653203"/>
    <s v="Employed"/>
    <n v="8"/>
    <s v="Standard"/>
    <s v="Chicago"/>
    <s v="On-time"/>
    <s v="Late"/>
    <s v="Late"/>
    <s v="Late"/>
    <s v="Late"/>
    <s v="Missed"/>
    <n v="5"/>
    <x v="0"/>
    <s v="41-50"/>
    <s v="100001-150000"/>
    <s v="6-10"/>
    <s v="75001-100000"/>
    <x v="5"/>
  </r>
  <r>
    <s v="CUST0158"/>
    <n v="72"/>
    <n v="21801"/>
    <n v="805"/>
    <n v="0.40835669613988401"/>
    <n v="4"/>
    <n v="1"/>
    <n v="95267"/>
    <n v="0.30769884197248898"/>
    <s v="retired"/>
    <n v="10"/>
    <s v="Standard"/>
    <s v="Phoenix"/>
    <s v="On-time"/>
    <s v="On-time"/>
    <s v="Late"/>
    <s v="Late"/>
    <s v="Missed"/>
    <s v="Missed"/>
    <n v="4"/>
    <x v="0"/>
    <s v="61-74"/>
    <s v="0-50000"/>
    <s v="6-10"/>
    <s v="75001-100000"/>
    <x v="5"/>
  </r>
  <r>
    <s v="CUST0159"/>
    <n v="31"/>
    <n v="15404"/>
    <n v="316"/>
    <n v="0.64646901088432895"/>
    <n v="0"/>
    <n v="0"/>
    <n v="71791"/>
    <n v="0.40185733031860399"/>
    <s v="Self-employed"/>
    <n v="9"/>
    <s v="Gold"/>
    <s v="Houston"/>
    <s v="Late"/>
    <s v="On-time"/>
    <s v="On-time"/>
    <s v="On-time"/>
    <s v="Missed"/>
    <s v="On-time"/>
    <n v="2"/>
    <x v="1"/>
    <s v="31-40"/>
    <s v="0-50000"/>
    <s v="6-10"/>
    <s v="50001-75000"/>
    <x v="0"/>
  </r>
  <r>
    <s v="CUST0160"/>
    <n v="56"/>
    <n v="54081"/>
    <n v="566"/>
    <n v="0.25234086232479003"/>
    <n v="0"/>
    <n v="0"/>
    <n v="43927"/>
    <n v="0.32911443082360398"/>
    <s v="Employed"/>
    <n v="0"/>
    <s v="Business"/>
    <s v="Chicago"/>
    <s v="On-time"/>
    <s v="Late"/>
    <s v="Missed"/>
    <s v="On-time"/>
    <s v="Late"/>
    <s v="On-time"/>
    <n v="3"/>
    <x v="1"/>
    <s v="51-60"/>
    <s v="50001-100000"/>
    <s v="0-5"/>
    <s v="25001-50000"/>
    <x v="2"/>
  </r>
  <r>
    <s v="CUST0161"/>
    <n v="44"/>
    <n v="74494"/>
    <n v="319"/>
    <n v="0.58856127620418297"/>
    <n v="0"/>
    <n v="0"/>
    <n v="48397"/>
    <n v="0.25838481441385502"/>
    <s v="Employed"/>
    <n v="17"/>
    <s v="Student"/>
    <s v="Chicago"/>
    <s v="On-time"/>
    <s v="Late"/>
    <s v="Missed"/>
    <s v="On-time"/>
    <s v="On-time"/>
    <s v="Late"/>
    <n v="3"/>
    <x v="1"/>
    <s v="41-50"/>
    <s v="50001-100000"/>
    <s v="16-19"/>
    <s v="25001-50000"/>
    <x v="0"/>
  </r>
  <r>
    <s v="CUST0162"/>
    <n v="26"/>
    <n v="89740"/>
    <n v="385"/>
    <n v="0.74118536152331704"/>
    <n v="4"/>
    <n v="0"/>
    <n v="96485"/>
    <n v="0.34108492044326799"/>
    <s v="retired"/>
    <n v="3"/>
    <s v="Student"/>
    <s v="Chicago"/>
    <s v="Late"/>
    <s v="Missed"/>
    <s v="Missed"/>
    <s v="Late"/>
    <s v="On-time"/>
    <s v="Late"/>
    <n v="5"/>
    <x v="0"/>
    <s v="18-30"/>
    <s v="50001-100000"/>
    <s v="0-5"/>
    <s v="75001-100000"/>
    <x v="0"/>
  </r>
  <r>
    <s v="CUST0163"/>
    <n v="32"/>
    <n v="116570"/>
    <n v="402"/>
    <n v="0.43858102305777902"/>
    <n v="2"/>
    <n v="0"/>
    <n v="26000"/>
    <n v="0.19698059801020501"/>
    <s v="retired"/>
    <n v="4"/>
    <s v="Gold"/>
    <s v="Houston"/>
    <s v="Missed"/>
    <s v="Missed"/>
    <s v="On-time"/>
    <s v="Late"/>
    <s v="Late"/>
    <s v="Late"/>
    <n v="5"/>
    <x v="0"/>
    <s v="31-40"/>
    <s v="100001-150000"/>
    <s v="0-5"/>
    <s v="25001-50000"/>
    <x v="1"/>
  </r>
  <r>
    <s v="CUST0164"/>
    <n v="32"/>
    <n v="117795"/>
    <n v="670"/>
    <n v="0.70523085627937299"/>
    <n v="2"/>
    <n v="1"/>
    <n v="14417"/>
    <n v="0.29618593119756798"/>
    <s v="retired"/>
    <n v="8"/>
    <s v="Gold"/>
    <s v="New York"/>
    <s v="Missed"/>
    <s v="Missed"/>
    <s v="On-time"/>
    <s v="Missed"/>
    <s v="On-time"/>
    <s v="On-time"/>
    <n v="3"/>
    <x v="0"/>
    <s v="31-40"/>
    <s v="100001-150000"/>
    <s v="6-10"/>
    <s v="0-25000"/>
    <x v="4"/>
  </r>
  <r>
    <s v="CUST0165"/>
    <n v="43"/>
    <n v="97844"/>
    <n v="391"/>
    <n v="0.55828998464236101"/>
    <n v="6"/>
    <n v="0"/>
    <n v="45776"/>
    <n v="0.33194012335955803"/>
    <s v="Unemployed"/>
    <n v="16"/>
    <s v="Standard"/>
    <s v="Phoenix"/>
    <s v="Missed"/>
    <s v="Late"/>
    <s v="Late"/>
    <s v="Missed"/>
    <s v="Missed"/>
    <s v="Late"/>
    <n v="6"/>
    <x v="0"/>
    <s v="41-50"/>
    <s v="50001-100000"/>
    <s v="16-19"/>
    <s v="25001-50000"/>
    <x v="0"/>
  </r>
  <r>
    <s v="CUST0166"/>
    <n v="59"/>
    <n v="100999"/>
    <n v="457"/>
    <n v="0.35386360723924298"/>
    <n v="6"/>
    <n v="0"/>
    <n v="50989"/>
    <n v="0.31293175981501198"/>
    <s v="Self-employed"/>
    <n v="2"/>
    <s v="Platinum"/>
    <s v="Chicago"/>
    <s v="Missed"/>
    <s v="Missed"/>
    <s v="Late"/>
    <s v="On-time"/>
    <s v="Late"/>
    <s v="Missed"/>
    <n v="5"/>
    <x v="0"/>
    <s v="51-60"/>
    <s v="100001-150000"/>
    <s v="0-5"/>
    <s v="50001-75000"/>
    <x v="1"/>
  </r>
  <r>
    <s v="CUST0167"/>
    <n v="30"/>
    <n v="21970"/>
    <n v="328"/>
    <n v="0.46043906282069802"/>
    <n v="0"/>
    <n v="0"/>
    <n v="85107"/>
    <n v="0.34150650949359801"/>
    <s v="Employed"/>
    <n v="15"/>
    <s v="Gold"/>
    <s v="Houston"/>
    <s v="On-time"/>
    <s v="On-time"/>
    <s v="Missed"/>
    <s v="Missed"/>
    <s v="Late"/>
    <s v="On-time"/>
    <n v="3"/>
    <x v="1"/>
    <s v="18-30"/>
    <s v="0-50000"/>
    <s v="11-15"/>
    <s v="75001-100000"/>
    <x v="0"/>
  </r>
  <r>
    <s v="CUST0168"/>
    <n v="68"/>
    <n v="185883"/>
    <n v="604"/>
    <n v="0.42404853200395098"/>
    <n v="6"/>
    <n v="0"/>
    <n v="13761"/>
    <n v="0.23559539842871999"/>
    <s v="Employed"/>
    <n v="4"/>
    <s v="Platinum"/>
    <s v="New York"/>
    <s v="On-time"/>
    <s v="Late"/>
    <s v="Missed"/>
    <s v="Missed"/>
    <s v="On-time"/>
    <s v="Late"/>
    <n v="4"/>
    <x v="0"/>
    <s v="61-74"/>
    <s v="150001-200000"/>
    <s v="0-5"/>
    <s v="0-25000"/>
    <x v="4"/>
  </r>
  <r>
    <s v="CUST0169"/>
    <n v="49"/>
    <n v="53513"/>
    <n v="339"/>
    <n v="0.482472348436704"/>
    <n v="4"/>
    <n v="0"/>
    <n v="26549"/>
    <n v="0.41520314028095101"/>
    <s v="retired"/>
    <n v="15"/>
    <s v="Gold"/>
    <s v="Phoenix"/>
    <s v="On-time"/>
    <s v="Late"/>
    <s v="Missed"/>
    <s v="On-time"/>
    <s v="Missed"/>
    <s v="Late"/>
    <n v="4"/>
    <x v="0"/>
    <s v="41-50"/>
    <s v="50001-100000"/>
    <s v="11-15"/>
    <s v="25001-50000"/>
    <x v="0"/>
  </r>
  <r>
    <s v="CUST0170"/>
    <n v="56"/>
    <n v="150230"/>
    <n v="766"/>
    <n v="0.53054357984396505"/>
    <n v="2"/>
    <n v="0"/>
    <n v="5539"/>
    <n v="0.48221689493956998"/>
    <s v="Employed"/>
    <n v="2"/>
    <s v="Business"/>
    <s v="Houston"/>
    <s v="On-time"/>
    <s v="Missed"/>
    <s v="On-time"/>
    <s v="On-time"/>
    <s v="Late"/>
    <s v="On-time"/>
    <n v="2"/>
    <x v="1"/>
    <s v="51-60"/>
    <s v="150001-200000"/>
    <s v="0-5"/>
    <s v="0-25000"/>
    <x v="3"/>
  </r>
  <r>
    <s v="CUST0171"/>
    <n v="66"/>
    <n v="38959"/>
    <n v="310"/>
    <n v="0.61763998699437095"/>
    <n v="5"/>
    <n v="1"/>
    <n v="67460"/>
    <n v="0.13973238551414"/>
    <s v="Self-employed"/>
    <n v="19"/>
    <s v="Business"/>
    <s v="Phoenix"/>
    <s v="Missed"/>
    <s v="Late"/>
    <s v="Late"/>
    <s v="Missed"/>
    <s v="Late"/>
    <s v="On-time"/>
    <n v="5"/>
    <x v="0"/>
    <s v="61-74"/>
    <s v="0-50000"/>
    <s v="16-19"/>
    <s v="50001-75000"/>
    <x v="0"/>
  </r>
  <r>
    <s v="CUST0172"/>
    <n v="69"/>
    <n v="172504"/>
    <n v="677"/>
    <n v="0.60173364991742695"/>
    <n v="2"/>
    <n v="0"/>
    <n v="98999"/>
    <n v="0.17844020040457501"/>
    <s v="Self-employed"/>
    <n v="14"/>
    <s v="Standard"/>
    <s v="Chicago"/>
    <s v="Missed"/>
    <s v="On-time"/>
    <s v="On-time"/>
    <s v="Missed"/>
    <s v="On-time"/>
    <s v="Late"/>
    <n v="3"/>
    <x v="1"/>
    <s v="61-74"/>
    <s v="150001-200000"/>
    <s v="11-15"/>
    <s v="75001-100000"/>
    <x v="4"/>
  </r>
  <r>
    <s v="CUST0173"/>
    <n v="49"/>
    <n v="101188"/>
    <n v="818"/>
    <n v="0.05"/>
    <n v="2"/>
    <n v="0"/>
    <n v="74403"/>
    <n v="0.30430830080243798"/>
    <s v="Employed"/>
    <n v="2"/>
    <s v="Standard"/>
    <s v="New York"/>
    <s v="On-time"/>
    <s v="On-time"/>
    <s v="Missed"/>
    <s v="On-time"/>
    <s v="On-time"/>
    <s v="Late"/>
    <n v="2"/>
    <x v="1"/>
    <s v="41-50"/>
    <s v="100001-150000"/>
    <s v="0-5"/>
    <s v="50001-75000"/>
    <x v="5"/>
  </r>
  <r>
    <s v="CUST0174"/>
    <n v="21"/>
    <n v="47217"/>
    <n v="383"/>
    <n v="0.48053836224559399"/>
    <n v="4"/>
    <n v="1"/>
    <n v="31316"/>
    <n v="0.27434490194471201"/>
    <s v="Employed"/>
    <n v="19"/>
    <s v="Platinum"/>
    <s v="Houston"/>
    <s v="On-time"/>
    <s v="Late"/>
    <s v="On-time"/>
    <s v="Missed"/>
    <s v="Missed"/>
    <s v="Missed"/>
    <n v="4"/>
    <x v="0"/>
    <s v="18-30"/>
    <s v="0-50000"/>
    <s v="16-19"/>
    <s v="25001-50000"/>
    <x v="0"/>
  </r>
  <r>
    <s v="CUST0175"/>
    <n v="47"/>
    <n v="72458"/>
    <n v="407"/>
    <n v="0.19811561731864699"/>
    <n v="6"/>
    <n v="0"/>
    <n v="37445"/>
    <n v="0.48964124057727798"/>
    <s v="Employed"/>
    <n v="13"/>
    <s v="Gold"/>
    <s v="New York"/>
    <s v="Late"/>
    <s v="Missed"/>
    <s v="Missed"/>
    <s v="Late"/>
    <s v="Late"/>
    <s v="Late"/>
    <n v="6"/>
    <x v="0"/>
    <s v="41-50"/>
    <s v="50001-100000"/>
    <s v="11-15"/>
    <s v="25001-50000"/>
    <x v="1"/>
  </r>
  <r>
    <s v="CUST0176"/>
    <n v="54"/>
    <n v="76476"/>
    <n v="788"/>
    <n v="0.44485454950653402"/>
    <n v="5"/>
    <n v="0"/>
    <n v="69963"/>
    <n v="0.321978432342446"/>
    <s v="Self-employed"/>
    <n v="15"/>
    <s v="Student"/>
    <s v="Chicago"/>
    <s v="On-time"/>
    <s v="Missed"/>
    <s v="Late"/>
    <s v="Missed"/>
    <s v="Missed"/>
    <s v="Late"/>
    <n v="5"/>
    <x v="0"/>
    <s v="51-60"/>
    <s v="50001-100000"/>
    <s v="11-15"/>
    <s v="50001-75000"/>
    <x v="3"/>
  </r>
  <r>
    <s v="CUST0177"/>
    <n v="40"/>
    <n v="159356"/>
    <n v="339"/>
    <n v="0.47524208243781602"/>
    <n v="4"/>
    <n v="0"/>
    <n v="68636"/>
    <n v="0.43925452537259502"/>
    <s v="Self-employed"/>
    <n v="16"/>
    <s v="Standard"/>
    <s v="New York"/>
    <s v="Late"/>
    <s v="On-time"/>
    <s v="Missed"/>
    <s v="On-time"/>
    <s v="Missed"/>
    <s v="Late"/>
    <n v="4"/>
    <x v="0"/>
    <s v="31-40"/>
    <s v="150001-200000"/>
    <s v="16-19"/>
    <s v="50001-75000"/>
    <x v="0"/>
  </r>
  <r>
    <s v="CUST0178"/>
    <n v="56"/>
    <n v="165580"/>
    <n v="447"/>
    <n v="0.69522967161694105"/>
    <n v="0"/>
    <n v="0"/>
    <n v="45776"/>
    <n v="0.30163393500000002"/>
    <s v="Self-employed"/>
    <n v="19"/>
    <s v="Student"/>
    <s v="New York"/>
    <s v="Late"/>
    <s v="Late"/>
    <s v="Late"/>
    <s v="Late"/>
    <s v="On-time"/>
    <s v="On-time"/>
    <n v="4"/>
    <x v="0"/>
    <s v="51-60"/>
    <s v="150001-200000"/>
    <s v="16-19"/>
    <s v="25001-50000"/>
    <x v="1"/>
  </r>
  <r>
    <s v="CUST0179"/>
    <n v="62"/>
    <n v="108610"/>
    <n v="446"/>
    <n v="0.49397690657998"/>
    <n v="3"/>
    <n v="0"/>
    <n v="11061"/>
    <n v="0.38141694833323497"/>
    <s v="Employed"/>
    <n v="17"/>
    <s v="Student"/>
    <s v="Los Angeles"/>
    <s v="Late"/>
    <s v="Late"/>
    <s v="Missed"/>
    <s v="Late"/>
    <s v="On-time"/>
    <s v="Missed"/>
    <n v="5"/>
    <x v="0"/>
    <s v="61-74"/>
    <s v="100001-150000"/>
    <s v="16-19"/>
    <s v="0-25000"/>
    <x v="1"/>
  </r>
  <r>
    <s v="CUST0180"/>
    <n v="32"/>
    <n v="182280"/>
    <n v="467"/>
    <n v="0.55184360366865204"/>
    <n v="2"/>
    <n v="0"/>
    <n v="74433"/>
    <n v="0.22844831807416699"/>
    <s v="retired"/>
    <n v="17"/>
    <s v="Gold"/>
    <s v="New York"/>
    <s v="Late"/>
    <s v="Late"/>
    <s v="On-time"/>
    <s v="Late"/>
    <s v="Missed"/>
    <s v="Missed"/>
    <n v="5"/>
    <x v="0"/>
    <s v="31-40"/>
    <s v="150001-200000"/>
    <s v="16-19"/>
    <s v="50001-75000"/>
    <x v="1"/>
  </r>
  <r>
    <s v="CUST0181"/>
    <n v="60"/>
    <n v="127816"/>
    <n v="638"/>
    <n v="0.65861127613148496"/>
    <n v="3"/>
    <n v="0"/>
    <n v="50183"/>
    <n v="0.22684574303803401"/>
    <s v="retired"/>
    <n v="13"/>
    <s v="Platinum"/>
    <s v="Phoenix"/>
    <s v="On-time"/>
    <s v="Missed"/>
    <s v="Late"/>
    <s v="Missed"/>
    <s v="On-time"/>
    <s v="Late"/>
    <n v="4"/>
    <x v="0"/>
    <s v="51-60"/>
    <s v="100001-150000"/>
    <s v="11-15"/>
    <s v="50001-75000"/>
    <x v="4"/>
  </r>
  <r>
    <s v="CUST0182"/>
    <n v="46"/>
    <n v="149415"/>
    <n v="605"/>
    <n v="0.74555045196386005"/>
    <n v="4"/>
    <n v="0"/>
    <n v="30549"/>
    <n v="0.275164197358787"/>
    <s v="Employed"/>
    <n v="17"/>
    <s v="Gold"/>
    <s v="Houston"/>
    <s v="Late"/>
    <s v="Late"/>
    <s v="On-time"/>
    <s v="Missed"/>
    <s v="Missed"/>
    <s v="On-time"/>
    <n v="4"/>
    <x v="0"/>
    <s v="41-50"/>
    <s v="100001-150000"/>
    <s v="16-19"/>
    <s v="25001-50000"/>
    <x v="4"/>
  </r>
  <r>
    <s v="CUST0183"/>
    <n v="53"/>
    <n v="120616"/>
    <n v="469"/>
    <n v="0.47539721532861701"/>
    <n v="4"/>
    <n v="0"/>
    <n v="69666"/>
    <n v="0.15754163602689"/>
    <s v="retired"/>
    <n v="14"/>
    <s v="Standard"/>
    <s v="Los Angeles"/>
    <s v="Late"/>
    <s v="Missed"/>
    <s v="Late"/>
    <s v="Missed"/>
    <s v="On-time"/>
    <s v="Missed"/>
    <n v="5"/>
    <x v="0"/>
    <s v="51-60"/>
    <s v="100001-150000"/>
    <s v="11-15"/>
    <s v="50001-75000"/>
    <x v="1"/>
  </r>
  <r>
    <s v="CUST0184"/>
    <n v="30"/>
    <n v="199943"/>
    <n v="429"/>
    <n v="0.51883588833608096"/>
    <n v="4"/>
    <n v="0"/>
    <n v="10951"/>
    <n v="0.34427855253218498"/>
    <s v="Unemployed"/>
    <n v="14"/>
    <s v="Student"/>
    <s v="Houston"/>
    <s v="Late"/>
    <s v="Late"/>
    <s v="Late"/>
    <s v="Missed"/>
    <s v="Late"/>
    <s v="Missed"/>
    <n v="6"/>
    <x v="0"/>
    <s v="18-30"/>
    <s v="150001-200000"/>
    <s v="11-15"/>
    <s v="0-25000"/>
    <x v="1"/>
  </r>
  <r>
    <s v="CUST0185"/>
    <n v="49"/>
    <n v="178551"/>
    <n v="811"/>
    <n v="0.50200466044845005"/>
    <n v="3"/>
    <n v="0"/>
    <n v="47721"/>
    <n v="0.319071496671679"/>
    <s v="Employed"/>
    <n v="5"/>
    <s v="Gold"/>
    <s v="Houston"/>
    <s v="On-time"/>
    <s v="Late"/>
    <s v="On-time"/>
    <s v="Missed"/>
    <s v="Late"/>
    <s v="Late"/>
    <n v="4"/>
    <x v="0"/>
    <s v="41-50"/>
    <s v="150001-200000"/>
    <s v="0-5"/>
    <s v="25001-50000"/>
    <x v="5"/>
  </r>
  <r>
    <s v="CUST0186"/>
    <n v="24"/>
    <n v="68932"/>
    <n v="792"/>
    <n v="0.39148020711378401"/>
    <n v="4"/>
    <n v="0"/>
    <n v="84521"/>
    <n v="0.32661922481872702"/>
    <s v="Self-employed"/>
    <n v="14"/>
    <s v="Gold"/>
    <s v="Chicago"/>
    <s v="On-time"/>
    <s v="On-time"/>
    <s v="Missed"/>
    <s v="Late"/>
    <s v="Late"/>
    <s v="On-time"/>
    <n v="3"/>
    <x v="1"/>
    <s v="18-30"/>
    <s v="50001-100000"/>
    <s v="11-15"/>
    <s v="75001-100000"/>
    <x v="3"/>
  </r>
  <r>
    <s v="CUST0187"/>
    <n v="68"/>
    <n v="23702"/>
    <n v="401"/>
    <n v="0.34617695531152198"/>
    <n v="0"/>
    <n v="0"/>
    <n v="31198"/>
    <n v="0.38870310221329002"/>
    <s v="retired"/>
    <n v="17"/>
    <s v="Gold"/>
    <s v="Chicago"/>
    <s v="Late"/>
    <s v="Late"/>
    <s v="Missed"/>
    <s v="On-time"/>
    <s v="On-time"/>
    <s v="On-time"/>
    <n v="3"/>
    <x v="1"/>
    <s v="61-74"/>
    <s v="0-50000"/>
    <s v="16-19"/>
    <s v="25001-50000"/>
    <x v="1"/>
  </r>
  <r>
    <s v="CUST0188"/>
    <n v="39"/>
    <n v="107658"/>
    <n v="826"/>
    <n v="0.05"/>
    <n v="4"/>
    <n v="1"/>
    <n v="7796"/>
    <n v="0.45147820461941501"/>
    <s v="Employed"/>
    <n v="3"/>
    <s v="Standard"/>
    <s v="Los Angeles"/>
    <s v="Missed"/>
    <s v="On-time"/>
    <s v="Late"/>
    <s v="On-time"/>
    <s v="On-time"/>
    <s v="Late"/>
    <n v="3"/>
    <x v="0"/>
    <s v="31-40"/>
    <s v="100001-150000"/>
    <s v="0-5"/>
    <s v="0-25000"/>
    <x v="5"/>
  </r>
  <r>
    <s v="CUST0189"/>
    <n v="45"/>
    <n v="67528"/>
    <n v="526"/>
    <n v="0.284667813095134"/>
    <n v="1"/>
    <n v="0"/>
    <n v="64950"/>
    <n v="0.26362889509124499"/>
    <s v="retired"/>
    <n v="7"/>
    <s v="Platinum"/>
    <s v="Chicago"/>
    <s v="On-time"/>
    <s v="On-time"/>
    <s v="On-time"/>
    <s v="Late"/>
    <s v="Missed"/>
    <s v="Late"/>
    <n v="3"/>
    <x v="1"/>
    <s v="41-50"/>
    <s v="50001-100000"/>
    <s v="6-10"/>
    <s v="50001-75000"/>
    <x v="2"/>
  </r>
  <r>
    <s v="CUST0190"/>
    <n v="19"/>
    <n v="162851"/>
    <n v="523"/>
    <n v="0.14427383335803901"/>
    <n v="6"/>
    <n v="0"/>
    <n v="44437"/>
    <n v="0.34773506397364701"/>
    <s v="Employed"/>
    <n v="14"/>
    <s v="Gold"/>
    <s v="Chicago"/>
    <s v="Missed"/>
    <s v="On-time"/>
    <s v="On-time"/>
    <s v="Late"/>
    <s v="On-time"/>
    <s v="Late"/>
    <n v="3"/>
    <x v="1"/>
    <s v="18-30"/>
    <s v="150001-200000"/>
    <s v="11-15"/>
    <s v="25001-50000"/>
    <x v="2"/>
  </r>
  <r>
    <s v="CUST0191"/>
    <n v="59"/>
    <n v="183513"/>
    <n v="800"/>
    <n v="0.75103969689064998"/>
    <n v="3"/>
    <n v="1"/>
    <n v="49016"/>
    <n v="0.32929882083349699"/>
    <s v="Self-employed"/>
    <n v="2"/>
    <s v="Standard"/>
    <s v="Chicago"/>
    <s v="Missed"/>
    <s v="On-time"/>
    <s v="Late"/>
    <s v="Late"/>
    <s v="Late"/>
    <s v="On-time"/>
    <n v="4"/>
    <x v="0"/>
    <s v="51-60"/>
    <s v="150001-200000"/>
    <s v="0-5"/>
    <s v="25001-50000"/>
    <x v="5"/>
  </r>
  <r>
    <s v="CUST0192"/>
    <n v="62"/>
    <n v="42192"/>
    <n v="301"/>
    <n v="0.53768320165948502"/>
    <n v="1"/>
    <n v="0"/>
    <n v="45776"/>
    <n v="0.33776145063289398"/>
    <s v="Employed"/>
    <n v="14"/>
    <s v="Student"/>
    <s v="Houston"/>
    <s v="Missed"/>
    <s v="Missed"/>
    <s v="Late"/>
    <s v="Missed"/>
    <s v="On-time"/>
    <s v="Late"/>
    <n v="5"/>
    <x v="0"/>
    <s v="61-74"/>
    <s v="0-50000"/>
    <s v="11-15"/>
    <s v="25001-50000"/>
    <x v="0"/>
  </r>
  <r>
    <s v="CUST0193"/>
    <n v="74"/>
    <n v="32019"/>
    <n v="475"/>
    <n v="0.47481220541063301"/>
    <n v="4"/>
    <n v="0"/>
    <n v="22835"/>
    <n v="0.339259766446598"/>
    <s v="Self-employed"/>
    <n v="12"/>
    <s v="Business"/>
    <s v="Los Angeles"/>
    <s v="On-time"/>
    <s v="On-time"/>
    <s v="On-time"/>
    <s v="On-time"/>
    <s v="Missed"/>
    <s v="Missed"/>
    <n v="2"/>
    <x v="1"/>
    <s v="61-74"/>
    <s v="0-50000"/>
    <s v="11-15"/>
    <s v="0-25000"/>
    <x v="1"/>
  </r>
  <r>
    <s v="CUST0194"/>
    <n v="70"/>
    <n v="67638"/>
    <n v="612"/>
    <n v="0.35650296278378302"/>
    <n v="0"/>
    <n v="0"/>
    <n v="34897"/>
    <n v="0.45905033445648302"/>
    <s v="Employed"/>
    <n v="8"/>
    <s v="Standard"/>
    <s v="Houston"/>
    <s v="Missed"/>
    <s v="Late"/>
    <s v="Missed"/>
    <s v="Missed"/>
    <s v="Missed"/>
    <s v="Missed"/>
    <n v="6"/>
    <x v="0"/>
    <s v="61-74"/>
    <s v="50001-100000"/>
    <s v="6-10"/>
    <s v="25001-50000"/>
    <x v="4"/>
  </r>
  <r>
    <s v="CUST0195"/>
    <n v="23"/>
    <n v="198401"/>
    <n v="820"/>
    <n v="0.505955852646924"/>
    <n v="2"/>
    <n v="1"/>
    <n v="42556"/>
    <n v="0.25403231315107"/>
    <s v="Employed"/>
    <n v="1"/>
    <s v="Business"/>
    <s v="Phoenix"/>
    <s v="Missed"/>
    <s v="Missed"/>
    <s v="Missed"/>
    <s v="Late"/>
    <s v="On-time"/>
    <s v="Late"/>
    <n v="5"/>
    <x v="0"/>
    <s v="18-30"/>
    <s v="150001-200000"/>
    <s v="0-5"/>
    <s v="25001-50000"/>
    <x v="5"/>
  </r>
  <r>
    <s v="CUST0196"/>
    <n v="45"/>
    <n v="153429"/>
    <n v="836"/>
    <n v="0.33040402446893302"/>
    <n v="5"/>
    <n v="0"/>
    <n v="45776"/>
    <n v="0.147426409679631"/>
    <s v="retired"/>
    <n v="7"/>
    <s v="Gold"/>
    <s v="Houston"/>
    <s v="Late"/>
    <s v="On-time"/>
    <s v="Missed"/>
    <s v="Late"/>
    <s v="Late"/>
    <s v="Missed"/>
    <n v="5"/>
    <x v="0"/>
    <s v="41-50"/>
    <s v="150001-200000"/>
    <s v="6-10"/>
    <s v="25001-50000"/>
    <x v="5"/>
  </r>
  <r>
    <s v="CUST0197"/>
    <n v="45"/>
    <n v="141020"/>
    <n v="670"/>
    <n v="0.53480371132411997"/>
    <n v="6"/>
    <n v="0"/>
    <n v="39259"/>
    <n v="0.23021262313841101"/>
    <s v="retired"/>
    <n v="19"/>
    <s v="Gold"/>
    <s v="Phoenix"/>
    <s v="On-time"/>
    <s v="Late"/>
    <s v="On-time"/>
    <s v="Missed"/>
    <s v="Late"/>
    <s v="Missed"/>
    <n v="4"/>
    <x v="0"/>
    <s v="41-50"/>
    <s v="100001-150000"/>
    <s v="16-19"/>
    <s v="25001-50000"/>
    <x v="4"/>
  </r>
  <r>
    <s v="CUST0198"/>
    <n v="61"/>
    <n v="59238"/>
    <n v="847"/>
    <n v="0.54914679658427001"/>
    <n v="5"/>
    <n v="1"/>
    <n v="22835"/>
    <n v="0.37572669335353998"/>
    <s v="Unemployed"/>
    <n v="16"/>
    <s v="Standard"/>
    <s v="New York"/>
    <s v="On-time"/>
    <s v="Missed"/>
    <s v="Missed"/>
    <s v="On-time"/>
    <s v="On-time"/>
    <s v="On-time"/>
    <n v="2"/>
    <x v="0"/>
    <s v="61-74"/>
    <s v="50001-100000"/>
    <s v="16-19"/>
    <s v="0-25000"/>
    <x v="5"/>
  </r>
  <r>
    <s v="CUST0199"/>
    <n v="61"/>
    <n v="88847"/>
    <n v="751"/>
    <n v="0.327723259528651"/>
    <n v="4"/>
    <n v="0"/>
    <n v="72809"/>
    <n v="0.30233295086471701"/>
    <s v="Employed"/>
    <n v="12"/>
    <s v="Business"/>
    <s v="New York"/>
    <s v="Missed"/>
    <s v="Late"/>
    <s v="Late"/>
    <s v="On-time"/>
    <s v="Missed"/>
    <s v="Missed"/>
    <n v="5"/>
    <x v="0"/>
    <s v="61-74"/>
    <s v="50001-100000"/>
    <s v="11-15"/>
    <s v="50001-75000"/>
    <x v="3"/>
  </r>
  <r>
    <s v="CUST0200"/>
    <n v="37"/>
    <n v="69098"/>
    <n v="648"/>
    <n v="0.32390760703551802"/>
    <n v="6"/>
    <n v="0"/>
    <n v="85014"/>
    <n v="0.25324006595050003"/>
    <s v="retired"/>
    <n v="0"/>
    <s v="Gold"/>
    <s v="Phoenix"/>
    <s v="Late"/>
    <s v="Late"/>
    <s v="Missed"/>
    <s v="On-time"/>
    <s v="On-time"/>
    <s v="Late"/>
    <n v="4"/>
    <x v="0"/>
    <s v="31-40"/>
    <s v="50001-100000"/>
    <s v="0-5"/>
    <s v="75001-100000"/>
    <x v="4"/>
  </r>
  <r>
    <s v="CUST0201"/>
    <n v="47"/>
    <n v="62295"/>
    <n v="383"/>
    <n v="0.69243987091902304"/>
    <n v="6"/>
    <n v="0"/>
    <n v="49016"/>
    <n v="0.192350273159035"/>
    <s v="Employed"/>
    <n v="1"/>
    <s v="Student"/>
    <s v="Phoenix"/>
    <s v="On-time"/>
    <s v="Late"/>
    <s v="Late"/>
    <s v="Late"/>
    <s v="Missed"/>
    <s v="On-time"/>
    <n v="4"/>
    <x v="0"/>
    <s v="41-50"/>
    <s v="50001-100000"/>
    <s v="0-5"/>
    <s v="25001-50000"/>
    <x v="0"/>
  </r>
  <r>
    <s v="CUST0202"/>
    <n v="28"/>
    <n v="164143"/>
    <n v="310"/>
    <n v="0.48942800914173901"/>
    <n v="0"/>
    <n v="0"/>
    <n v="95376"/>
    <n v="0.322128612173053"/>
    <s v="Employed"/>
    <n v="14"/>
    <s v="Platinum"/>
    <s v="Houston"/>
    <s v="Missed"/>
    <s v="Missed"/>
    <s v="Missed"/>
    <s v="Missed"/>
    <s v="On-time"/>
    <s v="Missed"/>
    <n v="5"/>
    <x v="0"/>
    <s v="18-30"/>
    <s v="150001-200000"/>
    <s v="11-15"/>
    <s v="75001-100000"/>
    <x v="0"/>
  </r>
  <r>
    <s v="CUST0203"/>
    <n v="72"/>
    <n v="143778"/>
    <n v="352"/>
    <n v="0.34379591414702099"/>
    <n v="6"/>
    <n v="0"/>
    <n v="10778"/>
    <n v="0.36445062752738"/>
    <s v="Employed"/>
    <n v="11"/>
    <s v="Platinum"/>
    <s v="Phoenix"/>
    <s v="Missed"/>
    <s v="On-time"/>
    <s v="Late"/>
    <s v="Late"/>
    <s v="Missed"/>
    <s v="Late"/>
    <n v="5"/>
    <x v="0"/>
    <s v="61-74"/>
    <s v="100001-150000"/>
    <s v="11-15"/>
    <s v="0-25000"/>
    <x v="0"/>
  </r>
  <r>
    <s v="CUST0204"/>
    <n v="45"/>
    <n v="154487"/>
    <n v="725"/>
    <n v="0.42589873966209602"/>
    <n v="3"/>
    <n v="0"/>
    <n v="95930"/>
    <n v="0.33058720550960202"/>
    <s v="Employed"/>
    <n v="13"/>
    <s v="Gold"/>
    <s v="Los Angeles"/>
    <s v="Missed"/>
    <s v="Late"/>
    <s v="Late"/>
    <s v="Missed"/>
    <s v="Missed"/>
    <s v="Missed"/>
    <n v="6"/>
    <x v="0"/>
    <s v="41-50"/>
    <s v="150001-200000"/>
    <s v="11-15"/>
    <s v="75001-100000"/>
    <x v="3"/>
  </r>
  <r>
    <s v="CUST0205"/>
    <n v="42"/>
    <n v="107658"/>
    <n v="836"/>
    <n v="0.29788118265867802"/>
    <n v="1"/>
    <n v="0"/>
    <n v="27697"/>
    <n v="0.27466696688450498"/>
    <s v="Unemployed"/>
    <n v="1"/>
    <s v="Business"/>
    <s v="New York"/>
    <s v="Late"/>
    <s v="Missed"/>
    <s v="On-time"/>
    <s v="Late"/>
    <s v="Late"/>
    <s v="On-time"/>
    <n v="4"/>
    <x v="0"/>
    <s v="41-50"/>
    <s v="100001-150000"/>
    <s v="0-5"/>
    <s v="25001-50000"/>
    <x v="5"/>
  </r>
  <r>
    <s v="CUST0206"/>
    <n v="56"/>
    <n v="166456"/>
    <n v="522"/>
    <n v="0.48656328386761599"/>
    <n v="1"/>
    <n v="1"/>
    <n v="33772"/>
    <n v="0.314664128429746"/>
    <s v="retired"/>
    <n v="17"/>
    <s v="Gold"/>
    <s v="New York"/>
    <s v="On-time"/>
    <s v="On-time"/>
    <s v="Missed"/>
    <s v="Late"/>
    <s v="Missed"/>
    <s v="On-time"/>
    <n v="3"/>
    <x v="0"/>
    <s v="51-60"/>
    <s v="150001-200000"/>
    <s v="16-19"/>
    <s v="25001-50000"/>
    <x v="2"/>
  </r>
  <r>
    <s v="CUST0207"/>
    <n v="50"/>
    <n v="36447"/>
    <n v="610"/>
    <n v="0.66632566153289297"/>
    <n v="1"/>
    <n v="0"/>
    <n v="42637"/>
    <n v="0.314084296655741"/>
    <s v="Employed"/>
    <n v="6"/>
    <s v="Business"/>
    <s v="Phoenix"/>
    <s v="On-time"/>
    <s v="Missed"/>
    <s v="Missed"/>
    <s v="Late"/>
    <s v="Late"/>
    <s v="Late"/>
    <n v="5"/>
    <x v="0"/>
    <s v="41-50"/>
    <s v="0-50000"/>
    <s v="6-10"/>
    <s v="25001-50000"/>
    <x v="4"/>
  </r>
  <r>
    <s v="CUST0208"/>
    <n v="18"/>
    <n v="165159"/>
    <n v="679"/>
    <n v="0.49446586648114699"/>
    <n v="3"/>
    <n v="0"/>
    <n v="3081"/>
    <n v="0.31896969312176598"/>
    <s v="Self-employed"/>
    <n v="5"/>
    <s v="Student"/>
    <s v="Chicago"/>
    <s v="Missed"/>
    <s v="Missed"/>
    <s v="On-time"/>
    <s v="On-time"/>
    <s v="Late"/>
    <s v="On-time"/>
    <n v="3"/>
    <x v="1"/>
    <s v="18-30"/>
    <s v="150001-200000"/>
    <s v="0-5"/>
    <s v="0-25000"/>
    <x v="4"/>
  </r>
  <r>
    <s v="CUST0209"/>
    <n v="74"/>
    <n v="107658"/>
    <n v="709"/>
    <n v="0.97272668873507695"/>
    <n v="5"/>
    <n v="0"/>
    <n v="45776"/>
    <n v="0.18156950489808699"/>
    <s v="Employed"/>
    <n v="13"/>
    <s v="Business"/>
    <s v="Chicago"/>
    <s v="On-time"/>
    <s v="On-time"/>
    <s v="Missed"/>
    <s v="Missed"/>
    <s v="Missed"/>
    <s v="On-time"/>
    <n v="3"/>
    <x v="1"/>
    <s v="61-74"/>
    <s v="100001-150000"/>
    <s v="11-15"/>
    <s v="25001-50000"/>
    <x v="3"/>
  </r>
  <r>
    <s v="CUST0210"/>
    <n v="44"/>
    <n v="40934"/>
    <n v="566"/>
    <n v="0.58427191360980002"/>
    <n v="0"/>
    <n v="0"/>
    <n v="8828"/>
    <n v="0.31973263506148702"/>
    <s v="Employed"/>
    <n v="7"/>
    <s v="Gold"/>
    <s v="Phoenix"/>
    <s v="On-time"/>
    <s v="On-time"/>
    <s v="On-time"/>
    <s v="Missed"/>
    <s v="Missed"/>
    <s v="Missed"/>
    <n v="3"/>
    <x v="1"/>
    <s v="41-50"/>
    <s v="0-50000"/>
    <s v="6-10"/>
    <s v="0-25000"/>
    <x v="2"/>
  </r>
  <r>
    <s v="CUST0211"/>
    <n v="74"/>
    <n v="58088"/>
    <n v="701"/>
    <n v="0.54599088956844199"/>
    <n v="6"/>
    <n v="0"/>
    <n v="1217"/>
    <n v="0.25594035315337998"/>
    <s v="Employed"/>
    <n v="1"/>
    <s v="Student"/>
    <s v="Los Angeles"/>
    <s v="Late"/>
    <s v="On-time"/>
    <s v="Missed"/>
    <s v="Missed"/>
    <s v="On-time"/>
    <s v="On-time"/>
    <n v="3"/>
    <x v="1"/>
    <s v="61-74"/>
    <s v="50001-100000"/>
    <s v="0-5"/>
    <s v="0-25000"/>
    <x v="3"/>
  </r>
  <r>
    <s v="CUST0212"/>
    <n v="69"/>
    <n v="149415"/>
    <n v="618"/>
    <n v="0.31833957380683803"/>
    <n v="3"/>
    <n v="0"/>
    <n v="83604"/>
    <n v="0.40406186060097499"/>
    <s v="retired"/>
    <n v="16"/>
    <s v="Standard"/>
    <s v="Chicago"/>
    <s v="Late"/>
    <s v="Late"/>
    <s v="Missed"/>
    <s v="On-time"/>
    <s v="On-time"/>
    <s v="Missed"/>
    <n v="4"/>
    <x v="0"/>
    <s v="61-74"/>
    <s v="100001-150000"/>
    <s v="16-19"/>
    <s v="75001-100000"/>
    <x v="4"/>
  </r>
  <r>
    <s v="CUST0213"/>
    <n v="30"/>
    <n v="84836"/>
    <n v="776"/>
    <n v="0.45229331063146599"/>
    <n v="1"/>
    <n v="0"/>
    <n v="82909"/>
    <n v="0.31329186417502702"/>
    <s v="Self-employed"/>
    <n v="4"/>
    <s v="Platinum"/>
    <s v="Phoenix"/>
    <s v="Late"/>
    <s v="On-time"/>
    <s v="Late"/>
    <s v="On-time"/>
    <s v="Missed"/>
    <s v="On-time"/>
    <n v="3"/>
    <x v="1"/>
    <s v="18-30"/>
    <s v="50001-100000"/>
    <s v="0-5"/>
    <s v="75001-100000"/>
    <x v="3"/>
  </r>
  <r>
    <s v="CUST0214"/>
    <n v="58"/>
    <n v="97986"/>
    <n v="792"/>
    <n v="0.34419723139326103"/>
    <n v="4"/>
    <n v="0"/>
    <n v="13761"/>
    <n v="0.383547922182289"/>
    <s v="Unemployed"/>
    <n v="13"/>
    <s v="Gold"/>
    <s v="Los Angeles"/>
    <s v="Missed"/>
    <s v="Late"/>
    <s v="On-time"/>
    <s v="On-time"/>
    <s v="Late"/>
    <s v="Missed"/>
    <n v="4"/>
    <x v="0"/>
    <s v="51-60"/>
    <s v="50001-100000"/>
    <s v="11-15"/>
    <s v="0-25000"/>
    <x v="3"/>
  </r>
  <r>
    <s v="CUST0215"/>
    <n v="20"/>
    <n v="166836"/>
    <n v="600"/>
    <n v="6.6870954319175197E-2"/>
    <n v="2"/>
    <n v="0"/>
    <n v="47695"/>
    <n v="0.269821861295024"/>
    <s v="Unemployed"/>
    <n v="19"/>
    <s v="Gold"/>
    <s v="Los Angeles"/>
    <s v="On-time"/>
    <s v="Missed"/>
    <s v="Late"/>
    <s v="On-time"/>
    <s v="On-time"/>
    <s v="On-time"/>
    <n v="2"/>
    <x v="1"/>
    <s v="18-30"/>
    <s v="150001-200000"/>
    <s v="16-19"/>
    <s v="25001-50000"/>
    <x v="4"/>
  </r>
  <r>
    <s v="CUST0216"/>
    <n v="56"/>
    <n v="191517"/>
    <n v="781"/>
    <n v="0.694852444425761"/>
    <n v="6"/>
    <n v="0"/>
    <n v="11564"/>
    <n v="0.27342861623885401"/>
    <s v="Self-employed"/>
    <n v="2"/>
    <s v="Gold"/>
    <s v="Houston"/>
    <s v="Late"/>
    <s v="On-time"/>
    <s v="On-time"/>
    <s v="On-time"/>
    <s v="Late"/>
    <s v="Missed"/>
    <n v="3"/>
    <x v="1"/>
    <s v="51-60"/>
    <s v="150001-200000"/>
    <s v="0-5"/>
    <s v="0-25000"/>
    <x v="3"/>
  </r>
  <r>
    <s v="CUST0217"/>
    <n v="23"/>
    <n v="38289"/>
    <n v="682"/>
    <n v="0.39770988888995301"/>
    <n v="3"/>
    <n v="0"/>
    <n v="43870"/>
    <n v="0.449425124625633"/>
    <s v="Employed"/>
    <n v="4"/>
    <s v="Student"/>
    <s v="Los Angeles"/>
    <s v="On-time"/>
    <s v="Missed"/>
    <s v="On-time"/>
    <s v="Missed"/>
    <s v="Missed"/>
    <s v="Missed"/>
    <n v="4"/>
    <x v="0"/>
    <s v="18-30"/>
    <s v="0-50000"/>
    <s v="0-5"/>
    <s v="25001-50000"/>
    <x v="4"/>
  </r>
  <r>
    <s v="CUST0218"/>
    <n v="25"/>
    <n v="115497"/>
    <n v="617"/>
    <n v="0.34791998513333799"/>
    <n v="3"/>
    <n v="0"/>
    <n v="92149"/>
    <n v="0.34363351884155002"/>
    <s v="retired"/>
    <n v="15"/>
    <s v="Standard"/>
    <s v="Chicago"/>
    <s v="On-time"/>
    <s v="Late"/>
    <s v="Late"/>
    <s v="On-time"/>
    <s v="Missed"/>
    <s v="Missed"/>
    <n v="4"/>
    <x v="0"/>
    <s v="18-30"/>
    <s v="100001-150000"/>
    <s v="11-15"/>
    <s v="75001-100000"/>
    <x v="4"/>
  </r>
  <r>
    <s v="CUST0219"/>
    <n v="44"/>
    <n v="72108"/>
    <n v="339"/>
    <n v="0.54211400679169297"/>
    <n v="0"/>
    <n v="0"/>
    <n v="23748"/>
    <n v="0.22854854675942601"/>
    <s v="Employed"/>
    <n v="17"/>
    <s v="Business"/>
    <s v="Chicago"/>
    <s v="On-time"/>
    <s v="On-time"/>
    <s v="Late"/>
    <s v="Missed"/>
    <s v="On-time"/>
    <s v="Missed"/>
    <n v="3"/>
    <x v="1"/>
    <s v="41-50"/>
    <s v="50001-100000"/>
    <s v="16-19"/>
    <s v="0-25000"/>
    <x v="0"/>
  </r>
  <r>
    <s v="CUST0220"/>
    <n v="26"/>
    <n v="54298"/>
    <n v="836"/>
    <n v="0.60249991044430296"/>
    <n v="0"/>
    <n v="0"/>
    <n v="15424"/>
    <n v="0.38969744386204702"/>
    <s v="Self-employed"/>
    <n v="16"/>
    <s v="Standard"/>
    <s v="Phoenix"/>
    <s v="On-time"/>
    <s v="Missed"/>
    <s v="Late"/>
    <s v="Missed"/>
    <s v="Missed"/>
    <s v="Missed"/>
    <n v="5"/>
    <x v="0"/>
    <s v="18-30"/>
    <s v="50001-100000"/>
    <s v="16-19"/>
    <s v="0-25000"/>
    <x v="5"/>
  </r>
  <r>
    <s v="CUST0221"/>
    <n v="54"/>
    <n v="187312"/>
    <n v="825"/>
    <n v="0.43584503341874398"/>
    <n v="3"/>
    <n v="0"/>
    <n v="21613"/>
    <n v="0.24666952665721201"/>
    <s v="Employed"/>
    <n v="10"/>
    <s v="Student"/>
    <s v="Phoenix"/>
    <s v="Late"/>
    <s v="Missed"/>
    <s v="On-time"/>
    <s v="Late"/>
    <s v="Missed"/>
    <s v="Late"/>
    <n v="5"/>
    <x v="0"/>
    <s v="51-60"/>
    <s v="150001-200000"/>
    <s v="6-10"/>
    <s v="0-25000"/>
    <x v="5"/>
  </r>
  <r>
    <s v="CUST0222"/>
    <n v="50"/>
    <n v="146456"/>
    <n v="768"/>
    <n v="0.49947966647819603"/>
    <n v="1"/>
    <n v="1"/>
    <n v="41743"/>
    <n v="0.32256981378115201"/>
    <s v="Employed"/>
    <n v="16"/>
    <s v="Gold"/>
    <s v="Los Angeles"/>
    <s v="Late"/>
    <s v="Late"/>
    <s v="Missed"/>
    <s v="Missed"/>
    <s v="On-time"/>
    <s v="Late"/>
    <n v="5"/>
    <x v="0"/>
    <s v="41-50"/>
    <s v="100001-150000"/>
    <s v="16-19"/>
    <s v="25001-50000"/>
    <x v="3"/>
  </r>
  <r>
    <s v="CUST0223"/>
    <n v="68"/>
    <n v="52131"/>
    <n v="565"/>
    <n v="0.64923748146287996"/>
    <n v="2"/>
    <n v="0"/>
    <n v="24851"/>
    <n v="0.48366746308594"/>
    <s v="Unemployed"/>
    <n v="15"/>
    <s v="Platinum"/>
    <s v="New York"/>
    <s v="Missed"/>
    <s v="On-time"/>
    <s v="Late"/>
    <s v="On-time"/>
    <s v="Late"/>
    <s v="Late"/>
    <n v="4"/>
    <x v="0"/>
    <s v="61-74"/>
    <s v="50001-100000"/>
    <s v="11-15"/>
    <s v="0-25000"/>
    <x v="2"/>
  </r>
  <r>
    <s v="CUST0224"/>
    <n v="59"/>
    <n v="88963"/>
    <n v="572"/>
    <n v="0.42796128107801001"/>
    <n v="6"/>
    <n v="0"/>
    <n v="41958"/>
    <n v="0.15687176123619401"/>
    <s v="Self-employed"/>
    <n v="1"/>
    <s v="Gold"/>
    <s v="Houston"/>
    <s v="On-time"/>
    <s v="Missed"/>
    <s v="On-time"/>
    <s v="Late"/>
    <s v="Missed"/>
    <s v="On-time"/>
    <n v="3"/>
    <x v="1"/>
    <s v="51-60"/>
    <s v="50001-100000"/>
    <s v="0-5"/>
    <s v="25001-50000"/>
    <x v="2"/>
  </r>
  <r>
    <s v="CUST0225"/>
    <n v="61"/>
    <n v="107658"/>
    <n v="535"/>
    <n v="0.56046674835266597"/>
    <n v="0"/>
    <n v="0"/>
    <n v="98062"/>
    <n v="0.28242180782334603"/>
    <s v="Unemployed"/>
    <n v="3"/>
    <s v="Business"/>
    <s v="New York"/>
    <s v="Late"/>
    <s v="On-time"/>
    <s v="On-time"/>
    <s v="Late"/>
    <s v="Late"/>
    <s v="Missed"/>
    <n v="4"/>
    <x v="0"/>
    <s v="61-74"/>
    <s v="100001-150000"/>
    <s v="0-5"/>
    <s v="75001-100000"/>
    <x v="2"/>
  </r>
  <r>
    <s v="CUST0226"/>
    <n v="41"/>
    <n v="180983"/>
    <n v="776"/>
    <n v="0.168151076322169"/>
    <n v="6"/>
    <n v="0"/>
    <n v="14756"/>
    <n v="0.34082716409020303"/>
    <s v="Employed"/>
    <n v="6"/>
    <s v="Platinum"/>
    <s v="Los Angeles"/>
    <s v="Missed"/>
    <s v="On-time"/>
    <s v="On-time"/>
    <s v="Late"/>
    <s v="Late"/>
    <s v="Late"/>
    <n v="4"/>
    <x v="0"/>
    <s v="41-50"/>
    <s v="150001-200000"/>
    <s v="6-10"/>
    <s v="0-25000"/>
    <x v="3"/>
  </r>
  <r>
    <s v="CUST0227"/>
    <n v="32"/>
    <n v="20569"/>
    <n v="823"/>
    <n v="0.25173620031444999"/>
    <n v="1"/>
    <n v="0"/>
    <n v="11061"/>
    <n v="0.37646983346646701"/>
    <s v="Unemployed"/>
    <n v="1"/>
    <s v="Gold"/>
    <s v="Los Angeles"/>
    <s v="Late"/>
    <s v="Late"/>
    <s v="Missed"/>
    <s v="Missed"/>
    <s v="On-time"/>
    <s v="Missed"/>
    <n v="5"/>
    <x v="0"/>
    <s v="31-40"/>
    <s v="0-50000"/>
    <s v="0-5"/>
    <s v="0-25000"/>
    <x v="5"/>
  </r>
  <r>
    <s v="CUST0228"/>
    <n v="71"/>
    <n v="150683"/>
    <n v="820"/>
    <n v="0.62110795561608001"/>
    <n v="6"/>
    <n v="0"/>
    <n v="11308"/>
    <n v="0.17587660926391199"/>
    <s v="Self-employed"/>
    <n v="5"/>
    <s v="Platinum"/>
    <s v="New York"/>
    <s v="Missed"/>
    <s v="Missed"/>
    <s v="Missed"/>
    <s v="On-time"/>
    <s v="Missed"/>
    <s v="Late"/>
    <n v="5"/>
    <x v="0"/>
    <s v="61-74"/>
    <s v="150001-200000"/>
    <s v="0-5"/>
    <s v="0-25000"/>
    <x v="5"/>
  </r>
  <r>
    <s v="CUST0229"/>
    <n v="49"/>
    <n v="107658"/>
    <n v="753"/>
    <n v="0.24128827216654"/>
    <n v="4"/>
    <n v="0"/>
    <n v="62010"/>
    <n v="0.146420973142498"/>
    <s v="Employed"/>
    <n v="16"/>
    <s v="Standard"/>
    <s v="Houston"/>
    <s v="Late"/>
    <s v="Late"/>
    <s v="On-time"/>
    <s v="Late"/>
    <s v="Missed"/>
    <s v="Missed"/>
    <n v="5"/>
    <x v="0"/>
    <s v="41-50"/>
    <s v="100001-150000"/>
    <s v="16-19"/>
    <s v="50001-75000"/>
    <x v="3"/>
  </r>
  <r>
    <s v="CUST0230"/>
    <n v="49"/>
    <n v="191615"/>
    <n v="659"/>
    <n v="0.54682750942265901"/>
    <n v="0"/>
    <n v="1"/>
    <n v="73327"/>
    <n v="0.40907493519904198"/>
    <s v="Employed"/>
    <n v="6"/>
    <s v="Student"/>
    <s v="New York"/>
    <s v="Missed"/>
    <s v="Missed"/>
    <s v="On-time"/>
    <s v="Late"/>
    <s v="Missed"/>
    <s v="On-time"/>
    <n v="4"/>
    <x v="0"/>
    <s v="41-50"/>
    <s v="150001-200000"/>
    <s v="6-10"/>
    <s v="50001-75000"/>
    <x v="4"/>
  </r>
  <r>
    <s v="CUST0231"/>
    <n v="41"/>
    <n v="165580"/>
    <n v="629"/>
    <n v="0.470600243560585"/>
    <n v="1"/>
    <n v="0"/>
    <n v="96167"/>
    <n v="0.227958514319616"/>
    <s v="Self-employed"/>
    <n v="4"/>
    <s v="Gold"/>
    <s v="Phoenix"/>
    <s v="Late"/>
    <s v="On-time"/>
    <s v="Missed"/>
    <s v="Late"/>
    <s v="Late"/>
    <s v="On-time"/>
    <n v="4"/>
    <x v="0"/>
    <s v="41-50"/>
    <s v="150001-200000"/>
    <s v="0-5"/>
    <s v="75001-100000"/>
    <x v="4"/>
  </r>
  <r>
    <s v="CUST0232"/>
    <n v="58"/>
    <n v="70284"/>
    <n v="696"/>
    <n v="0.427106547495954"/>
    <n v="1"/>
    <n v="1"/>
    <n v="2882"/>
    <n v="0.22377174920026799"/>
    <s v="Employed"/>
    <n v="4"/>
    <s v="Business"/>
    <s v="Chicago"/>
    <s v="On-time"/>
    <s v="On-time"/>
    <s v="Late"/>
    <s v="Late"/>
    <s v="On-time"/>
    <s v="Late"/>
    <n v="3"/>
    <x v="0"/>
    <s v="51-60"/>
    <s v="50001-100000"/>
    <s v="0-5"/>
    <s v="0-25000"/>
    <x v="4"/>
  </r>
  <r>
    <s v="CUST0233"/>
    <n v="69"/>
    <n v="127816"/>
    <n v="781"/>
    <n v="0.33430744620645397"/>
    <n v="2"/>
    <n v="0"/>
    <n v="32588"/>
    <n v="0.45502496727721597"/>
    <s v="retired"/>
    <n v="19"/>
    <s v="Standard"/>
    <s v="Phoenix"/>
    <s v="Late"/>
    <s v="On-time"/>
    <s v="Late"/>
    <s v="Late"/>
    <s v="Missed"/>
    <s v="Missed"/>
    <n v="5"/>
    <x v="0"/>
    <s v="61-74"/>
    <s v="100001-150000"/>
    <s v="16-19"/>
    <s v="25001-50000"/>
    <x v="3"/>
  </r>
  <r>
    <s v="CUST0234"/>
    <n v="66"/>
    <n v="85390"/>
    <n v="617"/>
    <n v="0.68186800362107503"/>
    <n v="2"/>
    <n v="0"/>
    <n v="11061"/>
    <n v="0.30697023147318198"/>
    <s v="Self-employed"/>
    <n v="15"/>
    <s v="Gold"/>
    <s v="Chicago"/>
    <s v="Late"/>
    <s v="On-time"/>
    <s v="On-time"/>
    <s v="Missed"/>
    <s v="Missed"/>
    <s v="Missed"/>
    <n v="4"/>
    <x v="0"/>
    <s v="61-74"/>
    <s v="50001-100000"/>
    <s v="11-15"/>
    <s v="0-25000"/>
    <x v="4"/>
  </r>
  <r>
    <s v="CUST0235"/>
    <n v="66"/>
    <n v="74101"/>
    <n v="561"/>
    <n v="0.84597823090396695"/>
    <n v="4"/>
    <n v="0"/>
    <n v="42715"/>
    <n v="0.30762382276815697"/>
    <s v="Employed"/>
    <n v="18"/>
    <s v="Standard"/>
    <s v="Los Angeles"/>
    <s v="Missed"/>
    <s v="Late"/>
    <s v="Missed"/>
    <s v="Missed"/>
    <s v="Missed"/>
    <s v="Missed"/>
    <n v="6"/>
    <x v="0"/>
    <s v="61-74"/>
    <s v="50001-100000"/>
    <s v="16-19"/>
    <s v="25001-50000"/>
    <x v="2"/>
  </r>
  <r>
    <s v="CUST0236"/>
    <n v="69"/>
    <n v="127816"/>
    <n v="345"/>
    <n v="0.56003843252003804"/>
    <n v="1"/>
    <n v="0"/>
    <n v="2926"/>
    <n v="0.28202005548484599"/>
    <s v="retired"/>
    <n v="8"/>
    <s v="Business"/>
    <s v="Houston"/>
    <s v="Late"/>
    <s v="Late"/>
    <s v="On-time"/>
    <s v="Missed"/>
    <s v="Late"/>
    <s v="Missed"/>
    <n v="5"/>
    <x v="0"/>
    <s v="61-74"/>
    <s v="100001-150000"/>
    <s v="6-10"/>
    <s v="0-25000"/>
    <x v="0"/>
  </r>
  <r>
    <s v="CUST0237"/>
    <n v="29"/>
    <n v="178273"/>
    <n v="363"/>
    <n v="0.56449814313456304"/>
    <n v="5"/>
    <n v="0"/>
    <n v="98999"/>
    <n v="0.17760179332568299"/>
    <s v="Self-employed"/>
    <n v="4"/>
    <s v="Gold"/>
    <s v="New York"/>
    <s v="On-time"/>
    <s v="Missed"/>
    <s v="Missed"/>
    <s v="On-time"/>
    <s v="Missed"/>
    <s v="Missed"/>
    <n v="4"/>
    <x v="0"/>
    <s v="18-30"/>
    <s v="150001-200000"/>
    <s v="0-5"/>
    <s v="75001-100000"/>
    <x v="0"/>
  </r>
  <r>
    <s v="CUST0238"/>
    <n v="56"/>
    <n v="61540"/>
    <n v="731"/>
    <n v="0.36353387402850101"/>
    <n v="1"/>
    <n v="1"/>
    <n v="75777"/>
    <n v="0.36756969493943797"/>
    <s v="Employed"/>
    <n v="7"/>
    <s v="Business"/>
    <s v="Houston"/>
    <s v="On-time"/>
    <s v="Missed"/>
    <s v="On-time"/>
    <s v="Missed"/>
    <s v="On-time"/>
    <s v="On-time"/>
    <n v="2"/>
    <x v="0"/>
    <s v="51-60"/>
    <s v="50001-100000"/>
    <s v="6-10"/>
    <s v="75001-100000"/>
    <x v="3"/>
  </r>
  <r>
    <s v="CUST0239"/>
    <n v="19"/>
    <n v="170576"/>
    <n v="729"/>
    <n v="0.26078055363512398"/>
    <n v="2"/>
    <n v="0"/>
    <n v="29561"/>
    <n v="0.34094505219256199"/>
    <s v="Employed"/>
    <n v="8"/>
    <s v="Platinum"/>
    <s v="New York"/>
    <s v="On-time"/>
    <s v="Late"/>
    <s v="On-time"/>
    <s v="Missed"/>
    <s v="Missed"/>
    <s v="Late"/>
    <n v="4"/>
    <x v="0"/>
    <s v="18-30"/>
    <s v="150001-200000"/>
    <s v="6-10"/>
    <s v="25001-50000"/>
    <x v="3"/>
  </r>
  <r>
    <s v="CUST0240"/>
    <n v="20"/>
    <n v="191615"/>
    <n v="332"/>
    <n v="0.492052219038765"/>
    <n v="5"/>
    <n v="0"/>
    <n v="44439"/>
    <n v="0.316869132533943"/>
    <s v="Employed"/>
    <n v="4"/>
    <s v="Business"/>
    <s v="Phoenix"/>
    <s v="On-time"/>
    <s v="On-time"/>
    <s v="Missed"/>
    <s v="On-time"/>
    <s v="Late"/>
    <s v="On-time"/>
    <n v="2"/>
    <x v="1"/>
    <s v="18-30"/>
    <s v="150001-200000"/>
    <s v="0-5"/>
    <s v="25001-50000"/>
    <x v="0"/>
  </r>
  <r>
    <s v="CUST0241"/>
    <n v="66"/>
    <n v="138961"/>
    <n v="563"/>
    <n v="0.30525007040838398"/>
    <n v="0"/>
    <n v="0"/>
    <n v="33772"/>
    <n v="0.288367696072374"/>
    <s v="Unemployed"/>
    <n v="9"/>
    <s v="Platinum"/>
    <s v="Phoenix"/>
    <s v="On-time"/>
    <s v="Late"/>
    <s v="Missed"/>
    <s v="Late"/>
    <s v="Missed"/>
    <s v="Missed"/>
    <n v="5"/>
    <x v="0"/>
    <s v="61-74"/>
    <s v="100001-150000"/>
    <s v="6-10"/>
    <s v="25001-50000"/>
    <x v="2"/>
  </r>
  <r>
    <s v="CUST0242"/>
    <n v="54"/>
    <n v="114657"/>
    <n v="522"/>
    <n v="0.14547797433683499"/>
    <n v="0"/>
    <n v="0"/>
    <n v="31481"/>
    <n v="0.27076803506617098"/>
    <s v="retired"/>
    <n v="1"/>
    <s v="Gold"/>
    <s v="New York"/>
    <s v="Late"/>
    <s v="Missed"/>
    <s v="Late"/>
    <s v="On-time"/>
    <s v="Missed"/>
    <s v="Late"/>
    <n v="5"/>
    <x v="0"/>
    <s v="51-60"/>
    <s v="100001-150000"/>
    <s v="0-5"/>
    <s v="25001-50000"/>
    <x v="2"/>
  </r>
  <r>
    <s v="CUST0243"/>
    <n v="66"/>
    <n v="76813"/>
    <n v="749"/>
    <n v="0.66068916247311604"/>
    <n v="6"/>
    <n v="0"/>
    <n v="29584"/>
    <n v="0.39124833895474098"/>
    <s v="Employed"/>
    <n v="8"/>
    <s v="Platinum"/>
    <s v="Houston"/>
    <s v="On-time"/>
    <s v="On-time"/>
    <s v="Late"/>
    <s v="Late"/>
    <s v="On-time"/>
    <s v="Late"/>
    <n v="3"/>
    <x v="1"/>
    <s v="61-74"/>
    <s v="50001-100000"/>
    <s v="6-10"/>
    <s v="25001-50000"/>
    <x v="3"/>
  </r>
  <r>
    <s v="CUST0244"/>
    <n v="73"/>
    <n v="48307"/>
    <n v="319"/>
    <n v="0.67043335765036605"/>
    <n v="3"/>
    <n v="0"/>
    <n v="45776"/>
    <n v="0.28587069367939"/>
    <s v="Employed"/>
    <n v="10"/>
    <s v="Gold"/>
    <s v="New York"/>
    <s v="Late"/>
    <s v="On-time"/>
    <s v="Late"/>
    <s v="Late"/>
    <s v="Missed"/>
    <s v="Late"/>
    <n v="5"/>
    <x v="0"/>
    <s v="61-74"/>
    <s v="0-50000"/>
    <s v="6-10"/>
    <s v="25001-50000"/>
    <x v="0"/>
  </r>
  <r>
    <s v="CUST0245"/>
    <n v="34"/>
    <n v="193677"/>
    <n v="380"/>
    <n v="0.32823224540938101"/>
    <n v="2"/>
    <n v="0"/>
    <n v="83604"/>
    <n v="0.29359389614661102"/>
    <s v="Unemployed"/>
    <n v="3"/>
    <s v="Gold"/>
    <s v="Los Angeles"/>
    <s v="Late"/>
    <s v="On-time"/>
    <s v="Missed"/>
    <s v="On-time"/>
    <s v="Missed"/>
    <s v="Missed"/>
    <n v="4"/>
    <x v="0"/>
    <s v="31-40"/>
    <s v="150001-200000"/>
    <s v="0-5"/>
    <s v="75001-100000"/>
    <x v="0"/>
  </r>
  <r>
    <s v="CUST0246"/>
    <n v="66"/>
    <n v="186334"/>
    <n v="521"/>
    <n v="0.54879286425584795"/>
    <n v="3"/>
    <n v="0"/>
    <n v="20052"/>
    <n v="0.35298931548837698"/>
    <s v="Employed"/>
    <n v="1"/>
    <s v="Student"/>
    <s v="Phoenix"/>
    <s v="Missed"/>
    <s v="Late"/>
    <s v="Missed"/>
    <s v="Missed"/>
    <s v="On-time"/>
    <s v="Late"/>
    <n v="5"/>
    <x v="0"/>
    <s v="61-74"/>
    <s v="150001-200000"/>
    <s v="0-5"/>
    <s v="0-25000"/>
    <x v="2"/>
  </r>
  <r>
    <s v="CUST0247"/>
    <n v="19"/>
    <n v="74163"/>
    <n v="623"/>
    <n v="0.70039045355835305"/>
    <n v="5"/>
    <n v="0"/>
    <n v="15424"/>
    <n v="0.32079609306803802"/>
    <s v="Employed"/>
    <n v="5"/>
    <s v="Gold"/>
    <s v="Los Angeles"/>
    <s v="Missed"/>
    <s v="Late"/>
    <s v="Missed"/>
    <s v="Late"/>
    <s v="Late"/>
    <s v="On-time"/>
    <n v="5"/>
    <x v="0"/>
    <s v="18-30"/>
    <s v="50001-100000"/>
    <s v="0-5"/>
    <s v="0-25000"/>
    <x v="4"/>
  </r>
  <r>
    <s v="CUST0248"/>
    <n v="19"/>
    <n v="102235"/>
    <n v="412"/>
    <n v="0.541005337412375"/>
    <n v="2"/>
    <n v="1"/>
    <n v="26649"/>
    <n v="0.46422760575404298"/>
    <s v="Self-employed"/>
    <n v="13"/>
    <s v="Platinum"/>
    <s v="Phoenix"/>
    <s v="On-time"/>
    <s v="Late"/>
    <s v="On-time"/>
    <s v="On-time"/>
    <s v="On-time"/>
    <s v="Late"/>
    <n v="2"/>
    <x v="0"/>
    <s v="18-30"/>
    <s v="100001-150000"/>
    <s v="11-15"/>
    <s v="25001-50000"/>
    <x v="1"/>
  </r>
  <r>
    <s v="CUST0249"/>
    <n v="45"/>
    <n v="27763"/>
    <n v="655"/>
    <n v="0.26136907078025301"/>
    <n v="4"/>
    <n v="0"/>
    <n v="52425"/>
    <n v="0.12386332225266899"/>
    <s v="Employed"/>
    <n v="0"/>
    <s v="Student"/>
    <s v="Phoenix"/>
    <s v="On-time"/>
    <s v="On-time"/>
    <s v="Late"/>
    <s v="Late"/>
    <s v="Missed"/>
    <s v="Late"/>
    <n v="4"/>
    <x v="0"/>
    <s v="41-50"/>
    <s v="0-50000"/>
    <s v="0-5"/>
    <s v="50001-75000"/>
    <x v="4"/>
  </r>
  <r>
    <s v="CUST0250"/>
    <n v="71"/>
    <n v="39285"/>
    <n v="818"/>
    <n v="0.45342131735258001"/>
    <n v="1"/>
    <n v="0"/>
    <n v="99620"/>
    <n v="0.329990743836726"/>
    <s v="retired"/>
    <n v="17"/>
    <s v="Student"/>
    <s v="Chicago"/>
    <s v="Missed"/>
    <s v="On-time"/>
    <s v="Missed"/>
    <s v="Missed"/>
    <s v="On-time"/>
    <s v="On-time"/>
    <n v="3"/>
    <x v="1"/>
    <s v="61-74"/>
    <s v="0-50000"/>
    <s v="16-19"/>
    <s v="75001-100000"/>
    <x v="5"/>
  </r>
  <r>
    <s v="CUST0251"/>
    <n v="40"/>
    <n v="66991"/>
    <n v="337"/>
    <n v="0.765361884008398"/>
    <n v="4"/>
    <n v="0"/>
    <n v="23431"/>
    <n v="0.229439421952783"/>
    <s v="Employed"/>
    <n v="6"/>
    <s v="Gold"/>
    <s v="Los Angeles"/>
    <s v="Missed"/>
    <s v="Missed"/>
    <s v="On-time"/>
    <s v="Late"/>
    <s v="Late"/>
    <s v="Missed"/>
    <n v="5"/>
    <x v="0"/>
    <s v="31-40"/>
    <s v="50001-100000"/>
    <s v="6-10"/>
    <s v="0-25000"/>
    <x v="0"/>
  </r>
  <r>
    <s v="CUST0252"/>
    <n v="54"/>
    <n v="185883"/>
    <n v="663"/>
    <n v="0.54940532872102199"/>
    <n v="5"/>
    <n v="1"/>
    <n v="95074"/>
    <n v="0.20579134652450701"/>
    <s v="Employed"/>
    <n v="0"/>
    <s v="Business"/>
    <s v="Los Angeles"/>
    <s v="Missed"/>
    <s v="On-time"/>
    <s v="Missed"/>
    <s v="Late"/>
    <s v="On-time"/>
    <s v="Late"/>
    <n v="4"/>
    <x v="0"/>
    <s v="51-60"/>
    <s v="150001-200000"/>
    <s v="0-5"/>
    <s v="75001-100000"/>
    <x v="4"/>
  </r>
  <r>
    <s v="CUST0253"/>
    <n v="49"/>
    <n v="119185"/>
    <n v="635"/>
    <n v="0.607826420636561"/>
    <n v="2"/>
    <n v="0"/>
    <n v="31674"/>
    <n v="0.25429357939556502"/>
    <s v="Self-employed"/>
    <n v="0"/>
    <s v="Business"/>
    <s v="Chicago"/>
    <s v="Missed"/>
    <s v="Missed"/>
    <s v="Late"/>
    <s v="Missed"/>
    <s v="Late"/>
    <s v="On-time"/>
    <n v="5"/>
    <x v="0"/>
    <s v="41-50"/>
    <s v="100001-150000"/>
    <s v="0-5"/>
    <s v="25001-50000"/>
    <x v="4"/>
  </r>
  <r>
    <s v="CUST0254"/>
    <n v="50"/>
    <n v="98042"/>
    <n v="847"/>
    <n v="0.56832584387382201"/>
    <n v="5"/>
    <n v="1"/>
    <n v="90739"/>
    <n v="0.30546794084817602"/>
    <s v="Employed"/>
    <n v="0"/>
    <s v="Student"/>
    <s v="Houston"/>
    <s v="On-time"/>
    <s v="Missed"/>
    <s v="Late"/>
    <s v="Missed"/>
    <s v="Missed"/>
    <s v="On-time"/>
    <n v="4"/>
    <x v="0"/>
    <s v="41-50"/>
    <s v="50001-100000"/>
    <s v="0-5"/>
    <s v="75001-100000"/>
    <x v="5"/>
  </r>
  <r>
    <s v="CUST0255"/>
    <n v="18"/>
    <n v="116042"/>
    <n v="544"/>
    <n v="0.328897728404349"/>
    <n v="1"/>
    <n v="0"/>
    <n v="30509"/>
    <n v="0.30990690759234002"/>
    <s v="Unemployed"/>
    <n v="3"/>
    <s v="Gold"/>
    <s v="Los Angeles"/>
    <s v="Missed"/>
    <s v="Late"/>
    <s v="On-time"/>
    <s v="On-time"/>
    <s v="Missed"/>
    <s v="Missed"/>
    <n v="4"/>
    <x v="0"/>
    <s v="18-30"/>
    <s v="100001-150000"/>
    <s v="0-5"/>
    <s v="25001-50000"/>
    <x v="2"/>
  </r>
  <r>
    <s v="CUST0256"/>
    <n v="36"/>
    <n v="95219"/>
    <n v="535"/>
    <n v="0.37583095614347101"/>
    <n v="0"/>
    <n v="0"/>
    <n v="41594"/>
    <n v="0.14826937843214999"/>
    <s v="Self-employed"/>
    <n v="3"/>
    <s v="Business"/>
    <s v="New York"/>
    <s v="On-time"/>
    <s v="Missed"/>
    <s v="Missed"/>
    <s v="On-time"/>
    <s v="On-time"/>
    <s v="Late"/>
    <n v="3"/>
    <x v="1"/>
    <s v="31-40"/>
    <s v="50001-100000"/>
    <s v="0-5"/>
    <s v="25001-50000"/>
    <x v="2"/>
  </r>
  <r>
    <s v="CUST0257"/>
    <n v="19"/>
    <n v="155734"/>
    <n v="524"/>
    <n v="0.56777303141034796"/>
    <n v="0"/>
    <n v="0"/>
    <n v="3142"/>
    <n v="0.24589161703221801"/>
    <s v="Unemployed"/>
    <n v="17"/>
    <s v="Gold"/>
    <s v="Chicago"/>
    <s v="On-time"/>
    <s v="On-time"/>
    <s v="On-time"/>
    <s v="On-time"/>
    <s v="Late"/>
    <s v="Missed"/>
    <n v="2"/>
    <x v="1"/>
    <s v="18-30"/>
    <s v="150001-200000"/>
    <s v="16-19"/>
    <s v="0-25000"/>
    <x v="2"/>
  </r>
  <r>
    <s v="CUST0258"/>
    <n v="70"/>
    <n v="116042"/>
    <n v="608"/>
    <n v="0.66337435600408101"/>
    <n v="5"/>
    <n v="1"/>
    <n v="63443"/>
    <n v="0.32812215514764498"/>
    <s v="Self-employed"/>
    <n v="10"/>
    <s v="Gold"/>
    <s v="Los Angeles"/>
    <s v="Late"/>
    <s v="On-time"/>
    <s v="Missed"/>
    <s v="Late"/>
    <s v="Missed"/>
    <s v="On-time"/>
    <n v="4"/>
    <x v="0"/>
    <s v="61-74"/>
    <s v="100001-150000"/>
    <s v="6-10"/>
    <s v="50001-75000"/>
    <x v="4"/>
  </r>
  <r>
    <s v="CUST0259"/>
    <n v="61"/>
    <n v="109456"/>
    <n v="354"/>
    <n v="0.71998099018357598"/>
    <n v="3"/>
    <n v="0"/>
    <n v="8526"/>
    <n v="0.21230695492163401"/>
    <s v="Employed"/>
    <n v="0"/>
    <s v="Student"/>
    <s v="Houston"/>
    <s v="Late"/>
    <s v="Missed"/>
    <s v="On-time"/>
    <s v="Missed"/>
    <s v="On-time"/>
    <s v="Missed"/>
    <n v="4"/>
    <x v="0"/>
    <s v="61-74"/>
    <s v="100001-150000"/>
    <s v="0-5"/>
    <s v="0-25000"/>
    <x v="0"/>
  </r>
  <r>
    <s v="CUST0260"/>
    <n v="43"/>
    <n v="70284"/>
    <n v="405"/>
    <n v="0.32837889104636098"/>
    <n v="2"/>
    <n v="0"/>
    <n v="10778"/>
    <n v="0.18852160952834801"/>
    <s v="Unemployed"/>
    <n v="9"/>
    <s v="Student"/>
    <s v="Los Angeles"/>
    <s v="Late"/>
    <s v="Missed"/>
    <s v="Missed"/>
    <s v="On-time"/>
    <s v="Missed"/>
    <s v="On-time"/>
    <n v="4"/>
    <x v="0"/>
    <s v="41-50"/>
    <s v="50001-100000"/>
    <s v="6-10"/>
    <s v="0-25000"/>
    <x v="1"/>
  </r>
  <r>
    <s v="CUST0261"/>
    <n v="49"/>
    <n v="61540"/>
    <n v="777"/>
    <n v="0.58662410693543798"/>
    <n v="2"/>
    <n v="0"/>
    <n v="15171"/>
    <n v="0.30163393500000002"/>
    <s v="Unemployed"/>
    <n v="8"/>
    <s v="Standard"/>
    <s v="Phoenix"/>
    <s v="On-time"/>
    <s v="Missed"/>
    <s v="Late"/>
    <s v="On-time"/>
    <s v="On-time"/>
    <s v="Late"/>
    <n v="3"/>
    <x v="1"/>
    <s v="41-50"/>
    <s v="50001-100000"/>
    <s v="6-10"/>
    <s v="0-25000"/>
    <x v="3"/>
  </r>
  <r>
    <s v="CUST0262"/>
    <n v="23"/>
    <n v="93752"/>
    <n v="350"/>
    <n v="0.73740882234379501"/>
    <n v="0"/>
    <n v="0"/>
    <n v="11942"/>
    <n v="0.233680655162464"/>
    <s v="Unemployed"/>
    <n v="3"/>
    <s v="Business"/>
    <s v="New York"/>
    <s v="On-time"/>
    <s v="Missed"/>
    <s v="On-time"/>
    <s v="Late"/>
    <s v="Missed"/>
    <s v="Late"/>
    <n v="4"/>
    <x v="0"/>
    <s v="18-30"/>
    <s v="50001-100000"/>
    <s v="0-5"/>
    <s v="0-25000"/>
    <x v="0"/>
  </r>
  <r>
    <s v="CUST0263"/>
    <n v="49"/>
    <n v="42350"/>
    <n v="341"/>
    <n v="0.30258364594239501"/>
    <n v="6"/>
    <n v="0"/>
    <n v="83022"/>
    <n v="0.18503708010491801"/>
    <s v="Self-employed"/>
    <n v="5"/>
    <s v="Business"/>
    <s v="Chicago"/>
    <s v="Late"/>
    <s v="Missed"/>
    <s v="Missed"/>
    <s v="Late"/>
    <s v="Missed"/>
    <s v="Missed"/>
    <n v="6"/>
    <x v="0"/>
    <s v="41-50"/>
    <s v="0-50000"/>
    <s v="0-5"/>
    <s v="75001-100000"/>
    <x v="0"/>
  </r>
  <r>
    <s v="CUST0264"/>
    <n v="72"/>
    <n v="97750"/>
    <n v="414"/>
    <n v="0.79734942715995405"/>
    <n v="4"/>
    <n v="0"/>
    <n v="72332"/>
    <n v="0.20160671168899399"/>
    <s v="Employed"/>
    <n v="15"/>
    <s v="Business"/>
    <s v="Phoenix"/>
    <s v="Late"/>
    <s v="Missed"/>
    <s v="Late"/>
    <s v="Missed"/>
    <s v="On-time"/>
    <s v="Missed"/>
    <n v="5"/>
    <x v="0"/>
    <s v="61-74"/>
    <s v="50001-100000"/>
    <s v="11-15"/>
    <s v="50001-75000"/>
    <x v="1"/>
  </r>
  <r>
    <s v="CUST0265"/>
    <n v="21"/>
    <n v="142016"/>
    <n v="445"/>
    <n v="0.82778816546883704"/>
    <n v="6"/>
    <n v="1"/>
    <n v="65548"/>
    <n v="0.27281796967203398"/>
    <s v="Employed"/>
    <n v="1"/>
    <s v="Platinum"/>
    <s v="Houston"/>
    <s v="Late"/>
    <s v="On-time"/>
    <s v="Missed"/>
    <s v="Late"/>
    <s v="Late"/>
    <s v="On-time"/>
    <n v="4"/>
    <x v="0"/>
    <s v="18-30"/>
    <s v="100001-150000"/>
    <s v="0-5"/>
    <s v="50001-75000"/>
    <x v="1"/>
  </r>
  <r>
    <s v="CUST0266"/>
    <n v="72"/>
    <n v="16062"/>
    <n v="584"/>
    <n v="1.0250172679243299"/>
    <n v="1"/>
    <n v="0"/>
    <n v="92285"/>
    <n v="0.24001711234570999"/>
    <s v="Unemployed"/>
    <n v="17"/>
    <s v="Gold"/>
    <s v="Phoenix"/>
    <s v="Missed"/>
    <s v="Late"/>
    <s v="Missed"/>
    <s v="Missed"/>
    <s v="On-time"/>
    <s v="Late"/>
    <n v="5"/>
    <x v="0"/>
    <s v="61-74"/>
    <s v="0-50000"/>
    <s v="16-19"/>
    <s v="75001-100000"/>
    <x v="2"/>
  </r>
  <r>
    <s v="CUST0267"/>
    <n v="28"/>
    <n v="75692"/>
    <n v="534"/>
    <n v="0.54618668816599802"/>
    <n v="4"/>
    <n v="0"/>
    <n v="48397"/>
    <n v="0.183376210614069"/>
    <s v="retired"/>
    <n v="9"/>
    <s v="Student"/>
    <s v="Phoenix"/>
    <s v="Missed"/>
    <s v="Missed"/>
    <s v="Late"/>
    <s v="Late"/>
    <s v="Missed"/>
    <s v="Late"/>
    <n v="6"/>
    <x v="0"/>
    <s v="18-30"/>
    <s v="50001-100000"/>
    <s v="6-10"/>
    <s v="25001-50000"/>
    <x v="2"/>
  </r>
  <r>
    <s v="CUST0268"/>
    <n v="73"/>
    <n v="158087"/>
    <n v="669"/>
    <n v="0.547284935252489"/>
    <n v="4"/>
    <n v="0"/>
    <n v="68998"/>
    <n v="0.30163393500000002"/>
    <s v="Employed"/>
    <n v="16"/>
    <s v="Business"/>
    <s v="Houston"/>
    <s v="Late"/>
    <s v="Late"/>
    <s v="Missed"/>
    <s v="On-time"/>
    <s v="Missed"/>
    <s v="Late"/>
    <n v="5"/>
    <x v="0"/>
    <s v="61-74"/>
    <s v="150001-200000"/>
    <s v="16-19"/>
    <s v="50001-75000"/>
    <x v="4"/>
  </r>
  <r>
    <s v="CUST0269"/>
    <n v="34"/>
    <n v="53765"/>
    <n v="736"/>
    <n v="0.66539887782346296"/>
    <n v="5"/>
    <n v="0"/>
    <n v="52413"/>
    <n v="0.33023113051476399"/>
    <s v="retired"/>
    <n v="12"/>
    <s v="Standard"/>
    <s v="Phoenix"/>
    <s v="Missed"/>
    <s v="Missed"/>
    <s v="On-time"/>
    <s v="On-time"/>
    <s v="Missed"/>
    <s v="Late"/>
    <n v="4"/>
    <x v="0"/>
    <s v="31-40"/>
    <s v="50001-100000"/>
    <s v="11-15"/>
    <s v="50001-75000"/>
    <x v="3"/>
  </r>
  <r>
    <s v="CUST0270"/>
    <n v="55"/>
    <n v="198062"/>
    <n v="766"/>
    <n v="0.65956053460988295"/>
    <n v="0"/>
    <n v="0"/>
    <n v="50989"/>
    <n v="0.37528272138084701"/>
    <s v="Employed"/>
    <n v="17"/>
    <s v="Business"/>
    <s v="Chicago"/>
    <s v="Missed"/>
    <s v="Missed"/>
    <s v="On-time"/>
    <s v="Missed"/>
    <s v="Late"/>
    <s v="Late"/>
    <n v="5"/>
    <x v="0"/>
    <s v="51-60"/>
    <s v="150001-200000"/>
    <s v="16-19"/>
    <s v="50001-75000"/>
    <x v="3"/>
  </r>
  <r>
    <s v="CUST0271"/>
    <n v="41"/>
    <n v="38049"/>
    <n v="648"/>
    <n v="0.72527337219912102"/>
    <n v="6"/>
    <n v="0"/>
    <n v="44016"/>
    <n v="0.26032550210056199"/>
    <s v="Employed"/>
    <n v="12"/>
    <s v="Gold"/>
    <s v="Los Angeles"/>
    <s v="Late"/>
    <s v="Missed"/>
    <s v="Late"/>
    <s v="On-time"/>
    <s v="Missed"/>
    <s v="Missed"/>
    <n v="5"/>
    <x v="0"/>
    <s v="41-50"/>
    <s v="0-50000"/>
    <s v="11-15"/>
    <s v="25001-50000"/>
    <x v="4"/>
  </r>
  <r>
    <s v="CUST0272"/>
    <n v="22"/>
    <n v="166222"/>
    <n v="762"/>
    <n v="0.65680663609302004"/>
    <n v="6"/>
    <n v="0"/>
    <n v="29416"/>
    <n v="0.27342243035457198"/>
    <s v="Unemployed"/>
    <n v="16"/>
    <s v="Gold"/>
    <s v="Phoenix"/>
    <s v="Late"/>
    <s v="Missed"/>
    <s v="Missed"/>
    <s v="Late"/>
    <s v="Late"/>
    <s v="Late"/>
    <n v="6"/>
    <x v="0"/>
    <s v="18-30"/>
    <s v="150001-200000"/>
    <s v="16-19"/>
    <s v="25001-50000"/>
    <x v="3"/>
  </r>
  <r>
    <s v="CUST0273"/>
    <n v="69"/>
    <n v="107658"/>
    <n v="423"/>
    <n v="0.47878761819239202"/>
    <n v="0"/>
    <n v="1"/>
    <n v="45776"/>
    <n v="0.30028105156861201"/>
    <s v="Unemployed"/>
    <n v="4"/>
    <s v="Student"/>
    <s v="Chicago"/>
    <s v="Missed"/>
    <s v="Late"/>
    <s v="Missed"/>
    <s v="Late"/>
    <s v="Missed"/>
    <s v="Missed"/>
    <n v="6"/>
    <x v="0"/>
    <s v="61-74"/>
    <s v="100001-150000"/>
    <s v="0-5"/>
    <s v="25001-50000"/>
    <x v="1"/>
  </r>
  <r>
    <s v="CUST0274"/>
    <n v="51"/>
    <n v="193031"/>
    <n v="670"/>
    <n v="0.74439942419469995"/>
    <n v="6"/>
    <n v="1"/>
    <n v="80150"/>
    <n v="0.45787835766122498"/>
    <s v="Self-employed"/>
    <n v="10"/>
    <s v="Platinum"/>
    <s v="Los Angeles"/>
    <s v="On-time"/>
    <s v="On-time"/>
    <s v="Missed"/>
    <s v="Missed"/>
    <s v="Late"/>
    <s v="Missed"/>
    <n v="4"/>
    <x v="0"/>
    <s v="51-60"/>
    <s v="150001-200000"/>
    <s v="6-10"/>
    <s v="75001-100000"/>
    <x v="4"/>
  </r>
  <r>
    <s v="CUST0275"/>
    <n v="23"/>
    <n v="189358"/>
    <n v="823"/>
    <n v="0.28574917006145401"/>
    <n v="0"/>
    <n v="0"/>
    <n v="2687"/>
    <n v="0.14322922061742199"/>
    <s v="Employed"/>
    <n v="6"/>
    <s v="Student"/>
    <s v="Los Angeles"/>
    <s v="Late"/>
    <s v="On-time"/>
    <s v="On-time"/>
    <s v="Late"/>
    <s v="Late"/>
    <s v="Late"/>
    <n v="4"/>
    <x v="0"/>
    <s v="18-30"/>
    <s v="150001-200000"/>
    <s v="6-10"/>
    <s v="0-25000"/>
    <x v="5"/>
  </r>
  <r>
    <s v="CUST0276"/>
    <n v="39"/>
    <n v="101188"/>
    <n v="694"/>
    <n v="0.50117046734507498"/>
    <n v="5"/>
    <n v="1"/>
    <n v="23685"/>
    <n v="0.258551027412743"/>
    <s v="Employed"/>
    <n v="9"/>
    <s v="Business"/>
    <s v="Phoenix"/>
    <s v="Late"/>
    <s v="Late"/>
    <s v="On-time"/>
    <s v="Late"/>
    <s v="On-time"/>
    <s v="Missed"/>
    <n v="4"/>
    <x v="0"/>
    <s v="31-40"/>
    <s v="100001-150000"/>
    <s v="6-10"/>
    <s v="0-25000"/>
    <x v="4"/>
  </r>
  <r>
    <s v="CUST0277"/>
    <n v="28"/>
    <n v="107658"/>
    <n v="421"/>
    <n v="0.81274712320995901"/>
    <n v="3"/>
    <n v="0"/>
    <n v="77719"/>
    <n v="0.12780270358672799"/>
    <s v="Unemployed"/>
    <n v="16"/>
    <s v="Standard"/>
    <s v="Chicago"/>
    <s v="On-time"/>
    <s v="Missed"/>
    <s v="Missed"/>
    <s v="Late"/>
    <s v="Missed"/>
    <s v="On-time"/>
    <n v="4"/>
    <x v="0"/>
    <s v="18-30"/>
    <s v="100001-150000"/>
    <s v="16-19"/>
    <s v="75001-100000"/>
    <x v="1"/>
  </r>
  <r>
    <s v="CUST0278"/>
    <n v="65"/>
    <n v="54749"/>
    <n v="407"/>
    <n v="0.249950700375936"/>
    <n v="4"/>
    <n v="0"/>
    <n v="44439"/>
    <n v="0.33623184587355498"/>
    <s v="Employed"/>
    <n v="14"/>
    <s v="Student"/>
    <s v="Phoenix"/>
    <s v="Missed"/>
    <s v="Missed"/>
    <s v="On-time"/>
    <s v="On-time"/>
    <s v="On-time"/>
    <s v="Late"/>
    <n v="3"/>
    <x v="1"/>
    <s v="61-74"/>
    <s v="50001-100000"/>
    <s v="11-15"/>
    <s v="25001-50000"/>
    <x v="1"/>
  </r>
  <r>
    <s v="CUST0279"/>
    <n v="33"/>
    <n v="107658"/>
    <n v="418"/>
    <n v="0.36450486860056702"/>
    <n v="5"/>
    <n v="0"/>
    <n v="37905"/>
    <n v="0.28560416062119798"/>
    <s v="Unemployed"/>
    <n v="17"/>
    <s v="Platinum"/>
    <s v="Houston"/>
    <s v="Missed"/>
    <s v="On-time"/>
    <s v="Late"/>
    <s v="Missed"/>
    <s v="Missed"/>
    <s v="On-time"/>
    <n v="4"/>
    <x v="0"/>
    <s v="31-40"/>
    <s v="100001-150000"/>
    <s v="16-19"/>
    <s v="25001-50000"/>
    <x v="1"/>
  </r>
  <r>
    <s v="CUST0280"/>
    <n v="50"/>
    <n v="65990"/>
    <n v="622"/>
    <n v="0.63434945821545796"/>
    <n v="2"/>
    <n v="0"/>
    <n v="99005"/>
    <n v="0.320299211293607"/>
    <s v="Employed"/>
    <n v="18"/>
    <s v="Student"/>
    <s v="Los Angeles"/>
    <s v="Missed"/>
    <s v="Missed"/>
    <s v="Missed"/>
    <s v="Missed"/>
    <s v="Late"/>
    <s v="Missed"/>
    <n v="6"/>
    <x v="0"/>
    <s v="41-50"/>
    <s v="50001-100000"/>
    <s v="16-19"/>
    <s v="75001-100000"/>
    <x v="4"/>
  </r>
  <r>
    <s v="CUST0281"/>
    <n v="26"/>
    <n v="42350"/>
    <n v="825"/>
    <n v="0.57878239464723003"/>
    <n v="1"/>
    <n v="0"/>
    <n v="46813"/>
    <n v="0.31531225625910703"/>
    <s v="Employed"/>
    <n v="1"/>
    <s v="Gold"/>
    <s v="Phoenix"/>
    <s v="Late"/>
    <s v="Late"/>
    <s v="Late"/>
    <s v="Missed"/>
    <s v="Missed"/>
    <s v="Late"/>
    <n v="6"/>
    <x v="0"/>
    <s v="18-30"/>
    <s v="0-50000"/>
    <s v="0-5"/>
    <s v="25001-50000"/>
    <x v="5"/>
  </r>
  <r>
    <s v="CUST0282"/>
    <n v="23"/>
    <n v="42350"/>
    <n v="823"/>
    <n v="0.324994918468751"/>
    <n v="3"/>
    <n v="1"/>
    <n v="45776"/>
    <n v="0.39907082537035099"/>
    <s v="Unemployed"/>
    <n v="3"/>
    <s v="Business"/>
    <s v="Los Angeles"/>
    <s v="On-time"/>
    <s v="Missed"/>
    <s v="Missed"/>
    <s v="Late"/>
    <s v="Late"/>
    <s v="Missed"/>
    <n v="5"/>
    <x v="0"/>
    <s v="18-30"/>
    <s v="0-50000"/>
    <s v="0-5"/>
    <s v="25001-50000"/>
    <x v="5"/>
  </r>
  <r>
    <s v="CUST0283"/>
    <n v="33"/>
    <n v="116570"/>
    <n v="452"/>
    <n v="0.416761199453971"/>
    <n v="2"/>
    <n v="0"/>
    <n v="50989"/>
    <n v="0.353813296456846"/>
    <s v="Employed"/>
    <n v="2"/>
    <s v="Business"/>
    <s v="Chicago"/>
    <s v="Missed"/>
    <s v="On-time"/>
    <s v="Missed"/>
    <s v="On-time"/>
    <s v="Late"/>
    <s v="Missed"/>
    <n v="4"/>
    <x v="0"/>
    <s v="31-40"/>
    <s v="100001-150000"/>
    <s v="0-5"/>
    <s v="50001-75000"/>
    <x v="1"/>
  </r>
  <r>
    <s v="CUST0284"/>
    <n v="46"/>
    <n v="159572"/>
    <n v="724"/>
    <n v="0.26384358746993197"/>
    <n v="4"/>
    <n v="1"/>
    <n v="74433"/>
    <n v="0.38305079576600798"/>
    <s v="Employed"/>
    <n v="6"/>
    <s v="Business"/>
    <s v="New York"/>
    <s v="On-time"/>
    <s v="On-time"/>
    <s v="On-time"/>
    <s v="On-time"/>
    <s v="Late"/>
    <s v="Missed"/>
    <n v="2"/>
    <x v="0"/>
    <s v="41-50"/>
    <s v="150001-200000"/>
    <s v="6-10"/>
    <s v="50001-75000"/>
    <x v="3"/>
  </r>
  <r>
    <s v="CUST0285"/>
    <n v="20"/>
    <n v="116570"/>
    <n v="739"/>
    <n v="0.696096999904114"/>
    <n v="6"/>
    <n v="0"/>
    <n v="52331"/>
    <n v="0.19344653101030501"/>
    <s v="retired"/>
    <n v="17"/>
    <s v="Business"/>
    <s v="Phoenix"/>
    <s v="Late"/>
    <s v="Late"/>
    <s v="On-time"/>
    <s v="Late"/>
    <s v="Late"/>
    <s v="Missed"/>
    <n v="5"/>
    <x v="0"/>
    <s v="18-30"/>
    <s v="100001-150000"/>
    <s v="16-19"/>
    <s v="50001-75000"/>
    <x v="3"/>
  </r>
  <r>
    <s v="CUST0286"/>
    <n v="37"/>
    <n v="190333"/>
    <n v="700"/>
    <n v="0.44882372846589302"/>
    <n v="0"/>
    <n v="0"/>
    <n v="41958"/>
    <n v="0.41931708649751398"/>
    <s v="Employed"/>
    <n v="9"/>
    <s v="Business"/>
    <s v="Phoenix"/>
    <s v="Late"/>
    <s v="Missed"/>
    <s v="On-time"/>
    <s v="On-time"/>
    <s v="Late"/>
    <s v="On-time"/>
    <n v="3"/>
    <x v="1"/>
    <s v="31-40"/>
    <s v="150001-200000"/>
    <s v="6-10"/>
    <s v="25001-50000"/>
    <x v="3"/>
  </r>
  <r>
    <s v="CUST0287"/>
    <n v="53"/>
    <n v="32955"/>
    <n v="482"/>
    <n v="0.85843118215212599"/>
    <n v="4"/>
    <n v="1"/>
    <n v="45089"/>
    <n v="0.22776372605110001"/>
    <s v="Employed"/>
    <n v="6"/>
    <s v="Business"/>
    <s v="Los Angeles"/>
    <s v="Missed"/>
    <s v="Missed"/>
    <s v="Late"/>
    <s v="Late"/>
    <s v="Late"/>
    <s v="Missed"/>
    <n v="6"/>
    <x v="0"/>
    <s v="51-60"/>
    <s v="0-50000"/>
    <s v="6-10"/>
    <s v="25001-50000"/>
    <x v="1"/>
  </r>
  <r>
    <s v="CUST0288"/>
    <n v="36"/>
    <n v="141131"/>
    <n v="385"/>
    <n v="0.51622004880800398"/>
    <n v="5"/>
    <n v="0"/>
    <n v="63375"/>
    <n v="0.23351304573760101"/>
    <s v="Employed"/>
    <n v="7"/>
    <s v="Standard"/>
    <s v="Chicago"/>
    <s v="On-time"/>
    <s v="Missed"/>
    <s v="Late"/>
    <s v="On-time"/>
    <s v="On-time"/>
    <s v="On-time"/>
    <n v="2"/>
    <x v="1"/>
    <s v="31-40"/>
    <s v="100001-150000"/>
    <s v="6-10"/>
    <s v="50001-75000"/>
    <x v="0"/>
  </r>
  <r>
    <s v="CUST0289"/>
    <n v="43"/>
    <n v="68682"/>
    <n v="579"/>
    <n v="0.456051939319424"/>
    <n v="1"/>
    <n v="0"/>
    <n v="86965"/>
    <n v="0.32708425773529898"/>
    <s v="retired"/>
    <n v="5"/>
    <s v="Platinum"/>
    <s v="Houston"/>
    <s v="Missed"/>
    <s v="On-time"/>
    <s v="Late"/>
    <s v="Late"/>
    <s v="On-time"/>
    <s v="Missed"/>
    <n v="4"/>
    <x v="0"/>
    <s v="41-50"/>
    <s v="50001-100000"/>
    <s v="0-5"/>
    <s v="75001-100000"/>
    <x v="2"/>
  </r>
  <r>
    <s v="CUST0290"/>
    <n v="20"/>
    <n v="16062"/>
    <n v="658"/>
    <n v="0.43663564774163999"/>
    <n v="5"/>
    <n v="0"/>
    <n v="67673"/>
    <n v="0.33019182630492699"/>
    <s v="Self-employed"/>
    <n v="0"/>
    <s v="Business"/>
    <s v="Chicago"/>
    <s v="Late"/>
    <s v="On-time"/>
    <s v="On-time"/>
    <s v="Missed"/>
    <s v="Late"/>
    <s v="On-time"/>
    <n v="3"/>
    <x v="1"/>
    <s v="18-30"/>
    <s v="0-50000"/>
    <s v="0-5"/>
    <s v="50001-75000"/>
    <x v="4"/>
  </r>
  <r>
    <s v="CUST0291"/>
    <n v="36"/>
    <n v="107658"/>
    <n v="836"/>
    <n v="0.45116003296151402"/>
    <n v="3"/>
    <n v="0"/>
    <n v="70406"/>
    <n v="0.19281431977675201"/>
    <s v="Employed"/>
    <n v="3"/>
    <s v="Platinum"/>
    <s v="Phoenix"/>
    <s v="Late"/>
    <s v="Late"/>
    <s v="Late"/>
    <s v="Late"/>
    <s v="Late"/>
    <s v="Late"/>
    <n v="6"/>
    <x v="0"/>
    <s v="31-40"/>
    <s v="100001-150000"/>
    <s v="0-5"/>
    <s v="50001-75000"/>
    <x v="5"/>
  </r>
  <r>
    <s v="CUST0292"/>
    <n v="37"/>
    <n v="155734"/>
    <n v="315"/>
    <n v="0.52216421902676002"/>
    <n v="3"/>
    <n v="0"/>
    <n v="84521"/>
    <n v="0.28267207082260998"/>
    <s v="retired"/>
    <n v="13"/>
    <s v="Business"/>
    <s v="Houston"/>
    <s v="Missed"/>
    <s v="Late"/>
    <s v="Missed"/>
    <s v="On-time"/>
    <s v="Missed"/>
    <s v="Missed"/>
    <n v="5"/>
    <x v="0"/>
    <s v="31-40"/>
    <s v="150001-200000"/>
    <s v="11-15"/>
    <s v="75001-100000"/>
    <x v="0"/>
  </r>
  <r>
    <s v="CUST0293"/>
    <n v="49"/>
    <n v="38061"/>
    <n v="316"/>
    <n v="1.0024815153156601"/>
    <n v="1"/>
    <n v="0"/>
    <n v="95267"/>
    <n v="0.448823531686947"/>
    <s v="Employed"/>
    <n v="16"/>
    <s v="Student"/>
    <s v="Chicago"/>
    <s v="Late"/>
    <s v="Late"/>
    <s v="Late"/>
    <s v="Late"/>
    <s v="Missed"/>
    <s v="Missed"/>
    <n v="6"/>
    <x v="0"/>
    <s v="41-50"/>
    <s v="0-50000"/>
    <s v="16-19"/>
    <s v="75001-100000"/>
    <x v="0"/>
  </r>
  <r>
    <s v="CUST0294"/>
    <n v="24"/>
    <n v="107658"/>
    <n v="436"/>
    <n v="0.43222806598012797"/>
    <n v="2"/>
    <n v="0"/>
    <n v="45595"/>
    <n v="0.15316634384659"/>
    <s v="Employed"/>
    <n v="19"/>
    <s v="Business"/>
    <s v="New York"/>
    <s v="Late"/>
    <s v="Late"/>
    <s v="On-time"/>
    <s v="Missed"/>
    <s v="On-time"/>
    <s v="Missed"/>
    <n v="4"/>
    <x v="0"/>
    <s v="18-30"/>
    <s v="100001-150000"/>
    <s v="16-19"/>
    <s v="25001-50000"/>
    <x v="1"/>
  </r>
  <r>
    <s v="CUST0295"/>
    <n v="69"/>
    <n v="43251"/>
    <n v="515"/>
    <n v="0.43872930784573799"/>
    <n v="2"/>
    <n v="1"/>
    <n v="52331"/>
    <n v="0.44852192410127201"/>
    <s v="Employed"/>
    <n v="17"/>
    <s v="Gold"/>
    <s v="Los Angeles"/>
    <s v="Missed"/>
    <s v="Missed"/>
    <s v="On-time"/>
    <s v="Late"/>
    <s v="Late"/>
    <s v="On-time"/>
    <n v="4"/>
    <x v="0"/>
    <s v="61-74"/>
    <s v="0-50000"/>
    <s v="16-19"/>
    <s v="50001-75000"/>
    <x v="2"/>
  </r>
  <r>
    <s v="CUST0296"/>
    <n v="58"/>
    <n v="90353"/>
    <n v="658"/>
    <n v="0.51311876913663501"/>
    <n v="3"/>
    <n v="0"/>
    <n v="82714"/>
    <n v="0.275830154858351"/>
    <s v="Employed"/>
    <n v="10"/>
    <s v="Standard"/>
    <s v="Chicago"/>
    <s v="Missed"/>
    <s v="Missed"/>
    <s v="Late"/>
    <s v="Missed"/>
    <s v="Late"/>
    <s v="Missed"/>
    <n v="6"/>
    <x v="0"/>
    <s v="51-60"/>
    <s v="50001-100000"/>
    <s v="6-10"/>
    <s v="75001-100000"/>
    <x v="4"/>
  </r>
  <r>
    <s v="CUST0297"/>
    <n v="50"/>
    <n v="81234"/>
    <n v="310"/>
    <n v="0.71805490126885196"/>
    <n v="3"/>
    <n v="0"/>
    <n v="79552"/>
    <n v="0.30163393500000002"/>
    <s v="Self-employed"/>
    <n v="13"/>
    <s v="Student"/>
    <s v="Chicago"/>
    <s v="On-time"/>
    <s v="On-time"/>
    <s v="On-time"/>
    <s v="On-time"/>
    <s v="Missed"/>
    <s v="On-time"/>
    <n v="1"/>
    <x v="1"/>
    <s v="41-50"/>
    <s v="50001-100000"/>
    <s v="11-15"/>
    <s v="75001-100000"/>
    <x v="0"/>
  </r>
  <r>
    <s v="CUST0298"/>
    <n v="57"/>
    <n v="19835"/>
    <n v="793"/>
    <n v="0.21580308778544399"/>
    <n v="6"/>
    <n v="0"/>
    <n v="41653"/>
    <n v="0.163326826651709"/>
    <s v="Unemployed"/>
    <n v="8"/>
    <s v="Student"/>
    <s v="New York"/>
    <s v="Late"/>
    <s v="On-time"/>
    <s v="Late"/>
    <s v="On-time"/>
    <s v="Missed"/>
    <s v="Missed"/>
    <n v="4"/>
    <x v="0"/>
    <s v="51-60"/>
    <s v="0-50000"/>
    <s v="6-10"/>
    <s v="25001-50000"/>
    <x v="3"/>
  </r>
  <r>
    <s v="CUST0299"/>
    <n v="56"/>
    <n v="107658"/>
    <n v="673"/>
    <n v="0.59101854738192905"/>
    <n v="0"/>
    <n v="1"/>
    <n v="89660"/>
    <n v="0.20365224622648001"/>
    <s v="retired"/>
    <n v="14"/>
    <s v="Gold"/>
    <s v="Phoenix"/>
    <s v="Late"/>
    <s v="Missed"/>
    <s v="On-time"/>
    <s v="Late"/>
    <s v="Missed"/>
    <s v="On-time"/>
    <n v="4"/>
    <x v="0"/>
    <s v="51-60"/>
    <s v="100001-150000"/>
    <s v="11-15"/>
    <s v="75001-100000"/>
    <x v="4"/>
  </r>
  <r>
    <s v="CUST0300"/>
    <n v="35"/>
    <n v="107658"/>
    <n v="321"/>
    <n v="0.33651496479576698"/>
    <n v="6"/>
    <n v="0"/>
    <n v="62342"/>
    <n v="0.23760706992172501"/>
    <s v="Employed"/>
    <n v="11"/>
    <s v="Business"/>
    <s v="Los Angeles"/>
    <s v="Missed"/>
    <s v="Late"/>
    <s v="Late"/>
    <s v="Late"/>
    <s v="Missed"/>
    <s v="On-time"/>
    <n v="5"/>
    <x v="0"/>
    <s v="31-40"/>
    <s v="100001-150000"/>
    <s v="11-15"/>
    <s v="50001-75000"/>
    <x v="0"/>
  </r>
  <r>
    <s v="CUST0301"/>
    <n v="57"/>
    <n v="159188"/>
    <n v="415"/>
    <n v="0.61065453779018897"/>
    <n v="6"/>
    <n v="0"/>
    <n v="52259"/>
    <n v="0.28952867413746602"/>
    <s v="Employed"/>
    <n v="9"/>
    <s v="Standard"/>
    <s v="Chicago"/>
    <s v="Missed"/>
    <s v="Late"/>
    <s v="Late"/>
    <s v="Missed"/>
    <s v="On-time"/>
    <s v="Late"/>
    <n v="5"/>
    <x v="0"/>
    <s v="51-60"/>
    <s v="150001-200000"/>
    <s v="6-10"/>
    <s v="50001-75000"/>
    <x v="1"/>
  </r>
  <r>
    <s v="CUST0302"/>
    <n v="18"/>
    <n v="70479"/>
    <n v="834"/>
    <n v="0.40124801152790801"/>
    <n v="2"/>
    <n v="0"/>
    <n v="82789"/>
    <n v="0.30163393500000002"/>
    <s v="Self-employed"/>
    <n v="18"/>
    <s v="Student"/>
    <s v="Houston"/>
    <s v="Missed"/>
    <s v="Late"/>
    <s v="Late"/>
    <s v="Late"/>
    <s v="Missed"/>
    <s v="Late"/>
    <n v="6"/>
    <x v="0"/>
    <s v="18-30"/>
    <s v="50001-100000"/>
    <s v="16-19"/>
    <s v="75001-100000"/>
    <x v="5"/>
  </r>
  <r>
    <s v="CUST0303"/>
    <n v="28"/>
    <n v="119573"/>
    <n v="700"/>
    <n v="0.05"/>
    <n v="1"/>
    <n v="0"/>
    <n v="52217"/>
    <n v="0.31868043924776501"/>
    <s v="Employed"/>
    <n v="18"/>
    <s v="Standard"/>
    <s v="Chicago"/>
    <s v="Missed"/>
    <s v="Late"/>
    <s v="Late"/>
    <s v="Missed"/>
    <s v="On-time"/>
    <s v="Missed"/>
    <n v="5"/>
    <x v="0"/>
    <s v="18-30"/>
    <s v="100001-150000"/>
    <s v="16-19"/>
    <s v="50001-75000"/>
    <x v="3"/>
  </r>
  <r>
    <s v="CUST0304"/>
    <n v="45"/>
    <n v="81234"/>
    <n v="584"/>
    <n v="0.57391552053749695"/>
    <n v="2"/>
    <n v="0"/>
    <n v="9859"/>
    <n v="0.194490949167511"/>
    <s v="Employed"/>
    <n v="5"/>
    <s v="Student"/>
    <s v="Los Angeles"/>
    <s v="Late"/>
    <s v="Late"/>
    <s v="Missed"/>
    <s v="Missed"/>
    <s v="Missed"/>
    <s v="Late"/>
    <n v="6"/>
    <x v="0"/>
    <s v="41-50"/>
    <s v="50001-100000"/>
    <s v="0-5"/>
    <s v="0-25000"/>
    <x v="2"/>
  </r>
  <r>
    <s v="CUST0305"/>
    <n v="74"/>
    <n v="149415"/>
    <n v="591"/>
    <n v="0.57222895406937302"/>
    <n v="0"/>
    <n v="0"/>
    <n v="52217"/>
    <n v="0.43905225716010499"/>
    <s v="Employed"/>
    <n v="19"/>
    <s v="Business"/>
    <s v="Chicago"/>
    <s v="Late"/>
    <s v="Missed"/>
    <s v="On-time"/>
    <s v="On-time"/>
    <s v="On-time"/>
    <s v="Late"/>
    <n v="3"/>
    <x v="1"/>
    <s v="61-74"/>
    <s v="100001-150000"/>
    <s v="16-19"/>
    <s v="50001-75000"/>
    <x v="2"/>
  </r>
  <r>
    <s v="CUST0306"/>
    <n v="42"/>
    <n v="136465"/>
    <n v="595"/>
    <n v="0.38418393830411401"/>
    <n v="5"/>
    <n v="0"/>
    <n v="75316"/>
    <n v="0.27298232792560201"/>
    <s v="Employed"/>
    <n v="5"/>
    <s v="Student"/>
    <s v="New York"/>
    <s v="Late"/>
    <s v="Late"/>
    <s v="Late"/>
    <s v="On-time"/>
    <s v="Missed"/>
    <s v="On-time"/>
    <n v="4"/>
    <x v="0"/>
    <s v="41-50"/>
    <s v="100001-150000"/>
    <s v="0-5"/>
    <s v="75001-100000"/>
    <x v="2"/>
  </r>
  <r>
    <s v="CUST0307"/>
    <n v="67"/>
    <n v="53494"/>
    <n v="591"/>
    <n v="0.372331227971399"/>
    <n v="3"/>
    <n v="0"/>
    <n v="12176"/>
    <n v="0.39428461717327201"/>
    <s v="Self-employed"/>
    <n v="7"/>
    <s v="Student"/>
    <s v="Chicago"/>
    <s v="On-time"/>
    <s v="On-time"/>
    <s v="Late"/>
    <s v="Missed"/>
    <s v="Late"/>
    <s v="On-time"/>
    <n v="3"/>
    <x v="1"/>
    <s v="61-74"/>
    <s v="50001-100000"/>
    <s v="6-10"/>
    <s v="0-25000"/>
    <x v="2"/>
  </r>
  <r>
    <s v="CUST0308"/>
    <n v="40"/>
    <n v="107658"/>
    <n v="307"/>
    <n v="0.237725454982469"/>
    <n v="3"/>
    <n v="0"/>
    <n v="71588"/>
    <n v="0.411034897991429"/>
    <s v="retired"/>
    <n v="0"/>
    <s v="Platinum"/>
    <s v="Chicago"/>
    <s v="Missed"/>
    <s v="Late"/>
    <s v="On-time"/>
    <s v="Missed"/>
    <s v="Missed"/>
    <s v="Missed"/>
    <n v="5"/>
    <x v="0"/>
    <s v="31-40"/>
    <s v="100001-150000"/>
    <s v="0-5"/>
    <s v="50001-75000"/>
    <x v="0"/>
  </r>
  <r>
    <s v="CUST0309"/>
    <n v="48"/>
    <n v="70479"/>
    <n v="385"/>
    <n v="0.65461998830777401"/>
    <n v="0"/>
    <n v="1"/>
    <n v="99005"/>
    <n v="0.408327324346621"/>
    <s v="retired"/>
    <n v="16"/>
    <s v="Business"/>
    <s v="Houston"/>
    <s v="Missed"/>
    <s v="Late"/>
    <s v="On-time"/>
    <s v="Late"/>
    <s v="Late"/>
    <s v="On-time"/>
    <n v="4"/>
    <x v="0"/>
    <s v="41-50"/>
    <s v="50001-100000"/>
    <s v="16-19"/>
    <s v="75001-100000"/>
    <x v="0"/>
  </r>
  <r>
    <s v="CUST0310"/>
    <n v="47"/>
    <n v="90697"/>
    <n v="682"/>
    <n v="0.67644315649336095"/>
    <n v="6"/>
    <n v="1"/>
    <n v="46720"/>
    <n v="0.24335932570375099"/>
    <s v="Employed"/>
    <n v="16"/>
    <s v="Gold"/>
    <s v="New York"/>
    <s v="Late"/>
    <s v="Missed"/>
    <s v="Missed"/>
    <s v="Late"/>
    <s v="On-time"/>
    <s v="Late"/>
    <n v="5"/>
    <x v="0"/>
    <s v="41-50"/>
    <s v="50001-100000"/>
    <s v="16-19"/>
    <s v="25001-50000"/>
    <x v="4"/>
  </r>
  <r>
    <s v="CUST0311"/>
    <n v="59"/>
    <n v="19835"/>
    <n v="374"/>
    <n v="0.32418982296482202"/>
    <n v="1"/>
    <n v="0"/>
    <n v="82909"/>
    <n v="0.242079984227867"/>
    <s v="Employed"/>
    <n v="14"/>
    <s v="Gold"/>
    <s v="New York"/>
    <s v="Late"/>
    <s v="Late"/>
    <s v="On-time"/>
    <s v="Missed"/>
    <s v="Late"/>
    <s v="On-time"/>
    <n v="4"/>
    <x v="0"/>
    <s v="51-60"/>
    <s v="0-50000"/>
    <s v="11-15"/>
    <s v="75001-100000"/>
    <x v="0"/>
  </r>
  <r>
    <s v="CUST0312"/>
    <n v="52"/>
    <n v="176426"/>
    <n v="320"/>
    <n v="0.392013108092229"/>
    <n v="3"/>
    <n v="1"/>
    <n v="31674"/>
    <n v="0.27750267007116802"/>
    <s v="Employed"/>
    <n v="6"/>
    <s v="Business"/>
    <s v="Chicago"/>
    <s v="Missed"/>
    <s v="Late"/>
    <s v="Missed"/>
    <s v="Missed"/>
    <s v="Late"/>
    <s v="Missed"/>
    <n v="6"/>
    <x v="0"/>
    <s v="51-60"/>
    <s v="150001-200000"/>
    <s v="6-10"/>
    <s v="25001-50000"/>
    <x v="0"/>
  </r>
  <r>
    <s v="CUST0313"/>
    <n v="24"/>
    <n v="194208"/>
    <n v="321"/>
    <n v="0.48734217577220701"/>
    <n v="4"/>
    <n v="0"/>
    <n v="62253"/>
    <n v="0.36362373753789201"/>
    <s v="Unemployed"/>
    <n v="18"/>
    <s v="Gold"/>
    <s v="Houston"/>
    <s v="Missed"/>
    <s v="On-time"/>
    <s v="On-time"/>
    <s v="On-time"/>
    <s v="Late"/>
    <s v="Late"/>
    <n v="3"/>
    <x v="1"/>
    <s v="18-30"/>
    <s v="150001-200000"/>
    <s v="16-19"/>
    <s v="50001-75000"/>
    <x v="0"/>
  </r>
  <r>
    <s v="CUST0314"/>
    <n v="33"/>
    <n v="181267"/>
    <n v="494"/>
    <n v="0.95417305620710902"/>
    <n v="6"/>
    <n v="0"/>
    <n v="15938"/>
    <n v="0.24893047302458299"/>
    <s v="retired"/>
    <n v="2"/>
    <s v="Business"/>
    <s v="Chicago"/>
    <s v="On-time"/>
    <s v="Missed"/>
    <s v="Late"/>
    <s v="On-time"/>
    <s v="Late"/>
    <s v="On-time"/>
    <n v="3"/>
    <x v="1"/>
    <s v="31-40"/>
    <s v="150001-200000"/>
    <s v="0-5"/>
    <s v="0-25000"/>
    <x v="1"/>
  </r>
  <r>
    <s v="CUST0315"/>
    <n v="43"/>
    <n v="77292"/>
    <n v="316"/>
    <n v="0.60902434951778595"/>
    <n v="3"/>
    <n v="0"/>
    <n v="612"/>
    <n v="0.28807375264097501"/>
    <s v="Employed"/>
    <n v="10"/>
    <s v="Gold"/>
    <s v="Chicago"/>
    <s v="Late"/>
    <s v="Late"/>
    <s v="Missed"/>
    <s v="Missed"/>
    <s v="Late"/>
    <s v="Late"/>
    <n v="6"/>
    <x v="0"/>
    <s v="41-50"/>
    <s v="50001-100000"/>
    <s v="6-10"/>
    <s v="0-25000"/>
    <x v="0"/>
  </r>
  <r>
    <s v="CUST0316"/>
    <n v="65"/>
    <n v="32019"/>
    <n v="419"/>
    <n v="0.31131689699832399"/>
    <n v="4"/>
    <n v="0"/>
    <n v="13355"/>
    <n v="0.32735938163394401"/>
    <s v="Unemployed"/>
    <n v="19"/>
    <s v="Platinum"/>
    <s v="Los Angeles"/>
    <s v="Late"/>
    <s v="On-time"/>
    <s v="Late"/>
    <s v="On-time"/>
    <s v="On-time"/>
    <s v="On-time"/>
    <n v="2"/>
    <x v="1"/>
    <s v="61-74"/>
    <s v="0-50000"/>
    <s v="16-19"/>
    <s v="0-25000"/>
    <x v="1"/>
  </r>
  <r>
    <s v="CUST0317"/>
    <n v="74"/>
    <n v="102235"/>
    <n v="557"/>
    <n v="0.56075606189810101"/>
    <n v="0"/>
    <n v="0"/>
    <n v="10778"/>
    <n v="0.20951080739521299"/>
    <s v="Employed"/>
    <n v="18"/>
    <s v="Gold"/>
    <s v="Los Angeles"/>
    <s v="On-time"/>
    <s v="On-time"/>
    <s v="Late"/>
    <s v="Missed"/>
    <s v="Missed"/>
    <s v="On-time"/>
    <n v="3"/>
    <x v="1"/>
    <s v="61-74"/>
    <s v="100001-150000"/>
    <s v="16-19"/>
    <s v="0-25000"/>
    <x v="2"/>
  </r>
  <r>
    <s v="CUST0318"/>
    <n v="69"/>
    <n v="120891"/>
    <n v="749"/>
    <n v="0.224661691872383"/>
    <n v="0"/>
    <n v="1"/>
    <n v="66118"/>
    <n v="0.20318917116708801"/>
    <s v="Self-employed"/>
    <n v="8"/>
    <s v="Student"/>
    <s v="Houston"/>
    <s v="On-time"/>
    <s v="Late"/>
    <s v="On-time"/>
    <s v="On-time"/>
    <s v="Missed"/>
    <s v="Late"/>
    <n v="3"/>
    <x v="0"/>
    <s v="61-74"/>
    <s v="100001-150000"/>
    <s v="6-10"/>
    <s v="50001-75000"/>
    <x v="3"/>
  </r>
  <r>
    <s v="CUST0319"/>
    <n v="66"/>
    <n v="33017"/>
    <n v="625"/>
    <n v="0.64359806198323399"/>
    <n v="6"/>
    <n v="0"/>
    <n v="30443"/>
    <n v="0.28417361185959999"/>
    <s v="retired"/>
    <n v="9"/>
    <s v="Business"/>
    <s v="Phoenix"/>
    <s v="Missed"/>
    <s v="Missed"/>
    <s v="Missed"/>
    <s v="Late"/>
    <s v="On-time"/>
    <s v="On-time"/>
    <n v="4"/>
    <x v="0"/>
    <s v="61-74"/>
    <s v="0-50000"/>
    <s v="6-10"/>
    <s v="25001-50000"/>
    <x v="4"/>
  </r>
  <r>
    <s v="CUST0320"/>
    <n v="19"/>
    <n v="53765"/>
    <n v="446"/>
    <n v="0.83510947870889696"/>
    <n v="3"/>
    <n v="1"/>
    <n v="86846"/>
    <n v="0.29741788149516402"/>
    <s v="Employed"/>
    <n v="1"/>
    <s v="Standard"/>
    <s v="Los Angeles"/>
    <s v="Late"/>
    <s v="Missed"/>
    <s v="On-time"/>
    <s v="On-time"/>
    <s v="Missed"/>
    <s v="On-time"/>
    <n v="3"/>
    <x v="0"/>
    <s v="18-30"/>
    <s v="50001-100000"/>
    <s v="0-5"/>
    <s v="75001-100000"/>
    <x v="1"/>
  </r>
  <r>
    <s v="CUST0321"/>
    <n v="18"/>
    <n v="53513"/>
    <n v="391"/>
    <n v="0.83595833701679101"/>
    <n v="2"/>
    <n v="0"/>
    <n v="82382"/>
    <n v="0.343388548000164"/>
    <s v="Unemployed"/>
    <n v="0"/>
    <s v="Standard"/>
    <s v="Phoenix"/>
    <s v="Missed"/>
    <s v="On-time"/>
    <s v="Late"/>
    <s v="Missed"/>
    <s v="Missed"/>
    <s v="Late"/>
    <n v="5"/>
    <x v="0"/>
    <s v="18-30"/>
    <s v="50001-100000"/>
    <s v="0-5"/>
    <s v="75001-100000"/>
    <x v="0"/>
  </r>
  <r>
    <s v="CUST0322"/>
    <n v="65"/>
    <n v="184160"/>
    <n v="316"/>
    <n v="0.64697870069486696"/>
    <n v="4"/>
    <n v="0"/>
    <n v="95303"/>
    <n v="0.367188657495155"/>
    <s v="retired"/>
    <n v="15"/>
    <s v="Business"/>
    <s v="New York"/>
    <s v="Late"/>
    <s v="On-time"/>
    <s v="On-time"/>
    <s v="Late"/>
    <s v="Late"/>
    <s v="On-time"/>
    <n v="3"/>
    <x v="1"/>
    <s v="61-74"/>
    <s v="150001-200000"/>
    <s v="11-15"/>
    <s v="75001-100000"/>
    <x v="0"/>
  </r>
  <r>
    <s v="CUST0323"/>
    <n v="29"/>
    <n v="70393"/>
    <n v="715"/>
    <n v="0.38331752882637399"/>
    <n v="1"/>
    <n v="0"/>
    <n v="87110"/>
    <n v="0.190093717942835"/>
    <s v="Employed"/>
    <n v="17"/>
    <s v="Platinum"/>
    <s v="Los Angeles"/>
    <s v="Missed"/>
    <s v="On-time"/>
    <s v="Missed"/>
    <s v="Missed"/>
    <s v="Missed"/>
    <s v="On-time"/>
    <n v="4"/>
    <x v="0"/>
    <s v="18-30"/>
    <s v="50001-100000"/>
    <s v="16-19"/>
    <s v="75001-100000"/>
    <x v="3"/>
  </r>
  <r>
    <s v="CUST0324"/>
    <n v="22"/>
    <n v="193352"/>
    <n v="471"/>
    <n v="0.23981964869717401"/>
    <n v="3"/>
    <n v="0"/>
    <n v="80430"/>
    <n v="0.21879150680564299"/>
    <s v="Self-employed"/>
    <n v="16"/>
    <s v="Gold"/>
    <s v="Los Angeles"/>
    <s v="On-time"/>
    <s v="On-time"/>
    <s v="On-time"/>
    <s v="On-time"/>
    <s v="Missed"/>
    <s v="On-time"/>
    <n v="1"/>
    <x v="1"/>
    <s v="18-30"/>
    <s v="150001-200000"/>
    <s v="16-19"/>
    <s v="75001-100000"/>
    <x v="1"/>
  </r>
  <r>
    <s v="CUST0325"/>
    <n v="54"/>
    <n v="137402"/>
    <n v="358"/>
    <n v="0.21995899132617799"/>
    <n v="1"/>
    <n v="0"/>
    <n v="32615"/>
    <n v="0.20292477124368899"/>
    <s v="Unemployed"/>
    <n v="5"/>
    <s v="Platinum"/>
    <s v="Houston"/>
    <s v="Missed"/>
    <s v="On-time"/>
    <s v="Missed"/>
    <s v="Late"/>
    <s v="On-time"/>
    <s v="Late"/>
    <n v="4"/>
    <x v="0"/>
    <s v="51-60"/>
    <s v="100001-150000"/>
    <s v="0-5"/>
    <s v="25001-50000"/>
    <x v="0"/>
  </r>
  <r>
    <s v="CUST0326"/>
    <n v="49"/>
    <n v="18709"/>
    <n v="534"/>
    <n v="0.05"/>
    <n v="3"/>
    <n v="0"/>
    <n v="62561"/>
    <n v="0.441244740159142"/>
    <s v="Employed"/>
    <n v="13"/>
    <s v="Standard"/>
    <s v="Phoenix"/>
    <s v="On-time"/>
    <s v="Missed"/>
    <s v="On-time"/>
    <s v="Missed"/>
    <s v="Missed"/>
    <s v="Missed"/>
    <n v="4"/>
    <x v="0"/>
    <s v="41-50"/>
    <s v="0-50000"/>
    <s v="11-15"/>
    <s v="50001-75000"/>
    <x v="2"/>
  </r>
  <r>
    <s v="CUST0327"/>
    <n v="72"/>
    <n v="153311"/>
    <n v="696"/>
    <n v="0.63877115260158401"/>
    <n v="2"/>
    <n v="0"/>
    <n v="3081"/>
    <n v="0.28797294097974602"/>
    <s v="Employed"/>
    <n v="14"/>
    <s v="Business"/>
    <s v="Los Angeles"/>
    <s v="Late"/>
    <s v="Late"/>
    <s v="Missed"/>
    <s v="On-time"/>
    <s v="Missed"/>
    <s v="Late"/>
    <n v="5"/>
    <x v="0"/>
    <s v="61-74"/>
    <s v="150001-200000"/>
    <s v="11-15"/>
    <s v="0-25000"/>
    <x v="4"/>
  </r>
  <r>
    <s v="CUST0328"/>
    <n v="26"/>
    <n v="106267"/>
    <n v="471"/>
    <n v="0.47943289595512001"/>
    <n v="2"/>
    <n v="0"/>
    <n v="43927"/>
    <n v="0.30161292952450203"/>
    <s v="Employed"/>
    <n v="13"/>
    <s v="Business"/>
    <s v="Los Angeles"/>
    <s v="Missed"/>
    <s v="Missed"/>
    <s v="Missed"/>
    <s v="Late"/>
    <s v="Missed"/>
    <s v="Missed"/>
    <n v="6"/>
    <x v="0"/>
    <s v="18-30"/>
    <s v="100001-150000"/>
    <s v="11-15"/>
    <s v="25001-50000"/>
    <x v="1"/>
  </r>
  <r>
    <s v="CUST0329"/>
    <n v="58"/>
    <n v="179506"/>
    <n v="461"/>
    <n v="0.68184323329062502"/>
    <n v="6"/>
    <n v="0"/>
    <n v="32615"/>
    <n v="0.30577743640135102"/>
    <s v="Unemployed"/>
    <n v="2"/>
    <s v="Platinum"/>
    <s v="Houston"/>
    <s v="On-time"/>
    <s v="Missed"/>
    <s v="Late"/>
    <s v="Missed"/>
    <s v="On-time"/>
    <s v="Late"/>
    <n v="4"/>
    <x v="0"/>
    <s v="51-60"/>
    <s v="150001-200000"/>
    <s v="0-5"/>
    <s v="25001-50000"/>
    <x v="1"/>
  </r>
  <r>
    <s v="CUST0330"/>
    <n v="52"/>
    <n v="26174"/>
    <n v="556"/>
    <n v="0.78560629704695695"/>
    <n v="6"/>
    <n v="0"/>
    <n v="92183"/>
    <n v="0.22843299862823599"/>
    <s v="Unemployed"/>
    <n v="18"/>
    <s v="Platinum"/>
    <s v="Houston"/>
    <s v="Late"/>
    <s v="On-time"/>
    <s v="On-time"/>
    <s v="Late"/>
    <s v="On-time"/>
    <s v="On-time"/>
    <n v="2"/>
    <x v="1"/>
    <s v="51-60"/>
    <s v="0-50000"/>
    <s v="16-19"/>
    <s v="75001-100000"/>
    <x v="2"/>
  </r>
  <r>
    <s v="CUST0331"/>
    <n v="36"/>
    <n v="43251"/>
    <n v="644"/>
    <n v="0.51998110878048198"/>
    <n v="2"/>
    <n v="0"/>
    <n v="39259"/>
    <n v="0.45642695189460297"/>
    <s v="Employed"/>
    <n v="11"/>
    <s v="Gold"/>
    <s v="Phoenix"/>
    <s v="On-time"/>
    <s v="Missed"/>
    <s v="Missed"/>
    <s v="On-time"/>
    <s v="Missed"/>
    <s v="Late"/>
    <n v="4"/>
    <x v="0"/>
    <s v="31-40"/>
    <s v="0-50000"/>
    <s v="11-15"/>
    <s v="25001-50000"/>
    <x v="4"/>
  </r>
  <r>
    <s v="CUST0332"/>
    <n v="65"/>
    <n v="81234"/>
    <n v="326"/>
    <n v="0.52919232194263"/>
    <n v="5"/>
    <n v="0"/>
    <n v="17023"/>
    <n v="0.34110266548187201"/>
    <s v="Employed"/>
    <n v="1"/>
    <s v="Student"/>
    <s v="New York"/>
    <s v="On-time"/>
    <s v="Late"/>
    <s v="Late"/>
    <s v="Late"/>
    <s v="Missed"/>
    <s v="On-time"/>
    <n v="4"/>
    <x v="0"/>
    <s v="61-74"/>
    <s v="50001-100000"/>
    <s v="0-5"/>
    <s v="0-25000"/>
    <x v="0"/>
  </r>
  <r>
    <s v="CUST0333"/>
    <n v="33"/>
    <n v="85640"/>
    <n v="522"/>
    <n v="0.407135931100506"/>
    <n v="2"/>
    <n v="0"/>
    <n v="80150"/>
    <n v="0.30395905297779402"/>
    <s v="Employed"/>
    <n v="2"/>
    <s v="Student"/>
    <s v="New York"/>
    <s v="Missed"/>
    <s v="Late"/>
    <s v="Late"/>
    <s v="Missed"/>
    <s v="On-time"/>
    <s v="Late"/>
    <n v="5"/>
    <x v="0"/>
    <s v="31-40"/>
    <s v="50001-100000"/>
    <s v="0-5"/>
    <s v="75001-100000"/>
    <x v="2"/>
  </r>
  <r>
    <s v="CUST0334"/>
    <n v="20"/>
    <n v="67638"/>
    <n v="498"/>
    <n v="0.43078311656551799"/>
    <n v="0"/>
    <n v="0"/>
    <n v="27446"/>
    <n v="0.18947435788494299"/>
    <s v="Employed"/>
    <n v="17"/>
    <s v="Gold"/>
    <s v="Chicago"/>
    <s v="Missed"/>
    <s v="Late"/>
    <s v="On-time"/>
    <s v="On-time"/>
    <s v="On-time"/>
    <s v="Missed"/>
    <n v="3"/>
    <x v="1"/>
    <s v="18-30"/>
    <s v="50001-100000"/>
    <s v="16-19"/>
    <s v="25001-50000"/>
    <x v="1"/>
  </r>
  <r>
    <s v="CUST0335"/>
    <n v="37"/>
    <n v="81234"/>
    <n v="339"/>
    <n v="0.64569398249458598"/>
    <n v="0"/>
    <n v="1"/>
    <n v="91557"/>
    <n v="0.183806750834375"/>
    <s v="Employed"/>
    <n v="0"/>
    <s v="Student"/>
    <s v="Los Angeles"/>
    <s v="On-time"/>
    <s v="On-time"/>
    <s v="Late"/>
    <s v="On-time"/>
    <s v="Missed"/>
    <s v="Late"/>
    <n v="3"/>
    <x v="0"/>
    <s v="31-40"/>
    <s v="50001-100000"/>
    <s v="0-5"/>
    <s v="75001-100000"/>
    <x v="0"/>
  </r>
  <r>
    <s v="CUST0336"/>
    <n v="41"/>
    <n v="159356"/>
    <n v="658"/>
    <n v="0.46512499392693701"/>
    <n v="5"/>
    <n v="0"/>
    <n v="44449"/>
    <n v="0.269109246839423"/>
    <s v="retired"/>
    <n v="19"/>
    <s v="Standard"/>
    <s v="Phoenix"/>
    <s v="Missed"/>
    <s v="Missed"/>
    <s v="Late"/>
    <s v="Missed"/>
    <s v="Missed"/>
    <s v="Late"/>
    <n v="6"/>
    <x v="0"/>
    <s v="41-50"/>
    <s v="150001-200000"/>
    <s v="16-19"/>
    <s v="25001-50000"/>
    <x v="4"/>
  </r>
  <r>
    <s v="CUST0337"/>
    <n v="71"/>
    <n v="150230"/>
    <n v="627"/>
    <n v="0.43619846664943501"/>
    <n v="4"/>
    <n v="1"/>
    <n v="31316"/>
    <n v="0.23000082064281699"/>
    <s v="Employed"/>
    <n v="5"/>
    <s v="Student"/>
    <s v="Los Angeles"/>
    <s v="On-time"/>
    <s v="Late"/>
    <s v="On-time"/>
    <s v="On-time"/>
    <s v="On-time"/>
    <s v="Late"/>
    <n v="2"/>
    <x v="0"/>
    <s v="61-74"/>
    <s v="150001-200000"/>
    <s v="0-5"/>
    <s v="25001-50000"/>
    <x v="4"/>
  </r>
  <r>
    <s v="CUST0338"/>
    <n v="73"/>
    <n v="120570"/>
    <n v="820"/>
    <n v="0.49633662811142898"/>
    <n v="1"/>
    <n v="0"/>
    <n v="61186"/>
    <n v="0.193255565445344"/>
    <s v="Self-employed"/>
    <n v="4"/>
    <s v="Gold"/>
    <s v="Phoenix"/>
    <s v="On-time"/>
    <s v="Missed"/>
    <s v="Late"/>
    <s v="Late"/>
    <s v="On-time"/>
    <s v="Missed"/>
    <n v="4"/>
    <x v="0"/>
    <s v="61-74"/>
    <s v="100001-150000"/>
    <s v="0-5"/>
    <s v="50001-75000"/>
    <x v="5"/>
  </r>
  <r>
    <s v="CUST0339"/>
    <n v="50"/>
    <n v="117795"/>
    <n v="591"/>
    <n v="0.67726603921231798"/>
    <n v="3"/>
    <n v="1"/>
    <n v="51016"/>
    <n v="0.26290419804284398"/>
    <s v="Unemployed"/>
    <n v="0"/>
    <s v="Student"/>
    <s v="Phoenix"/>
    <s v="Late"/>
    <s v="Missed"/>
    <s v="Missed"/>
    <s v="Late"/>
    <s v="Missed"/>
    <s v="Late"/>
    <n v="6"/>
    <x v="0"/>
    <s v="41-50"/>
    <s v="100001-150000"/>
    <s v="0-5"/>
    <s v="50001-75000"/>
    <x v="2"/>
  </r>
  <r>
    <s v="CUST0340"/>
    <n v="41"/>
    <n v="62295"/>
    <n v="715"/>
    <n v="0.36146768843397897"/>
    <n v="3"/>
    <n v="1"/>
    <n v="86488"/>
    <n v="0.27835719717241098"/>
    <s v="Self-employed"/>
    <n v="18"/>
    <s v="Business"/>
    <s v="Phoenix"/>
    <s v="Late"/>
    <s v="Late"/>
    <s v="On-time"/>
    <s v="Missed"/>
    <s v="Late"/>
    <s v="Missed"/>
    <n v="5"/>
    <x v="0"/>
    <s v="41-50"/>
    <s v="50001-100000"/>
    <s v="16-19"/>
    <s v="75001-100000"/>
    <x v="3"/>
  </r>
  <r>
    <s v="CUST0341"/>
    <n v="69"/>
    <n v="70479"/>
    <n v="361"/>
    <n v="0.486694296489593"/>
    <n v="5"/>
    <n v="0"/>
    <n v="11308"/>
    <n v="0.31417854204602602"/>
    <s v="retired"/>
    <n v="0"/>
    <s v="Platinum"/>
    <s v="Los Angeles"/>
    <s v="On-time"/>
    <s v="Late"/>
    <s v="Late"/>
    <s v="Missed"/>
    <s v="Late"/>
    <s v="Missed"/>
    <n v="5"/>
    <x v="0"/>
    <s v="61-74"/>
    <s v="50001-100000"/>
    <s v="0-5"/>
    <s v="0-25000"/>
    <x v="0"/>
  </r>
  <r>
    <s v="CUST0342"/>
    <n v="28"/>
    <n v="166836"/>
    <n v="495"/>
    <n v="0.54905556755568596"/>
    <n v="0"/>
    <n v="0"/>
    <n v="62253"/>
    <n v="0.24960805286257301"/>
    <s v="retired"/>
    <n v="15"/>
    <s v="Standard"/>
    <s v="Houston"/>
    <s v="Missed"/>
    <s v="Missed"/>
    <s v="On-time"/>
    <s v="Late"/>
    <s v="Late"/>
    <s v="Missed"/>
    <n v="5"/>
    <x v="0"/>
    <s v="18-30"/>
    <s v="150001-200000"/>
    <s v="11-15"/>
    <s v="50001-75000"/>
    <x v="1"/>
  </r>
  <r>
    <s v="CUST0343"/>
    <n v="66"/>
    <n v="18267"/>
    <n v="541"/>
    <n v="0.73204438071704703"/>
    <n v="6"/>
    <n v="0"/>
    <n v="45776"/>
    <n v="0.199239930533996"/>
    <s v="Employed"/>
    <n v="11"/>
    <s v="Business"/>
    <s v="Los Angeles"/>
    <s v="Late"/>
    <s v="On-time"/>
    <s v="Missed"/>
    <s v="Late"/>
    <s v="Missed"/>
    <s v="On-time"/>
    <n v="4"/>
    <x v="0"/>
    <s v="61-74"/>
    <s v="0-50000"/>
    <s v="11-15"/>
    <s v="25001-50000"/>
    <x v="2"/>
  </r>
  <r>
    <s v="CUST0344"/>
    <n v="25"/>
    <n v="118333"/>
    <n v="486"/>
    <n v="0.452140644640116"/>
    <n v="3"/>
    <n v="0"/>
    <n v="72809"/>
    <n v="0.20270791140087499"/>
    <s v="Employed"/>
    <n v="7"/>
    <s v="Business"/>
    <s v="Phoenix"/>
    <s v="On-time"/>
    <s v="On-time"/>
    <s v="On-time"/>
    <s v="On-time"/>
    <s v="Missed"/>
    <s v="Late"/>
    <n v="2"/>
    <x v="1"/>
    <s v="18-30"/>
    <s v="100001-150000"/>
    <s v="6-10"/>
    <s v="50001-75000"/>
    <x v="1"/>
  </r>
  <r>
    <s v="CUST0345"/>
    <n v="53"/>
    <n v="119573"/>
    <n v="465"/>
    <n v="0.35643532278965501"/>
    <n v="0"/>
    <n v="0"/>
    <n v="89660"/>
    <n v="0.42129727292261798"/>
    <s v="Employed"/>
    <n v="15"/>
    <s v="Gold"/>
    <s v="Chicago"/>
    <s v="On-time"/>
    <s v="Missed"/>
    <s v="On-time"/>
    <s v="On-time"/>
    <s v="On-time"/>
    <s v="Late"/>
    <n v="2"/>
    <x v="1"/>
    <s v="51-60"/>
    <s v="100001-150000"/>
    <s v="11-15"/>
    <s v="75001-100000"/>
    <x v="1"/>
  </r>
  <r>
    <s v="CUST0346"/>
    <n v="55"/>
    <n v="136790"/>
    <n v="655"/>
    <n v="0.40312781114552798"/>
    <n v="4"/>
    <n v="0"/>
    <n v="42551"/>
    <n v="0.17482423136382499"/>
    <s v="Employed"/>
    <n v="0"/>
    <s v="Platinum"/>
    <s v="New York"/>
    <s v="On-time"/>
    <s v="On-time"/>
    <s v="On-time"/>
    <s v="Late"/>
    <s v="Missed"/>
    <s v="Missed"/>
    <n v="3"/>
    <x v="1"/>
    <s v="51-60"/>
    <s v="100001-150000"/>
    <s v="0-5"/>
    <s v="25001-50000"/>
    <x v="4"/>
  </r>
  <r>
    <s v="CUST0347"/>
    <n v="57"/>
    <n v="117023"/>
    <n v="700"/>
    <n v="0.71061148660307505"/>
    <n v="1"/>
    <n v="0"/>
    <n v="89537"/>
    <n v="0.33631822982912701"/>
    <s v="Employed"/>
    <n v="3"/>
    <s v="Platinum"/>
    <s v="Phoenix"/>
    <s v="On-time"/>
    <s v="Late"/>
    <s v="Missed"/>
    <s v="Missed"/>
    <s v="Missed"/>
    <s v="Missed"/>
    <n v="5"/>
    <x v="0"/>
    <s v="51-60"/>
    <s v="100001-150000"/>
    <s v="0-5"/>
    <s v="75001-100000"/>
    <x v="3"/>
  </r>
  <r>
    <s v="CUST0348"/>
    <n v="37"/>
    <n v="112007"/>
    <n v="416"/>
    <n v="0.906661059720693"/>
    <n v="4"/>
    <n v="0"/>
    <n v="56061"/>
    <n v="0.35195463297743901"/>
    <s v="retired"/>
    <n v="9"/>
    <s v="Standard"/>
    <s v="Chicago"/>
    <s v="Late"/>
    <s v="On-time"/>
    <s v="Late"/>
    <s v="On-time"/>
    <s v="Late"/>
    <s v="On-time"/>
    <n v="3"/>
    <x v="1"/>
    <s v="31-40"/>
    <s v="100001-150000"/>
    <s v="6-10"/>
    <s v="50001-75000"/>
    <x v="1"/>
  </r>
  <r>
    <s v="CUST0349"/>
    <n v="52"/>
    <n v="99665"/>
    <n v="789"/>
    <n v="0.23724843726279299"/>
    <n v="5"/>
    <n v="0"/>
    <n v="76567"/>
    <n v="0.287872452416433"/>
    <s v="Self-employed"/>
    <n v="10"/>
    <s v="Gold"/>
    <s v="Houston"/>
    <s v="Missed"/>
    <s v="On-time"/>
    <s v="Missed"/>
    <s v="Missed"/>
    <s v="On-time"/>
    <s v="On-time"/>
    <n v="3"/>
    <x v="1"/>
    <s v="51-60"/>
    <s v="50001-100000"/>
    <s v="6-10"/>
    <s v="75001-100000"/>
    <x v="3"/>
  </r>
  <r>
    <s v="CUST0350"/>
    <n v="65"/>
    <n v="38289"/>
    <n v="493"/>
    <n v="0.28093967698602801"/>
    <n v="2"/>
    <n v="0"/>
    <n v="79013"/>
    <n v="0.47678290584051702"/>
    <s v="Self-employed"/>
    <n v="16"/>
    <s v="Standard"/>
    <s v="Phoenix"/>
    <s v="On-time"/>
    <s v="Missed"/>
    <s v="Late"/>
    <s v="Late"/>
    <s v="On-time"/>
    <s v="Late"/>
    <n v="4"/>
    <x v="0"/>
    <s v="61-74"/>
    <s v="0-50000"/>
    <s v="16-19"/>
    <s v="75001-100000"/>
    <x v="1"/>
  </r>
  <r>
    <s v="CUST0351"/>
    <n v="42"/>
    <n v="167424"/>
    <n v="341"/>
    <n v="0.46624064265956999"/>
    <n v="2"/>
    <n v="1"/>
    <n v="52259"/>
    <n v="0.35017189930276899"/>
    <s v="Self-employed"/>
    <n v="6"/>
    <s v="Student"/>
    <s v="Chicago"/>
    <s v="Missed"/>
    <s v="On-time"/>
    <s v="Late"/>
    <s v="On-time"/>
    <s v="Late"/>
    <s v="Missed"/>
    <n v="4"/>
    <x v="0"/>
    <s v="41-50"/>
    <s v="150001-200000"/>
    <s v="6-10"/>
    <s v="50001-75000"/>
    <x v="0"/>
  </r>
  <r>
    <s v="CUST0352"/>
    <n v="52"/>
    <n v="98613"/>
    <n v="820"/>
    <n v="0.522191219213608"/>
    <n v="2"/>
    <n v="0"/>
    <n v="2200"/>
    <n v="0.48429030483046498"/>
    <s v="Self-employed"/>
    <n v="11"/>
    <s v="Business"/>
    <s v="Phoenix"/>
    <s v="Missed"/>
    <s v="Late"/>
    <s v="Late"/>
    <s v="Late"/>
    <s v="Late"/>
    <s v="Missed"/>
    <n v="6"/>
    <x v="0"/>
    <s v="51-60"/>
    <s v="50001-100000"/>
    <s v="11-15"/>
    <s v="0-25000"/>
    <x v="5"/>
  </r>
  <r>
    <s v="CUST0353"/>
    <n v="42"/>
    <n v="176426"/>
    <n v="736"/>
    <n v="0.65739391311099904"/>
    <n v="4"/>
    <n v="0"/>
    <n v="47695"/>
    <n v="0.23489359980851199"/>
    <s v="Employed"/>
    <n v="6"/>
    <s v="Standard"/>
    <s v="Los Angeles"/>
    <s v="Missed"/>
    <s v="Missed"/>
    <s v="Late"/>
    <s v="Late"/>
    <s v="On-time"/>
    <s v="Missed"/>
    <n v="5"/>
    <x v="0"/>
    <s v="41-50"/>
    <s v="150001-200000"/>
    <s v="6-10"/>
    <s v="25001-50000"/>
    <x v="3"/>
  </r>
  <r>
    <s v="CUST0354"/>
    <n v="46"/>
    <n v="33017"/>
    <n v="622"/>
    <n v="0.32177339827970203"/>
    <n v="3"/>
    <n v="0"/>
    <n v="86828"/>
    <n v="0.23660545901065799"/>
    <s v="Self-employed"/>
    <n v="11"/>
    <s v="Business"/>
    <s v="Chicago"/>
    <s v="On-time"/>
    <s v="Missed"/>
    <s v="On-time"/>
    <s v="Missed"/>
    <s v="Missed"/>
    <s v="Late"/>
    <n v="4"/>
    <x v="0"/>
    <s v="41-50"/>
    <s v="0-50000"/>
    <s v="11-15"/>
    <s v="75001-100000"/>
    <x v="4"/>
  </r>
  <r>
    <s v="CUST0355"/>
    <n v="35"/>
    <n v="52744"/>
    <n v="700"/>
    <n v="0.287378192670107"/>
    <n v="1"/>
    <n v="0"/>
    <n v="24623"/>
    <n v="0.35275371586800103"/>
    <s v="Employed"/>
    <n v="14"/>
    <s v="Gold"/>
    <s v="Los Angeles"/>
    <s v="Missed"/>
    <s v="On-time"/>
    <s v="Missed"/>
    <s v="On-time"/>
    <s v="On-time"/>
    <s v="Late"/>
    <n v="3"/>
    <x v="1"/>
    <s v="31-40"/>
    <s v="50001-100000"/>
    <s v="11-15"/>
    <s v="0-25000"/>
    <x v="3"/>
  </r>
  <r>
    <s v="CUST0356"/>
    <n v="63"/>
    <n v="149415"/>
    <n v="385"/>
    <n v="0.52761743062672595"/>
    <n v="2"/>
    <n v="1"/>
    <n v="4265"/>
    <n v="0.27385343626807901"/>
    <s v="Employed"/>
    <n v="1"/>
    <s v="Student"/>
    <s v="Los Angeles"/>
    <s v="On-time"/>
    <s v="On-time"/>
    <s v="Missed"/>
    <s v="Late"/>
    <s v="Missed"/>
    <s v="Late"/>
    <n v="4"/>
    <x v="0"/>
    <s v="61-74"/>
    <s v="100001-150000"/>
    <s v="0-5"/>
    <s v="0-25000"/>
    <x v="0"/>
  </r>
  <r>
    <s v="CUST0357"/>
    <n v="35"/>
    <n v="32955"/>
    <n v="359"/>
    <n v="0.44831985595856599"/>
    <n v="5"/>
    <n v="1"/>
    <n v="77348"/>
    <n v="0.46856654248920099"/>
    <s v="Self-employed"/>
    <n v="13"/>
    <s v="Gold"/>
    <s v="Chicago"/>
    <s v="Missed"/>
    <s v="On-time"/>
    <s v="Missed"/>
    <s v="On-time"/>
    <s v="Late"/>
    <s v="Missed"/>
    <n v="4"/>
    <x v="0"/>
    <s v="31-40"/>
    <s v="0-50000"/>
    <s v="11-15"/>
    <s v="75001-100000"/>
    <x v="0"/>
  </r>
  <r>
    <s v="CUST0358"/>
    <n v="19"/>
    <n v="36677"/>
    <n v="611"/>
    <n v="0.68534419955430503"/>
    <n v="5"/>
    <n v="1"/>
    <n v="11251"/>
    <n v="0.334170038363093"/>
    <s v="Employed"/>
    <n v="12"/>
    <s v="Student"/>
    <s v="New York"/>
    <s v="Missed"/>
    <s v="On-time"/>
    <s v="Late"/>
    <s v="On-time"/>
    <s v="Late"/>
    <s v="On-time"/>
    <n v="3"/>
    <x v="0"/>
    <s v="18-30"/>
    <s v="0-50000"/>
    <s v="11-15"/>
    <s v="0-25000"/>
    <x v="4"/>
  </r>
  <r>
    <s v="CUST0359"/>
    <n v="71"/>
    <n v="198062"/>
    <n v="538"/>
    <n v="0.59747196063807595"/>
    <n v="2"/>
    <n v="0"/>
    <n v="25807"/>
    <n v="0.19554257801432801"/>
    <s v="Unemployed"/>
    <n v="3"/>
    <s v="Student"/>
    <s v="Chicago"/>
    <s v="On-time"/>
    <s v="On-time"/>
    <s v="Missed"/>
    <s v="Missed"/>
    <s v="On-time"/>
    <s v="Missed"/>
    <n v="3"/>
    <x v="1"/>
    <s v="61-74"/>
    <s v="150001-200000"/>
    <s v="0-5"/>
    <s v="25001-50000"/>
    <x v="2"/>
  </r>
  <r>
    <s v="CUST0360"/>
    <n v="52"/>
    <n v="137402"/>
    <n v="617"/>
    <n v="0.61107586952664295"/>
    <n v="2"/>
    <n v="0"/>
    <n v="78035"/>
    <n v="0.126318359145597"/>
    <s v="Unemployed"/>
    <n v="13"/>
    <s v="Business"/>
    <s v="New York"/>
    <s v="Missed"/>
    <s v="On-time"/>
    <s v="On-time"/>
    <s v="Missed"/>
    <s v="Late"/>
    <s v="Late"/>
    <n v="4"/>
    <x v="0"/>
    <s v="51-60"/>
    <s v="100001-150000"/>
    <s v="11-15"/>
    <s v="75001-100000"/>
    <x v="4"/>
  </r>
  <r>
    <s v="CUST0361"/>
    <n v="33"/>
    <n v="38524"/>
    <n v="311"/>
    <n v="0.47910373072462598"/>
    <n v="1"/>
    <n v="0"/>
    <n v="68998"/>
    <n v="0.292176140765673"/>
    <s v="Unemployed"/>
    <n v="13"/>
    <s v="Gold"/>
    <s v="Phoenix"/>
    <s v="On-time"/>
    <s v="Missed"/>
    <s v="Late"/>
    <s v="On-time"/>
    <s v="On-time"/>
    <s v="Missed"/>
    <n v="3"/>
    <x v="1"/>
    <s v="31-40"/>
    <s v="0-50000"/>
    <s v="11-15"/>
    <s v="50001-75000"/>
    <x v="0"/>
  </r>
  <r>
    <s v="CUST0362"/>
    <n v="58"/>
    <n v="180421"/>
    <n v="679"/>
    <n v="0.97111605171364102"/>
    <n v="2"/>
    <n v="0"/>
    <n v="53553"/>
    <n v="0.29108768704667598"/>
    <s v="Employed"/>
    <n v="15"/>
    <s v="Gold"/>
    <s v="Phoenix"/>
    <s v="Late"/>
    <s v="Missed"/>
    <s v="Late"/>
    <s v="On-time"/>
    <s v="On-time"/>
    <s v="Late"/>
    <n v="4"/>
    <x v="0"/>
    <s v="51-60"/>
    <s v="150001-200000"/>
    <s v="11-15"/>
    <s v="50001-75000"/>
    <x v="4"/>
  </r>
  <r>
    <s v="CUST0363"/>
    <n v="53"/>
    <n v="107193"/>
    <n v="316"/>
    <n v="0.33245040368124801"/>
    <n v="1"/>
    <n v="1"/>
    <n v="86447"/>
    <n v="0.33137659233083799"/>
    <s v="Self-employed"/>
    <n v="6"/>
    <s v="Standard"/>
    <s v="Chicago"/>
    <s v="Missed"/>
    <s v="Missed"/>
    <s v="Missed"/>
    <s v="Missed"/>
    <s v="Late"/>
    <s v="Missed"/>
    <n v="6"/>
    <x v="0"/>
    <s v="51-60"/>
    <s v="100001-150000"/>
    <s v="6-10"/>
    <s v="75001-100000"/>
    <x v="0"/>
  </r>
  <r>
    <s v="CUST0364"/>
    <n v="50"/>
    <n v="21949"/>
    <n v="682"/>
    <n v="0.62216196675095503"/>
    <n v="5"/>
    <n v="0"/>
    <n v="31449"/>
    <n v="0.42106905737558997"/>
    <s v="retired"/>
    <n v="18"/>
    <s v="Gold"/>
    <s v="Phoenix"/>
    <s v="Late"/>
    <s v="On-time"/>
    <s v="On-time"/>
    <s v="Late"/>
    <s v="Missed"/>
    <s v="Late"/>
    <n v="4"/>
    <x v="0"/>
    <s v="41-50"/>
    <s v="0-50000"/>
    <s v="16-19"/>
    <s v="25001-50000"/>
    <x v="4"/>
  </r>
  <r>
    <s v="CUST0365"/>
    <n v="21"/>
    <n v="34870"/>
    <n v="622"/>
    <n v="0.246062002585378"/>
    <n v="2"/>
    <n v="0"/>
    <n v="13761"/>
    <n v="0.40791133039939198"/>
    <s v="retired"/>
    <n v="1"/>
    <s v="Standard"/>
    <s v="Houston"/>
    <s v="Missed"/>
    <s v="On-time"/>
    <s v="Late"/>
    <s v="Late"/>
    <s v="On-time"/>
    <s v="Late"/>
    <n v="4"/>
    <x v="0"/>
    <s v="18-30"/>
    <s v="0-50000"/>
    <s v="0-5"/>
    <s v="0-25000"/>
    <x v="4"/>
  </r>
  <r>
    <s v="CUST0366"/>
    <n v="50"/>
    <n v="59811"/>
    <n v="475"/>
    <n v="0.285306464452109"/>
    <n v="4"/>
    <n v="0"/>
    <n v="23125"/>
    <n v="0.242109896766356"/>
    <s v="retired"/>
    <n v="9"/>
    <s v="Platinum"/>
    <s v="Los Angeles"/>
    <s v="Missed"/>
    <s v="On-time"/>
    <s v="Late"/>
    <s v="Missed"/>
    <s v="Missed"/>
    <s v="On-time"/>
    <n v="4"/>
    <x v="0"/>
    <s v="41-50"/>
    <s v="50001-100000"/>
    <s v="6-10"/>
    <s v="0-25000"/>
    <x v="1"/>
  </r>
  <r>
    <s v="CUST0367"/>
    <n v="31"/>
    <n v="42350"/>
    <n v="389"/>
    <n v="0.37853088024690901"/>
    <n v="6"/>
    <n v="0"/>
    <n v="50310"/>
    <n v="0.17061805981955699"/>
    <s v="Employed"/>
    <n v="17"/>
    <s v="Platinum"/>
    <s v="Los Angeles"/>
    <s v="Missed"/>
    <s v="On-time"/>
    <s v="On-time"/>
    <s v="Missed"/>
    <s v="Late"/>
    <s v="Late"/>
    <n v="4"/>
    <x v="0"/>
    <s v="31-40"/>
    <s v="0-50000"/>
    <s v="16-19"/>
    <s v="50001-75000"/>
    <x v="0"/>
  </r>
  <r>
    <s v="CUST0368"/>
    <n v="38"/>
    <n v="118081"/>
    <n v="523"/>
    <n v="0.82586466732360497"/>
    <n v="4"/>
    <n v="0"/>
    <n v="74288"/>
    <n v="0.17658788649909199"/>
    <s v="Employed"/>
    <n v="16"/>
    <s v="Platinum"/>
    <s v="New York"/>
    <s v="Late"/>
    <s v="Missed"/>
    <s v="Late"/>
    <s v="Late"/>
    <s v="On-time"/>
    <s v="Missed"/>
    <n v="5"/>
    <x v="0"/>
    <s v="31-40"/>
    <s v="100001-150000"/>
    <s v="16-19"/>
    <s v="50001-75000"/>
    <x v="2"/>
  </r>
  <r>
    <s v="CUST0369"/>
    <n v="65"/>
    <n v="28807"/>
    <n v="728"/>
    <n v="0.55277888609080295"/>
    <n v="5"/>
    <n v="0"/>
    <n v="24670"/>
    <n v="0.226319829467862"/>
    <s v="Employed"/>
    <n v="4"/>
    <s v="Gold"/>
    <s v="Phoenix"/>
    <s v="Late"/>
    <s v="On-time"/>
    <s v="Missed"/>
    <s v="On-time"/>
    <s v="On-time"/>
    <s v="On-time"/>
    <n v="2"/>
    <x v="1"/>
    <s v="61-74"/>
    <s v="0-50000"/>
    <s v="0-5"/>
    <s v="0-25000"/>
    <x v="3"/>
  </r>
  <r>
    <s v="CUST0370"/>
    <n v="37"/>
    <n v="107658"/>
    <n v="459"/>
    <n v="0.381904386291124"/>
    <n v="1"/>
    <n v="0"/>
    <n v="62561"/>
    <n v="0.263326845196098"/>
    <s v="Employed"/>
    <n v="11"/>
    <s v="Gold"/>
    <s v="New York"/>
    <s v="On-time"/>
    <s v="Missed"/>
    <s v="On-time"/>
    <s v="Late"/>
    <s v="Late"/>
    <s v="Missed"/>
    <n v="4"/>
    <x v="0"/>
    <s v="31-40"/>
    <s v="100001-150000"/>
    <s v="11-15"/>
    <s v="50001-75000"/>
    <x v="1"/>
  </r>
  <r>
    <s v="CUST0371"/>
    <n v="73"/>
    <n v="107658"/>
    <n v="384"/>
    <n v="0.57488726519091404"/>
    <n v="4"/>
    <n v="0"/>
    <n v="91970"/>
    <n v="0.33050621389651602"/>
    <s v="Unemployed"/>
    <n v="5"/>
    <s v="Standard"/>
    <s v="Los Angeles"/>
    <s v="Late"/>
    <s v="Late"/>
    <s v="Late"/>
    <s v="Missed"/>
    <s v="Missed"/>
    <s v="Missed"/>
    <n v="6"/>
    <x v="0"/>
    <s v="61-74"/>
    <s v="100001-150000"/>
    <s v="0-5"/>
    <s v="75001-100000"/>
    <x v="0"/>
  </r>
  <r>
    <s v="CUST0372"/>
    <n v="25"/>
    <n v="90353"/>
    <n v="643"/>
    <n v="0.50702957628490097"/>
    <n v="1"/>
    <n v="0"/>
    <n v="88423"/>
    <n v="0.21990324031040201"/>
    <s v="Unemployed"/>
    <n v="8"/>
    <s v="Student"/>
    <s v="Los Angeles"/>
    <s v="Missed"/>
    <s v="Late"/>
    <s v="Missed"/>
    <s v="On-time"/>
    <s v="Missed"/>
    <s v="Late"/>
    <n v="5"/>
    <x v="0"/>
    <s v="18-30"/>
    <s v="50001-100000"/>
    <s v="6-10"/>
    <s v="75001-100000"/>
    <x v="4"/>
  </r>
  <r>
    <s v="CUST0373"/>
    <n v="24"/>
    <n v="42350"/>
    <n v="664"/>
    <n v="0.40160532617217598"/>
    <n v="4"/>
    <n v="0"/>
    <n v="11251"/>
    <n v="0.328039197111331"/>
    <s v="retired"/>
    <n v="19"/>
    <s v="Standard"/>
    <s v="Phoenix"/>
    <s v="Late"/>
    <s v="On-time"/>
    <s v="On-time"/>
    <s v="Late"/>
    <s v="Missed"/>
    <s v="Late"/>
    <n v="4"/>
    <x v="0"/>
    <s v="18-30"/>
    <s v="0-50000"/>
    <s v="16-19"/>
    <s v="0-25000"/>
    <x v="4"/>
  </r>
  <r>
    <s v="CUST0374"/>
    <n v="20"/>
    <n v="76813"/>
    <n v="693"/>
    <n v="0.22067422884235399"/>
    <n v="4"/>
    <n v="0"/>
    <n v="85678"/>
    <n v="0.33620401458590499"/>
    <s v="retired"/>
    <n v="0"/>
    <s v="Platinum"/>
    <s v="Houston"/>
    <s v="On-time"/>
    <s v="On-time"/>
    <s v="On-time"/>
    <s v="Missed"/>
    <s v="Late"/>
    <s v="Late"/>
    <n v="3"/>
    <x v="1"/>
    <s v="18-30"/>
    <s v="50001-100000"/>
    <s v="0-5"/>
    <s v="75001-100000"/>
    <x v="4"/>
  </r>
  <r>
    <s v="CUST0375"/>
    <n v="34"/>
    <n v="101900"/>
    <n v="648"/>
    <n v="0.78770849690245803"/>
    <n v="1"/>
    <n v="1"/>
    <n v="48942"/>
    <n v="0.31433438825958798"/>
    <s v="Unemployed"/>
    <n v="14"/>
    <s v="Standard"/>
    <s v="Houston"/>
    <s v="Missed"/>
    <s v="Missed"/>
    <s v="Missed"/>
    <s v="Missed"/>
    <s v="On-time"/>
    <s v="Missed"/>
    <n v="5"/>
    <x v="0"/>
    <s v="31-40"/>
    <s v="100001-150000"/>
    <s v="11-15"/>
    <s v="25001-50000"/>
    <x v="4"/>
  </r>
  <r>
    <s v="CUST0376"/>
    <n v="50"/>
    <n v="107658"/>
    <n v="773"/>
    <n v="0.54196362574200796"/>
    <n v="3"/>
    <n v="0"/>
    <n v="7468"/>
    <n v="0.18713770029873"/>
    <s v="Self-employed"/>
    <n v="5"/>
    <s v="Student"/>
    <s v="Phoenix"/>
    <s v="Missed"/>
    <s v="Missed"/>
    <s v="Late"/>
    <s v="On-time"/>
    <s v="Missed"/>
    <s v="Late"/>
    <n v="5"/>
    <x v="0"/>
    <s v="41-50"/>
    <s v="100001-150000"/>
    <s v="0-5"/>
    <s v="0-25000"/>
    <x v="3"/>
  </r>
  <r>
    <s v="CUST0377"/>
    <n v="65"/>
    <n v="107658"/>
    <n v="781"/>
    <n v="0.93474767469364695"/>
    <n v="4"/>
    <n v="0"/>
    <n v="26000"/>
    <n v="0.34678267252359501"/>
    <s v="Employed"/>
    <n v="18"/>
    <s v="Gold"/>
    <s v="Phoenix"/>
    <s v="On-time"/>
    <s v="Late"/>
    <s v="On-time"/>
    <s v="Late"/>
    <s v="On-time"/>
    <s v="On-time"/>
    <n v="2"/>
    <x v="1"/>
    <s v="61-74"/>
    <s v="100001-150000"/>
    <s v="16-19"/>
    <s v="25001-50000"/>
    <x v="3"/>
  </r>
  <r>
    <s v="CUST0378"/>
    <n v="29"/>
    <n v="68932"/>
    <n v="535"/>
    <n v="0.68806432410817597"/>
    <n v="2"/>
    <n v="0"/>
    <n v="82909"/>
    <n v="0.50812696287667203"/>
    <s v="Employed"/>
    <n v="17"/>
    <s v="Standard"/>
    <s v="New York"/>
    <s v="Late"/>
    <s v="Late"/>
    <s v="On-time"/>
    <s v="Missed"/>
    <s v="On-time"/>
    <s v="Late"/>
    <n v="4"/>
    <x v="0"/>
    <s v="18-30"/>
    <s v="50001-100000"/>
    <s v="16-19"/>
    <s v="75001-100000"/>
    <x v="2"/>
  </r>
  <r>
    <s v="CUST0379"/>
    <n v="68"/>
    <n v="107658"/>
    <n v="586"/>
    <n v="0.61026394495220804"/>
    <n v="6"/>
    <n v="0"/>
    <n v="27490"/>
    <n v="0.32458968269129002"/>
    <s v="Employed"/>
    <n v="5"/>
    <s v="Platinum"/>
    <s v="Phoenix"/>
    <s v="Missed"/>
    <s v="Missed"/>
    <s v="Missed"/>
    <s v="Late"/>
    <s v="On-time"/>
    <s v="Late"/>
    <n v="5"/>
    <x v="0"/>
    <s v="61-74"/>
    <s v="100001-150000"/>
    <s v="0-5"/>
    <s v="25001-50000"/>
    <x v="2"/>
  </r>
  <r>
    <s v="CUST0380"/>
    <n v="39"/>
    <n v="150230"/>
    <n v="742"/>
    <n v="0.41295913427660602"/>
    <n v="5"/>
    <n v="1"/>
    <n v="33472"/>
    <n v="0.30163393500000002"/>
    <s v="Employed"/>
    <n v="12"/>
    <s v="Platinum"/>
    <s v="Houston"/>
    <s v="Late"/>
    <s v="Late"/>
    <s v="On-time"/>
    <s v="Missed"/>
    <s v="Missed"/>
    <s v="Late"/>
    <n v="5"/>
    <x v="0"/>
    <s v="31-40"/>
    <s v="150001-200000"/>
    <s v="11-15"/>
    <s v="25001-50000"/>
    <x v="3"/>
  </r>
  <r>
    <s v="CUST0381"/>
    <n v="72"/>
    <n v="100999"/>
    <n v="823"/>
    <n v="0.28093088722861598"/>
    <n v="3"/>
    <n v="0"/>
    <n v="13355"/>
    <n v="0.42408795720469"/>
    <s v="Unemployed"/>
    <n v="0"/>
    <s v="Gold"/>
    <s v="Phoenix"/>
    <s v="Late"/>
    <s v="On-time"/>
    <s v="Late"/>
    <s v="Missed"/>
    <s v="Late"/>
    <s v="On-time"/>
    <n v="4"/>
    <x v="0"/>
    <s v="61-74"/>
    <s v="100001-150000"/>
    <s v="0-5"/>
    <s v="0-25000"/>
    <x v="5"/>
  </r>
  <r>
    <s v="CUST0382"/>
    <n v="39"/>
    <n v="88963"/>
    <n v="310"/>
    <n v="0.45645380310230999"/>
    <n v="1"/>
    <n v="0"/>
    <n v="6118"/>
    <n v="0.22972522233006101"/>
    <s v="Employed"/>
    <n v="12"/>
    <s v="Standard"/>
    <s v="New York"/>
    <s v="Missed"/>
    <s v="On-time"/>
    <s v="On-time"/>
    <s v="Late"/>
    <s v="Late"/>
    <s v="On-time"/>
    <n v="3"/>
    <x v="1"/>
    <s v="31-40"/>
    <s v="50001-100000"/>
    <s v="11-15"/>
    <s v="0-25000"/>
    <x v="0"/>
  </r>
  <r>
    <s v="CUST0383"/>
    <n v="63"/>
    <n v="120616"/>
    <n v="345"/>
    <n v="0.27514148115883302"/>
    <n v="3"/>
    <n v="0"/>
    <n v="98999"/>
    <n v="0.52657126904956897"/>
    <s v="Unemployed"/>
    <n v="6"/>
    <s v="Student"/>
    <s v="New York"/>
    <s v="Late"/>
    <s v="Late"/>
    <s v="Missed"/>
    <s v="Missed"/>
    <s v="Late"/>
    <s v="Missed"/>
    <n v="6"/>
    <x v="0"/>
    <s v="61-74"/>
    <s v="100001-150000"/>
    <s v="6-10"/>
    <s v="75001-100000"/>
    <x v="0"/>
  </r>
  <r>
    <s v="CUST0384"/>
    <n v="47"/>
    <n v="61540"/>
    <n v="414"/>
    <n v="0.63003807614615004"/>
    <n v="0"/>
    <n v="0"/>
    <n v="37658"/>
    <n v="0.31163634513659599"/>
    <s v="Employed"/>
    <n v="14"/>
    <s v="Gold"/>
    <s v="New York"/>
    <s v="On-time"/>
    <s v="Missed"/>
    <s v="Missed"/>
    <s v="Late"/>
    <s v="On-time"/>
    <s v="Missed"/>
    <n v="4"/>
    <x v="0"/>
    <s v="41-50"/>
    <s v="50001-100000"/>
    <s v="11-15"/>
    <s v="25001-50000"/>
    <x v="1"/>
  </r>
  <r>
    <s v="CUST0385"/>
    <n v="55"/>
    <n v="53756"/>
    <n v="611"/>
    <n v="0.82653049953942603"/>
    <n v="0"/>
    <n v="0"/>
    <n v="94309"/>
    <n v="0.13152993060141699"/>
    <s v="Unemployed"/>
    <n v="11"/>
    <s v="Standard"/>
    <s v="New York"/>
    <s v="Missed"/>
    <s v="Late"/>
    <s v="Late"/>
    <s v="Missed"/>
    <s v="On-time"/>
    <s v="Missed"/>
    <n v="5"/>
    <x v="0"/>
    <s v="51-60"/>
    <s v="50001-100000"/>
    <s v="11-15"/>
    <s v="75001-100000"/>
    <x v="4"/>
  </r>
  <r>
    <s v="CUST0386"/>
    <n v="55"/>
    <n v="109297"/>
    <n v="806"/>
    <n v="0.44781754677657298"/>
    <n v="4"/>
    <n v="0"/>
    <n v="33354"/>
    <n v="0.30163393500000002"/>
    <s v="Employed"/>
    <n v="0"/>
    <s v="Business"/>
    <s v="Chicago"/>
    <s v="Missed"/>
    <s v="Missed"/>
    <s v="On-time"/>
    <s v="Late"/>
    <s v="Late"/>
    <s v="On-time"/>
    <n v="4"/>
    <x v="0"/>
    <s v="51-60"/>
    <s v="100001-150000"/>
    <s v="0-5"/>
    <s v="25001-50000"/>
    <x v="5"/>
  </r>
  <r>
    <s v="CUST0387"/>
    <n v="62"/>
    <n v="107658"/>
    <n v="383"/>
    <n v="0.68889819447823897"/>
    <n v="4"/>
    <n v="0"/>
    <n v="48942"/>
    <n v="0.45397407626758701"/>
    <s v="Employed"/>
    <n v="14"/>
    <s v="Platinum"/>
    <s v="Phoenix"/>
    <s v="Late"/>
    <s v="Missed"/>
    <s v="Late"/>
    <s v="Missed"/>
    <s v="Missed"/>
    <s v="On-time"/>
    <n v="5"/>
    <x v="0"/>
    <s v="61-74"/>
    <s v="100001-150000"/>
    <s v="11-15"/>
    <s v="25001-50000"/>
    <x v="0"/>
  </r>
  <r>
    <s v="CUST0388"/>
    <n v="68"/>
    <n v="53304"/>
    <n v="469"/>
    <n v="0.36215418595662802"/>
    <n v="2"/>
    <n v="0"/>
    <n v="31674"/>
    <n v="0.41059049859172703"/>
    <s v="retired"/>
    <n v="3"/>
    <s v="Student"/>
    <s v="Los Angeles"/>
    <s v="Missed"/>
    <s v="Late"/>
    <s v="On-time"/>
    <s v="Late"/>
    <s v="On-time"/>
    <s v="Missed"/>
    <n v="4"/>
    <x v="0"/>
    <s v="61-74"/>
    <s v="50001-100000"/>
    <s v="0-5"/>
    <s v="25001-50000"/>
    <x v="1"/>
  </r>
  <r>
    <s v="CUST0389"/>
    <n v="71"/>
    <n v="173427"/>
    <n v="550"/>
    <n v="0.43950663235852899"/>
    <n v="6"/>
    <n v="0"/>
    <n v="3081"/>
    <n v="0.522601888576669"/>
    <s v="Employed"/>
    <n v="12"/>
    <s v="Student"/>
    <s v="Phoenix"/>
    <s v="Missed"/>
    <s v="On-time"/>
    <s v="Missed"/>
    <s v="Late"/>
    <s v="Missed"/>
    <s v="Missed"/>
    <n v="5"/>
    <x v="0"/>
    <s v="61-74"/>
    <s v="150001-200000"/>
    <s v="11-15"/>
    <s v="0-25000"/>
    <x v="2"/>
  </r>
  <r>
    <s v="CUST0390"/>
    <n v="25"/>
    <n v="140917"/>
    <n v="725"/>
    <n v="0.33700720308691101"/>
    <n v="5"/>
    <n v="1"/>
    <n v="16454"/>
    <n v="0.30109244855735501"/>
    <s v="Employed"/>
    <n v="4"/>
    <s v="Student"/>
    <s v="Chicago"/>
    <s v="On-time"/>
    <s v="Missed"/>
    <s v="Late"/>
    <s v="Missed"/>
    <s v="Missed"/>
    <s v="Missed"/>
    <n v="5"/>
    <x v="0"/>
    <s v="18-30"/>
    <s v="100001-150000"/>
    <s v="0-5"/>
    <s v="0-25000"/>
    <x v="3"/>
  </r>
  <r>
    <s v="CUST0391"/>
    <n v="44"/>
    <n v="96317"/>
    <n v="685"/>
    <n v="7.3373392985897901E-2"/>
    <n v="3"/>
    <n v="0"/>
    <n v="63375"/>
    <n v="0.29434701166203098"/>
    <s v="Self-employed"/>
    <n v="1"/>
    <s v="Platinum"/>
    <s v="New York"/>
    <s v="Late"/>
    <s v="Late"/>
    <s v="Missed"/>
    <s v="Missed"/>
    <s v="On-time"/>
    <s v="Missed"/>
    <n v="5"/>
    <x v="0"/>
    <s v="41-50"/>
    <s v="50001-100000"/>
    <s v="0-5"/>
    <s v="50001-75000"/>
    <x v="4"/>
  </r>
  <r>
    <s v="CUST0392"/>
    <n v="44"/>
    <n v="93832"/>
    <n v="459"/>
    <n v="0.49269333001627702"/>
    <n v="0"/>
    <n v="0"/>
    <n v="11587"/>
    <n v="0.26172812078414398"/>
    <s v="Unemployed"/>
    <n v="0"/>
    <s v="Standard"/>
    <s v="Chicago"/>
    <s v="Late"/>
    <s v="On-time"/>
    <s v="Late"/>
    <s v="Late"/>
    <s v="Late"/>
    <s v="Missed"/>
    <n v="5"/>
    <x v="0"/>
    <s v="41-50"/>
    <s v="50001-100000"/>
    <s v="0-5"/>
    <s v="0-25000"/>
    <x v="1"/>
  </r>
  <r>
    <s v="CUST0393"/>
    <n v="51"/>
    <n v="31896"/>
    <n v="834"/>
    <n v="0.52569034751955002"/>
    <n v="4"/>
    <n v="0"/>
    <n v="49798"/>
    <n v="0.23417097587407701"/>
    <s v="Self-employed"/>
    <n v="15"/>
    <s v="Gold"/>
    <s v="Houston"/>
    <s v="Late"/>
    <s v="Missed"/>
    <s v="On-time"/>
    <s v="On-time"/>
    <s v="Missed"/>
    <s v="Late"/>
    <n v="4"/>
    <x v="0"/>
    <s v="51-60"/>
    <s v="0-50000"/>
    <s v="11-15"/>
    <s v="25001-50000"/>
    <x v="5"/>
  </r>
  <r>
    <s v="CUST0394"/>
    <n v="38"/>
    <n v="107658"/>
    <n v="622"/>
    <n v="0.71317219975232704"/>
    <n v="5"/>
    <n v="0"/>
    <n v="44454"/>
    <n v="0.260757044554218"/>
    <s v="Unemployed"/>
    <n v="5"/>
    <s v="Standard"/>
    <s v="Houston"/>
    <s v="On-time"/>
    <s v="Missed"/>
    <s v="Late"/>
    <s v="On-time"/>
    <s v="Missed"/>
    <s v="On-time"/>
    <n v="3"/>
    <x v="1"/>
    <s v="31-40"/>
    <s v="100001-150000"/>
    <s v="0-5"/>
    <s v="25001-50000"/>
    <x v="4"/>
  </r>
  <r>
    <s v="CUST0395"/>
    <n v="47"/>
    <n v="70284"/>
    <n v="528"/>
    <n v="0.65908765053385698"/>
    <n v="3"/>
    <n v="0"/>
    <n v="30575"/>
    <n v="0.32174633323240198"/>
    <s v="retired"/>
    <n v="15"/>
    <s v="Gold"/>
    <s v="Phoenix"/>
    <s v="On-time"/>
    <s v="Late"/>
    <s v="On-time"/>
    <s v="On-time"/>
    <s v="Missed"/>
    <s v="Missed"/>
    <n v="3"/>
    <x v="1"/>
    <s v="41-50"/>
    <s v="50001-100000"/>
    <s v="11-15"/>
    <s v="25001-50000"/>
    <x v="2"/>
  </r>
  <r>
    <s v="CUST0396"/>
    <n v="50"/>
    <n v="72043"/>
    <n v="308"/>
    <n v="0.66179057980779898"/>
    <n v="4"/>
    <n v="0"/>
    <n v="45776"/>
    <n v="0.215609921308789"/>
    <s v="Employed"/>
    <n v="13"/>
    <s v="Student"/>
    <s v="Phoenix"/>
    <s v="On-time"/>
    <s v="On-time"/>
    <s v="On-time"/>
    <s v="Missed"/>
    <s v="Missed"/>
    <s v="Late"/>
    <n v="3"/>
    <x v="1"/>
    <s v="41-50"/>
    <s v="50001-100000"/>
    <s v="11-15"/>
    <s v="25001-50000"/>
    <x v="0"/>
  </r>
  <r>
    <s v="CUST0397"/>
    <n v="45"/>
    <n v="183152"/>
    <n v="656"/>
    <n v="0.30519275537642399"/>
    <n v="4"/>
    <n v="0"/>
    <n v="24835"/>
    <n v="0.13307106531260099"/>
    <s v="retired"/>
    <n v="2"/>
    <s v="Standard"/>
    <s v="Los Angeles"/>
    <s v="On-time"/>
    <s v="Late"/>
    <s v="On-time"/>
    <s v="Missed"/>
    <s v="On-time"/>
    <s v="Late"/>
    <n v="3"/>
    <x v="1"/>
    <s v="41-50"/>
    <s v="150001-200000"/>
    <s v="0-5"/>
    <s v="0-25000"/>
    <x v="4"/>
  </r>
  <r>
    <s v="CUST0398"/>
    <n v="64"/>
    <n v="170576"/>
    <n v="337"/>
    <n v="0.59189946121413795"/>
    <n v="0"/>
    <n v="0"/>
    <n v="19733"/>
    <n v="0.31598766340141698"/>
    <s v="Employed"/>
    <n v="14"/>
    <s v="Student"/>
    <s v="Los Angeles"/>
    <s v="Late"/>
    <s v="Missed"/>
    <s v="Missed"/>
    <s v="Late"/>
    <s v="On-time"/>
    <s v="Missed"/>
    <n v="5"/>
    <x v="0"/>
    <s v="61-74"/>
    <s v="150001-200000"/>
    <s v="11-15"/>
    <s v="0-25000"/>
    <x v="0"/>
  </r>
  <r>
    <s v="CUST0399"/>
    <n v="50"/>
    <n v="198401"/>
    <n v="523"/>
    <n v="0.81651879309631803"/>
    <n v="0"/>
    <n v="0"/>
    <n v="52217"/>
    <n v="0.21338044013065599"/>
    <s v="retired"/>
    <n v="2"/>
    <s v="Business"/>
    <s v="Houston"/>
    <s v="Late"/>
    <s v="Missed"/>
    <s v="Missed"/>
    <s v="Missed"/>
    <s v="Late"/>
    <s v="On-time"/>
    <n v="5"/>
    <x v="0"/>
    <s v="41-50"/>
    <s v="150001-200000"/>
    <s v="0-5"/>
    <s v="50001-75000"/>
    <x v="2"/>
  </r>
  <r>
    <s v="CUST0400"/>
    <n v="22"/>
    <n v="86726"/>
    <n v="584"/>
    <n v="0.57597357014181605"/>
    <n v="4"/>
    <n v="0"/>
    <n v="60278"/>
    <n v="0.30163393500000002"/>
    <s v="retired"/>
    <n v="1"/>
    <s v="Student"/>
    <s v="New York"/>
    <s v="On-time"/>
    <s v="Late"/>
    <s v="On-time"/>
    <s v="Late"/>
    <s v="Missed"/>
    <s v="On-time"/>
    <n v="3"/>
    <x v="1"/>
    <s v="18-30"/>
    <s v="50001-100000"/>
    <s v="0-5"/>
    <s v="50001-75000"/>
    <x v="2"/>
  </r>
  <r>
    <s v="CUST0401"/>
    <n v="65"/>
    <n v="180421"/>
    <n v="762"/>
    <n v="0.86571872261299898"/>
    <n v="1"/>
    <n v="0"/>
    <n v="91557"/>
    <n v="0.35525673906570099"/>
    <s v="Employed"/>
    <n v="0"/>
    <s v="Student"/>
    <s v="Chicago"/>
    <s v="Missed"/>
    <s v="Missed"/>
    <s v="On-time"/>
    <s v="On-time"/>
    <s v="Missed"/>
    <s v="Late"/>
    <n v="4"/>
    <x v="0"/>
    <s v="61-74"/>
    <s v="150001-200000"/>
    <s v="0-5"/>
    <s v="75001-100000"/>
    <x v="3"/>
  </r>
  <r>
    <s v="CUST0402"/>
    <n v="36"/>
    <n v="107658"/>
    <n v="306"/>
    <n v="0.90379322222397196"/>
    <n v="4"/>
    <n v="0"/>
    <n v="55345"/>
    <n v="0.189194096188297"/>
    <s v="Unemployed"/>
    <n v="8"/>
    <s v="Gold"/>
    <s v="Los Angeles"/>
    <s v="On-time"/>
    <s v="Missed"/>
    <s v="Missed"/>
    <s v="On-time"/>
    <s v="Late"/>
    <s v="Late"/>
    <n v="4"/>
    <x v="0"/>
    <s v="31-40"/>
    <s v="100001-150000"/>
    <s v="6-10"/>
    <s v="50001-75000"/>
    <x v="0"/>
  </r>
  <r>
    <s v="CUST0403"/>
    <n v="21"/>
    <n v="57318"/>
    <n v="770"/>
    <n v="0.44630634594167001"/>
    <n v="5"/>
    <n v="1"/>
    <n v="3091"/>
    <n v="0.36617894546907298"/>
    <s v="Employed"/>
    <n v="8"/>
    <s v="Business"/>
    <s v="Los Angeles"/>
    <s v="On-time"/>
    <s v="On-time"/>
    <s v="On-time"/>
    <s v="Late"/>
    <s v="Late"/>
    <s v="On-time"/>
    <n v="2"/>
    <x v="0"/>
    <s v="18-30"/>
    <s v="50001-100000"/>
    <s v="6-10"/>
    <s v="0-25000"/>
    <x v="3"/>
  </r>
  <r>
    <s v="CUST0404"/>
    <n v="52"/>
    <n v="38524"/>
    <n v="563"/>
    <n v="0.36061205098388499"/>
    <n v="4"/>
    <n v="0"/>
    <n v="32207"/>
    <n v="0.36378481065159801"/>
    <s v="Employed"/>
    <n v="6"/>
    <s v="Student"/>
    <s v="New York"/>
    <s v="On-time"/>
    <s v="On-time"/>
    <s v="Missed"/>
    <s v="On-time"/>
    <s v="Late"/>
    <s v="Missed"/>
    <n v="3"/>
    <x v="1"/>
    <s v="51-60"/>
    <s v="0-50000"/>
    <s v="6-10"/>
    <s v="25001-50000"/>
    <x v="2"/>
  </r>
  <r>
    <s v="CUST0405"/>
    <n v="66"/>
    <n v="161377"/>
    <n v="380"/>
    <n v="0.34770756691620902"/>
    <n v="2"/>
    <n v="0"/>
    <n v="98999"/>
    <n v="0.328359001152283"/>
    <s v="retired"/>
    <n v="2"/>
    <s v="Student"/>
    <s v="New York"/>
    <s v="Late"/>
    <s v="On-time"/>
    <s v="On-time"/>
    <s v="On-time"/>
    <s v="Missed"/>
    <s v="Missed"/>
    <n v="3"/>
    <x v="1"/>
    <s v="61-74"/>
    <s v="150001-200000"/>
    <s v="0-5"/>
    <s v="75001-100000"/>
    <x v="0"/>
  </r>
  <r>
    <s v="CUST0406"/>
    <n v="34"/>
    <n v="119573"/>
    <n v="360"/>
    <n v="0.19677283597935499"/>
    <n v="6"/>
    <n v="0"/>
    <n v="90739"/>
    <n v="0.54968178403564905"/>
    <s v="Employed"/>
    <n v="17"/>
    <s v="Business"/>
    <s v="Phoenix"/>
    <s v="Missed"/>
    <s v="Late"/>
    <s v="Late"/>
    <s v="Late"/>
    <s v="Missed"/>
    <s v="Late"/>
    <n v="6"/>
    <x v="0"/>
    <s v="31-40"/>
    <s v="100001-150000"/>
    <s v="16-19"/>
    <s v="75001-100000"/>
    <x v="0"/>
  </r>
  <r>
    <s v="CUST0407"/>
    <n v="61"/>
    <n v="167617"/>
    <n v="638"/>
    <n v="0.39631942011689503"/>
    <n v="2"/>
    <n v="0"/>
    <n v="85780"/>
    <n v="0.286194815002762"/>
    <s v="retired"/>
    <n v="10"/>
    <s v="Business"/>
    <s v="Chicago"/>
    <s v="Missed"/>
    <s v="On-time"/>
    <s v="Missed"/>
    <s v="On-time"/>
    <s v="On-time"/>
    <s v="Late"/>
    <n v="3"/>
    <x v="1"/>
    <s v="61-74"/>
    <s v="150001-200000"/>
    <s v="6-10"/>
    <s v="75001-100000"/>
    <x v="4"/>
  </r>
  <r>
    <s v="CUST0408"/>
    <n v="45"/>
    <n v="107658"/>
    <n v="627"/>
    <n v="0.741533089951249"/>
    <n v="2"/>
    <n v="0"/>
    <n v="44303"/>
    <n v="0.27143604325014098"/>
    <s v="Employed"/>
    <n v="6"/>
    <s v="Standard"/>
    <s v="New York"/>
    <s v="On-time"/>
    <s v="Missed"/>
    <s v="On-time"/>
    <s v="Late"/>
    <s v="Missed"/>
    <s v="Missed"/>
    <n v="4"/>
    <x v="0"/>
    <s v="41-50"/>
    <s v="100001-150000"/>
    <s v="6-10"/>
    <s v="25001-50000"/>
    <x v="4"/>
  </r>
  <r>
    <s v="CUST0409"/>
    <n v="47"/>
    <n v="71570"/>
    <n v="341"/>
    <n v="5.9192484949751899E-2"/>
    <n v="1"/>
    <n v="0"/>
    <n v="39582"/>
    <n v="0.36836724214169098"/>
    <s v="Self-employed"/>
    <n v="8"/>
    <s v="Gold"/>
    <s v="Los Angeles"/>
    <s v="On-time"/>
    <s v="Late"/>
    <s v="Late"/>
    <s v="Late"/>
    <s v="On-time"/>
    <s v="Late"/>
    <n v="4"/>
    <x v="0"/>
    <s v="41-50"/>
    <s v="50001-100000"/>
    <s v="6-10"/>
    <s v="25001-50000"/>
    <x v="0"/>
  </r>
  <r>
    <s v="CUST0410"/>
    <n v="46"/>
    <n v="165580"/>
    <n v="734"/>
    <n v="0.29250931985724998"/>
    <n v="1"/>
    <n v="0"/>
    <n v="1217"/>
    <n v="0.29445526378862003"/>
    <s v="Employed"/>
    <n v="0"/>
    <s v="Business"/>
    <s v="Los Angeles"/>
    <s v="On-time"/>
    <s v="Late"/>
    <s v="Missed"/>
    <s v="On-time"/>
    <s v="Missed"/>
    <s v="On-time"/>
    <n v="3"/>
    <x v="1"/>
    <s v="41-50"/>
    <s v="150001-200000"/>
    <s v="0-5"/>
    <s v="0-25000"/>
    <x v="3"/>
  </r>
  <r>
    <s v="CUST0411"/>
    <n v="63"/>
    <n v="154487"/>
    <n v="595"/>
    <n v="0.4745737116696"/>
    <n v="4"/>
    <n v="0"/>
    <n v="89616"/>
    <n v="0.4160493537394"/>
    <s v="Employed"/>
    <n v="13"/>
    <s v="Business"/>
    <s v="Houston"/>
    <s v="On-time"/>
    <s v="Missed"/>
    <s v="Missed"/>
    <s v="Missed"/>
    <s v="Late"/>
    <s v="Missed"/>
    <n v="5"/>
    <x v="0"/>
    <s v="61-74"/>
    <s v="150001-200000"/>
    <s v="11-15"/>
    <s v="75001-100000"/>
    <x v="2"/>
  </r>
  <r>
    <s v="CUST0412"/>
    <n v="70"/>
    <n v="130359"/>
    <n v="835"/>
    <n v="0.32456295987565997"/>
    <n v="2"/>
    <n v="0"/>
    <n v="47906"/>
    <n v="0.17311940924244701"/>
    <s v="Employed"/>
    <n v="19"/>
    <s v="Platinum"/>
    <s v="New York"/>
    <s v="Missed"/>
    <s v="On-time"/>
    <s v="Late"/>
    <s v="Late"/>
    <s v="Late"/>
    <s v="Missed"/>
    <n v="5"/>
    <x v="0"/>
    <s v="61-74"/>
    <s v="100001-150000"/>
    <s v="16-19"/>
    <s v="25001-50000"/>
    <x v="5"/>
  </r>
  <r>
    <s v="CUST0413"/>
    <n v="23"/>
    <n v="58919"/>
    <n v="784"/>
    <n v="0.394542811151955"/>
    <n v="1"/>
    <n v="0"/>
    <n v="45776"/>
    <n v="0.17478255525356501"/>
    <s v="Employed"/>
    <n v="5"/>
    <s v="Business"/>
    <s v="Phoenix"/>
    <s v="Missed"/>
    <s v="On-time"/>
    <s v="Late"/>
    <s v="Missed"/>
    <s v="On-time"/>
    <s v="Late"/>
    <n v="4"/>
    <x v="0"/>
    <s v="18-30"/>
    <s v="50001-100000"/>
    <s v="0-5"/>
    <s v="25001-50000"/>
    <x v="3"/>
  </r>
  <r>
    <s v="CUST0414"/>
    <n v="52"/>
    <n v="109074"/>
    <n v="401"/>
    <n v="0.39753406511553901"/>
    <n v="0"/>
    <n v="0"/>
    <n v="61210"/>
    <n v="0.37658094913262102"/>
    <s v="retired"/>
    <n v="6"/>
    <s v="Gold"/>
    <s v="Chicago"/>
    <s v="Late"/>
    <s v="Missed"/>
    <s v="On-time"/>
    <s v="On-time"/>
    <s v="Missed"/>
    <s v="Missed"/>
    <n v="4"/>
    <x v="0"/>
    <s v="51-60"/>
    <s v="100001-150000"/>
    <s v="6-10"/>
    <s v="50001-75000"/>
    <x v="1"/>
  </r>
  <r>
    <s v="CUST0415"/>
    <n v="58"/>
    <n v="152326"/>
    <n v="474"/>
    <n v="0.44849195598765002"/>
    <n v="4"/>
    <n v="1"/>
    <n v="5626"/>
    <n v="0.18351890606613899"/>
    <s v="Unemployed"/>
    <n v="9"/>
    <s v="Student"/>
    <s v="Phoenix"/>
    <s v="On-time"/>
    <s v="Missed"/>
    <s v="Late"/>
    <s v="Missed"/>
    <s v="On-time"/>
    <s v="Late"/>
    <n v="4"/>
    <x v="0"/>
    <s v="51-60"/>
    <s v="150001-200000"/>
    <s v="6-10"/>
    <s v="0-25000"/>
    <x v="1"/>
  </r>
  <r>
    <s v="CUST0416"/>
    <n v="54"/>
    <n v="40934"/>
    <n v="694"/>
    <n v="0.35410906077805199"/>
    <n v="5"/>
    <n v="0"/>
    <n v="62561"/>
    <n v="0.360909860644271"/>
    <s v="Unemployed"/>
    <n v="6"/>
    <s v="Student"/>
    <s v="Los Angeles"/>
    <s v="Missed"/>
    <s v="Late"/>
    <s v="Late"/>
    <s v="On-time"/>
    <s v="Missed"/>
    <s v="Late"/>
    <n v="5"/>
    <x v="0"/>
    <s v="51-60"/>
    <s v="0-50000"/>
    <s v="6-10"/>
    <s v="50001-75000"/>
    <x v="4"/>
  </r>
  <r>
    <s v="CUST0417"/>
    <n v="41"/>
    <n v="126888"/>
    <n v="793"/>
    <n v="0.33775735722889"/>
    <n v="6"/>
    <n v="0"/>
    <n v="63412"/>
    <n v="0.33700028462103598"/>
    <s v="Unemployed"/>
    <n v="1"/>
    <s v="Student"/>
    <s v="Phoenix"/>
    <s v="Late"/>
    <s v="On-time"/>
    <s v="On-time"/>
    <s v="Late"/>
    <s v="Missed"/>
    <s v="Late"/>
    <n v="4"/>
    <x v="0"/>
    <s v="41-50"/>
    <s v="100001-150000"/>
    <s v="0-5"/>
    <s v="50001-75000"/>
    <x v="3"/>
  </r>
  <r>
    <s v="CUST0418"/>
    <n v="46"/>
    <n v="73243"/>
    <n v="595"/>
    <n v="0.68686194918424603"/>
    <n v="3"/>
    <n v="0"/>
    <n v="62253"/>
    <n v="0.230551171397233"/>
    <s v="retired"/>
    <n v="3"/>
    <s v="Student"/>
    <s v="Los Angeles"/>
    <s v="Late"/>
    <s v="Late"/>
    <s v="Late"/>
    <s v="On-time"/>
    <s v="On-time"/>
    <s v="Late"/>
    <n v="4"/>
    <x v="0"/>
    <s v="41-50"/>
    <s v="50001-100000"/>
    <s v="0-5"/>
    <s v="50001-75000"/>
    <x v="2"/>
  </r>
  <r>
    <s v="CUST0419"/>
    <n v="66"/>
    <n v="107658"/>
    <n v="452"/>
    <n v="0.70993083557206904"/>
    <n v="4"/>
    <n v="0"/>
    <n v="46333"/>
    <n v="0.33671701602334297"/>
    <s v="Employed"/>
    <n v="16"/>
    <s v="Platinum"/>
    <s v="Los Angeles"/>
    <s v="Late"/>
    <s v="Late"/>
    <s v="Late"/>
    <s v="Late"/>
    <s v="On-time"/>
    <s v="On-time"/>
    <n v="4"/>
    <x v="0"/>
    <s v="61-74"/>
    <s v="100001-150000"/>
    <s v="16-19"/>
    <s v="25001-50000"/>
    <x v="1"/>
  </r>
  <r>
    <s v="CUST0420"/>
    <n v="63"/>
    <n v="65990"/>
    <n v="766"/>
    <n v="0.223891330950518"/>
    <n v="3"/>
    <n v="0"/>
    <n v="62253"/>
    <n v="0.17654075542157599"/>
    <s v="Unemployed"/>
    <n v="0"/>
    <s v="Business"/>
    <s v="Los Angeles"/>
    <s v="Late"/>
    <s v="Late"/>
    <s v="Late"/>
    <s v="On-time"/>
    <s v="On-time"/>
    <s v="Missed"/>
    <n v="4"/>
    <x v="0"/>
    <s v="61-74"/>
    <s v="50001-100000"/>
    <s v="0-5"/>
    <s v="50001-75000"/>
    <x v="3"/>
  </r>
  <r>
    <s v="CUST0421"/>
    <n v="70"/>
    <n v="180983"/>
    <n v="711"/>
    <n v="0.05"/>
    <n v="2"/>
    <n v="0"/>
    <n v="73733"/>
    <n v="0.20001000737362901"/>
    <s v="Self-employed"/>
    <n v="9"/>
    <s v="Student"/>
    <s v="Los Angeles"/>
    <s v="Missed"/>
    <s v="Missed"/>
    <s v="Late"/>
    <s v="Missed"/>
    <s v="On-time"/>
    <s v="Missed"/>
    <n v="5"/>
    <x v="0"/>
    <s v="61-74"/>
    <s v="150001-200000"/>
    <s v="6-10"/>
    <s v="50001-75000"/>
    <x v="3"/>
  </r>
  <r>
    <s v="CUST0422"/>
    <n v="48"/>
    <n v="196415"/>
    <n v="415"/>
    <n v="0.712674969914186"/>
    <n v="6"/>
    <n v="0"/>
    <n v="95276"/>
    <n v="0.27628122615879303"/>
    <s v="Employed"/>
    <n v="18"/>
    <s v="Standard"/>
    <s v="Los Angeles"/>
    <s v="On-time"/>
    <s v="Late"/>
    <s v="Late"/>
    <s v="On-time"/>
    <s v="Missed"/>
    <s v="Missed"/>
    <n v="4"/>
    <x v="0"/>
    <s v="41-50"/>
    <s v="150001-200000"/>
    <s v="16-19"/>
    <s v="75001-100000"/>
    <x v="1"/>
  </r>
  <r>
    <s v="CUST0423"/>
    <n v="52"/>
    <n v="179506"/>
    <n v="398"/>
    <n v="0.25423991628957199"/>
    <n v="3"/>
    <n v="0"/>
    <n v="59691"/>
    <n v="0.30789278190722202"/>
    <s v="Employed"/>
    <n v="14"/>
    <s v="Student"/>
    <s v="Houston"/>
    <s v="On-time"/>
    <s v="Late"/>
    <s v="Missed"/>
    <s v="On-time"/>
    <s v="On-time"/>
    <s v="Missed"/>
    <n v="3"/>
    <x v="1"/>
    <s v="51-60"/>
    <s v="150001-200000"/>
    <s v="11-15"/>
    <s v="50001-75000"/>
    <x v="0"/>
  </r>
  <r>
    <s v="CUST0424"/>
    <n v="50"/>
    <n v="71570"/>
    <n v="634"/>
    <n v="0.54254896769194705"/>
    <n v="2"/>
    <n v="1"/>
    <n v="36820"/>
    <n v="0.26963614630121402"/>
    <s v="Employed"/>
    <n v="9"/>
    <s v="Business"/>
    <s v="Phoenix"/>
    <s v="Missed"/>
    <s v="Late"/>
    <s v="Missed"/>
    <s v="On-time"/>
    <s v="Late"/>
    <s v="Late"/>
    <n v="5"/>
    <x v="0"/>
    <s v="41-50"/>
    <s v="50001-100000"/>
    <s v="6-10"/>
    <s v="25001-50000"/>
    <x v="4"/>
  </r>
  <r>
    <s v="CUST0425"/>
    <n v="69"/>
    <n v="104588"/>
    <n v="811"/>
    <n v="0.186865625394356"/>
    <n v="0"/>
    <n v="0"/>
    <n v="65548"/>
    <n v="0.34331159638731101"/>
    <s v="Unemployed"/>
    <n v="18"/>
    <s v="Student"/>
    <s v="Houston"/>
    <s v="Missed"/>
    <s v="On-time"/>
    <s v="Missed"/>
    <s v="Missed"/>
    <s v="Missed"/>
    <s v="Late"/>
    <n v="5"/>
    <x v="0"/>
    <s v="61-74"/>
    <s v="100001-150000"/>
    <s v="16-19"/>
    <s v="50001-75000"/>
    <x v="5"/>
  </r>
  <r>
    <s v="CUST0426"/>
    <n v="38"/>
    <n v="146800"/>
    <n v="500"/>
    <n v="0.75955099705193396"/>
    <n v="3"/>
    <n v="0"/>
    <n v="29584"/>
    <n v="0.33884664150482902"/>
    <s v="Employed"/>
    <n v="11"/>
    <s v="Platinum"/>
    <s v="Houston"/>
    <s v="Late"/>
    <s v="On-time"/>
    <s v="Missed"/>
    <s v="Missed"/>
    <s v="Late"/>
    <s v="Late"/>
    <n v="5"/>
    <x v="0"/>
    <s v="31-40"/>
    <s v="100001-150000"/>
    <s v="11-15"/>
    <s v="25001-50000"/>
    <x v="2"/>
  </r>
  <r>
    <s v="CUST0427"/>
    <n v="49"/>
    <n v="163216"/>
    <n v="768"/>
    <n v="1.0087335790603"/>
    <n v="6"/>
    <n v="0"/>
    <n v="60530"/>
    <n v="0.45293668083481398"/>
    <s v="Employed"/>
    <n v="15"/>
    <s v="Gold"/>
    <s v="New York"/>
    <s v="Late"/>
    <s v="On-time"/>
    <s v="Missed"/>
    <s v="Late"/>
    <s v="Late"/>
    <s v="Missed"/>
    <n v="5"/>
    <x v="0"/>
    <s v="41-50"/>
    <s v="150001-200000"/>
    <s v="11-15"/>
    <s v="50001-75000"/>
    <x v="3"/>
  </r>
  <r>
    <s v="CUST0428"/>
    <n v="40"/>
    <n v="193677"/>
    <n v="320"/>
    <n v="0.53656138184106705"/>
    <n v="4"/>
    <n v="0"/>
    <n v="36913"/>
    <n v="0.290471465285499"/>
    <s v="Self-employed"/>
    <n v="8"/>
    <s v="Gold"/>
    <s v="New York"/>
    <s v="Missed"/>
    <s v="On-time"/>
    <s v="Missed"/>
    <s v="On-time"/>
    <s v="Late"/>
    <s v="Missed"/>
    <n v="4"/>
    <x v="0"/>
    <s v="31-40"/>
    <s v="150001-200000"/>
    <s v="6-10"/>
    <s v="25001-50000"/>
    <x v="0"/>
  </r>
  <r>
    <s v="CUST0429"/>
    <n v="50"/>
    <n v="38049"/>
    <n v="673"/>
    <n v="0.48117947030809599"/>
    <n v="2"/>
    <n v="0"/>
    <n v="62342"/>
    <n v="0.41945634311841201"/>
    <s v="Unemployed"/>
    <n v="14"/>
    <s v="Business"/>
    <s v="New York"/>
    <s v="On-time"/>
    <s v="Missed"/>
    <s v="On-time"/>
    <s v="Late"/>
    <s v="Late"/>
    <s v="On-time"/>
    <n v="3"/>
    <x v="1"/>
    <s v="41-50"/>
    <s v="0-50000"/>
    <s v="11-15"/>
    <s v="50001-75000"/>
    <x v="4"/>
  </r>
  <r>
    <s v="CUST0430"/>
    <n v="20"/>
    <n v="129821"/>
    <n v="536"/>
    <n v="0.43557208496198702"/>
    <n v="4"/>
    <n v="1"/>
    <n v="49798"/>
    <n v="0.392072551289389"/>
    <s v="Unemployed"/>
    <n v="16"/>
    <s v="Gold"/>
    <s v="Chicago"/>
    <s v="Missed"/>
    <s v="On-time"/>
    <s v="Missed"/>
    <s v="Late"/>
    <s v="Late"/>
    <s v="On-time"/>
    <n v="4"/>
    <x v="0"/>
    <s v="18-30"/>
    <s v="100001-150000"/>
    <s v="16-19"/>
    <s v="25001-50000"/>
    <x v="2"/>
  </r>
  <r>
    <s v="CUST0431"/>
    <n v="35"/>
    <n v="115235"/>
    <n v="691"/>
    <n v="0.65635986226258203"/>
    <n v="6"/>
    <n v="0"/>
    <n v="95276"/>
    <n v="0.52939772832931398"/>
    <s v="Self-employed"/>
    <n v="13"/>
    <s v="Gold"/>
    <s v="New York"/>
    <s v="Missed"/>
    <s v="On-time"/>
    <s v="Late"/>
    <s v="On-time"/>
    <s v="Late"/>
    <s v="Missed"/>
    <n v="4"/>
    <x v="0"/>
    <s v="31-40"/>
    <s v="100001-150000"/>
    <s v="11-15"/>
    <s v="75001-100000"/>
    <x v="4"/>
  </r>
  <r>
    <s v="CUST0432"/>
    <n v="42"/>
    <n v="108610"/>
    <n v="467"/>
    <n v="0.61353735018691702"/>
    <n v="1"/>
    <n v="0"/>
    <n v="55812"/>
    <n v="0.287274198009772"/>
    <s v="Self-employed"/>
    <n v="17"/>
    <s v="Standard"/>
    <s v="Phoenix"/>
    <s v="On-time"/>
    <s v="Late"/>
    <s v="Missed"/>
    <s v="On-time"/>
    <s v="Late"/>
    <s v="Missed"/>
    <n v="4"/>
    <x v="0"/>
    <s v="41-50"/>
    <s v="100001-150000"/>
    <s v="16-19"/>
    <s v="50001-75000"/>
    <x v="1"/>
  </r>
  <r>
    <s v="CUST0433"/>
    <n v="59"/>
    <n v="31364"/>
    <n v="739"/>
    <n v="0.70069969071057203"/>
    <n v="2"/>
    <n v="0"/>
    <n v="24851"/>
    <n v="0.25796412785470102"/>
    <s v="Employed"/>
    <n v="1"/>
    <s v="Business"/>
    <s v="Houston"/>
    <s v="On-time"/>
    <s v="Late"/>
    <s v="On-time"/>
    <s v="Missed"/>
    <s v="On-time"/>
    <s v="Missed"/>
    <n v="3"/>
    <x v="1"/>
    <s v="51-60"/>
    <s v="0-50000"/>
    <s v="0-5"/>
    <s v="0-25000"/>
    <x v="3"/>
  </r>
  <r>
    <s v="CUST0434"/>
    <n v="48"/>
    <n v="184160"/>
    <n v="572"/>
    <n v="0.37441669548038298"/>
    <n v="3"/>
    <n v="0"/>
    <n v="78289"/>
    <n v="0.42576942222437297"/>
    <s v="Unemployed"/>
    <n v="3"/>
    <s v="Business"/>
    <s v="Phoenix"/>
    <s v="Late"/>
    <s v="Late"/>
    <s v="Late"/>
    <s v="Late"/>
    <s v="Missed"/>
    <s v="Late"/>
    <n v="6"/>
    <x v="0"/>
    <s v="41-50"/>
    <s v="150001-200000"/>
    <s v="0-5"/>
    <s v="75001-100000"/>
    <x v="2"/>
  </r>
  <r>
    <s v="CUST0435"/>
    <n v="71"/>
    <n v="59238"/>
    <n v="401"/>
    <n v="0.56802354128092902"/>
    <n v="2"/>
    <n v="0"/>
    <n v="20052"/>
    <n v="0.33854325717412598"/>
    <s v="retired"/>
    <n v="17"/>
    <s v="Gold"/>
    <s v="New York"/>
    <s v="Missed"/>
    <s v="On-time"/>
    <s v="Missed"/>
    <s v="Missed"/>
    <s v="Missed"/>
    <s v="On-time"/>
    <n v="4"/>
    <x v="0"/>
    <s v="61-74"/>
    <s v="50001-100000"/>
    <s v="16-19"/>
    <s v="0-25000"/>
    <x v="1"/>
  </r>
  <r>
    <s v="CUST0436"/>
    <n v="20"/>
    <n v="68682"/>
    <n v="339"/>
    <n v="0.39150638665875998"/>
    <n v="4"/>
    <n v="0"/>
    <n v="88778"/>
    <n v="0.42816592167838902"/>
    <s v="Unemployed"/>
    <n v="6"/>
    <s v="Gold"/>
    <s v="Chicago"/>
    <s v="Late"/>
    <s v="Missed"/>
    <s v="Late"/>
    <s v="On-time"/>
    <s v="On-time"/>
    <s v="Late"/>
    <n v="4"/>
    <x v="0"/>
    <s v="18-30"/>
    <s v="50001-100000"/>
    <s v="6-10"/>
    <s v="75001-100000"/>
    <x v="0"/>
  </r>
  <r>
    <s v="CUST0437"/>
    <n v="57"/>
    <n v="28807"/>
    <n v="794"/>
    <n v="0.28845687038598899"/>
    <n v="0"/>
    <n v="0"/>
    <n v="95136"/>
    <n v="0.37167987979895001"/>
    <s v="Employed"/>
    <n v="12"/>
    <s v="Gold"/>
    <s v="Chicago"/>
    <s v="Missed"/>
    <s v="Late"/>
    <s v="On-time"/>
    <s v="Missed"/>
    <s v="Late"/>
    <s v="Missed"/>
    <n v="5"/>
    <x v="0"/>
    <s v="51-60"/>
    <s v="0-50000"/>
    <s v="11-15"/>
    <s v="75001-100000"/>
    <x v="3"/>
  </r>
  <r>
    <s v="CUST0438"/>
    <n v="63"/>
    <n v="107658"/>
    <n v="799"/>
    <n v="0.49179691579930701"/>
    <n v="2"/>
    <n v="0"/>
    <n v="41743"/>
    <n v="0.30163393500000002"/>
    <s v="Employed"/>
    <n v="14"/>
    <s v="Platinum"/>
    <s v="Houston"/>
    <s v="Missed"/>
    <s v="On-time"/>
    <s v="Late"/>
    <s v="On-time"/>
    <s v="Late"/>
    <s v="On-time"/>
    <n v="3"/>
    <x v="1"/>
    <s v="61-74"/>
    <s v="100001-150000"/>
    <s v="11-15"/>
    <s v="25001-50000"/>
    <x v="3"/>
  </r>
  <r>
    <s v="CUST0439"/>
    <n v="41"/>
    <n v="20569"/>
    <n v="427"/>
    <n v="0.315497453924583"/>
    <n v="3"/>
    <n v="0"/>
    <n v="87110"/>
    <n v="0.33763217770311799"/>
    <s v="Employed"/>
    <n v="0"/>
    <s v="Student"/>
    <s v="Phoenix"/>
    <s v="Late"/>
    <s v="On-time"/>
    <s v="On-time"/>
    <s v="Late"/>
    <s v="On-time"/>
    <s v="On-time"/>
    <n v="2"/>
    <x v="1"/>
    <s v="41-50"/>
    <s v="0-50000"/>
    <s v="0-5"/>
    <s v="75001-100000"/>
    <x v="1"/>
  </r>
  <r>
    <s v="CUST0440"/>
    <n v="67"/>
    <n v="25916"/>
    <n v="762"/>
    <n v="0.73474539954851703"/>
    <n v="1"/>
    <n v="0"/>
    <n v="45776"/>
    <n v="0.331121589795148"/>
    <s v="Employed"/>
    <n v="10"/>
    <s v="Platinum"/>
    <s v="Los Angeles"/>
    <s v="Missed"/>
    <s v="Missed"/>
    <s v="Late"/>
    <s v="On-time"/>
    <s v="Missed"/>
    <s v="Late"/>
    <n v="5"/>
    <x v="0"/>
    <s v="61-74"/>
    <s v="0-50000"/>
    <s v="6-10"/>
    <s v="25001-50000"/>
    <x v="3"/>
  </r>
  <r>
    <s v="CUST0441"/>
    <n v="49"/>
    <n v="127566"/>
    <n v="328"/>
    <n v="0.32761592439683501"/>
    <n v="5"/>
    <n v="0"/>
    <n v="82438"/>
    <n v="0.31331069024639602"/>
    <s v="Employed"/>
    <n v="9"/>
    <s v="Business"/>
    <s v="Phoenix"/>
    <s v="Missed"/>
    <s v="Missed"/>
    <s v="Missed"/>
    <s v="Missed"/>
    <s v="Missed"/>
    <s v="Missed"/>
    <n v="6"/>
    <x v="0"/>
    <s v="41-50"/>
    <s v="100001-150000"/>
    <s v="6-10"/>
    <s v="75001-100000"/>
    <x v="0"/>
  </r>
  <r>
    <s v="CUST0442"/>
    <n v="64"/>
    <n v="33888"/>
    <n v="398"/>
    <n v="0.57270918813747196"/>
    <n v="0"/>
    <n v="0"/>
    <n v="1806"/>
    <n v="0.286775694587661"/>
    <s v="Self-employed"/>
    <n v="4"/>
    <s v="Standard"/>
    <s v="New York"/>
    <s v="Missed"/>
    <s v="Late"/>
    <s v="Late"/>
    <s v="On-time"/>
    <s v="On-time"/>
    <s v="Missed"/>
    <n v="4"/>
    <x v="0"/>
    <s v="61-74"/>
    <s v="0-50000"/>
    <s v="0-5"/>
    <s v="0-25000"/>
    <x v="0"/>
  </r>
  <r>
    <s v="CUST0443"/>
    <n v="39"/>
    <n v="152162"/>
    <n v="446"/>
    <n v="0.37931554024805503"/>
    <n v="1"/>
    <n v="0"/>
    <n v="4106"/>
    <n v="0.140785647220567"/>
    <s v="Employed"/>
    <n v="15"/>
    <s v="Student"/>
    <s v="Los Angeles"/>
    <s v="On-time"/>
    <s v="Late"/>
    <s v="On-time"/>
    <s v="On-time"/>
    <s v="On-time"/>
    <s v="On-time"/>
    <n v="1"/>
    <x v="1"/>
    <s v="31-40"/>
    <s v="150001-200000"/>
    <s v="11-15"/>
    <s v="0-25000"/>
    <x v="1"/>
  </r>
  <r>
    <s v="CUST0444"/>
    <n v="40"/>
    <n v="170026"/>
    <n v="788"/>
    <n v="0.55541255008750201"/>
    <n v="2"/>
    <n v="0"/>
    <n v="95376"/>
    <n v="0.387417691723832"/>
    <s v="Employed"/>
    <n v="10"/>
    <s v="Standard"/>
    <s v="Chicago"/>
    <s v="On-time"/>
    <s v="Missed"/>
    <s v="On-time"/>
    <s v="Late"/>
    <s v="On-time"/>
    <s v="On-time"/>
    <n v="2"/>
    <x v="1"/>
    <s v="31-40"/>
    <s v="150001-200000"/>
    <s v="6-10"/>
    <s v="75001-100000"/>
    <x v="3"/>
  </r>
  <r>
    <s v="CUST0445"/>
    <n v="19"/>
    <n v="51187"/>
    <n v="549"/>
    <n v="0.39520068530892799"/>
    <n v="4"/>
    <n v="0"/>
    <n v="65387"/>
    <n v="0.33737684280934899"/>
    <s v="Employed"/>
    <n v="5"/>
    <s v="Business"/>
    <s v="Houston"/>
    <s v="Missed"/>
    <s v="Late"/>
    <s v="Late"/>
    <s v="On-time"/>
    <s v="Missed"/>
    <s v="Missed"/>
    <n v="5"/>
    <x v="0"/>
    <s v="18-30"/>
    <s v="50001-100000"/>
    <s v="0-5"/>
    <s v="50001-75000"/>
    <x v="2"/>
  </r>
  <r>
    <s v="CUST0446"/>
    <n v="44"/>
    <n v="108396"/>
    <n v="378"/>
    <n v="0.24855774502849201"/>
    <n v="6"/>
    <n v="1"/>
    <n v="85678"/>
    <n v="0.41019566973974197"/>
    <s v="Employed"/>
    <n v="8"/>
    <s v="Business"/>
    <s v="Houston"/>
    <s v="On-time"/>
    <s v="Late"/>
    <s v="On-time"/>
    <s v="Late"/>
    <s v="Missed"/>
    <s v="On-time"/>
    <n v="3"/>
    <x v="0"/>
    <s v="41-50"/>
    <s v="100001-150000"/>
    <s v="6-10"/>
    <s v="75001-100000"/>
    <x v="0"/>
  </r>
  <r>
    <s v="CUST0447"/>
    <n v="59"/>
    <n v="16062"/>
    <n v="690"/>
    <n v="0.59675454819036899"/>
    <n v="4"/>
    <n v="0"/>
    <n v="73117"/>
    <n v="0.146124447572474"/>
    <s v="Employed"/>
    <n v="12"/>
    <s v="Standard"/>
    <s v="Chicago"/>
    <s v="Missed"/>
    <s v="On-time"/>
    <s v="On-time"/>
    <s v="Missed"/>
    <s v="Missed"/>
    <s v="On-time"/>
    <n v="3"/>
    <x v="1"/>
    <s v="51-60"/>
    <s v="0-50000"/>
    <s v="11-15"/>
    <s v="50001-75000"/>
    <x v="4"/>
  </r>
  <r>
    <s v="CUST0448"/>
    <n v="19"/>
    <n v="167617"/>
    <n v="700"/>
    <n v="0.452916875617355"/>
    <n v="3"/>
    <n v="0"/>
    <n v="52256"/>
    <n v="0.350713448954526"/>
    <s v="retired"/>
    <n v="7"/>
    <s v="Standard"/>
    <s v="New York"/>
    <s v="Missed"/>
    <s v="Missed"/>
    <s v="Late"/>
    <s v="On-time"/>
    <s v="Missed"/>
    <s v="Missed"/>
    <n v="5"/>
    <x v="0"/>
    <s v="18-30"/>
    <s v="150001-200000"/>
    <s v="6-10"/>
    <s v="50001-75000"/>
    <x v="3"/>
  </r>
  <r>
    <s v="CUST0449"/>
    <n v="43"/>
    <n v="187627"/>
    <n v="584"/>
    <n v="0.55719698814449103"/>
    <n v="4"/>
    <n v="0"/>
    <n v="10778"/>
    <n v="0.27653406624534299"/>
    <s v="Employed"/>
    <n v="13"/>
    <s v="Standard"/>
    <s v="Chicago"/>
    <s v="On-time"/>
    <s v="On-time"/>
    <s v="Missed"/>
    <s v="Missed"/>
    <s v="Missed"/>
    <s v="On-time"/>
    <n v="3"/>
    <x v="1"/>
    <s v="41-50"/>
    <s v="150001-200000"/>
    <s v="11-15"/>
    <s v="0-25000"/>
    <x v="2"/>
  </r>
  <r>
    <s v="CUST0450"/>
    <n v="34"/>
    <n v="115235"/>
    <n v="781"/>
    <n v="0.41423141287391202"/>
    <n v="0"/>
    <n v="0"/>
    <n v="62010"/>
    <n v="0.314378800992552"/>
    <s v="Employed"/>
    <n v="0"/>
    <s v="Business"/>
    <s v="New York"/>
    <s v="Missed"/>
    <s v="Late"/>
    <s v="On-time"/>
    <s v="On-time"/>
    <s v="Late"/>
    <s v="Missed"/>
    <n v="4"/>
    <x v="0"/>
    <s v="31-40"/>
    <s v="100001-150000"/>
    <s v="0-5"/>
    <s v="50001-75000"/>
    <x v="3"/>
  </r>
  <r>
    <s v="CUST0451"/>
    <n v="57"/>
    <n v="107658"/>
    <n v="528"/>
    <n v="0.234412697246309"/>
    <n v="4"/>
    <n v="0"/>
    <n v="29845"/>
    <n v="0.27768403658190999"/>
    <s v="Employed"/>
    <n v="16"/>
    <s v="Gold"/>
    <s v="Los Angeles"/>
    <s v="On-time"/>
    <s v="Late"/>
    <s v="On-time"/>
    <s v="On-time"/>
    <s v="On-time"/>
    <s v="Missed"/>
    <n v="2"/>
    <x v="1"/>
    <s v="51-60"/>
    <s v="100001-150000"/>
    <s v="16-19"/>
    <s v="25001-50000"/>
    <x v="2"/>
  </r>
  <r>
    <s v="CUST0452"/>
    <n v="50"/>
    <n v="99076"/>
    <n v="332"/>
    <n v="0.71663571941125104"/>
    <n v="3"/>
    <n v="0"/>
    <n v="62010"/>
    <n v="0.35436079274801202"/>
    <s v="Employed"/>
    <n v="4"/>
    <s v="Standard"/>
    <s v="Chicago"/>
    <s v="On-time"/>
    <s v="Missed"/>
    <s v="Missed"/>
    <s v="On-time"/>
    <s v="Missed"/>
    <s v="Missed"/>
    <n v="4"/>
    <x v="0"/>
    <s v="41-50"/>
    <s v="50001-100000"/>
    <s v="0-5"/>
    <s v="50001-75000"/>
    <x v="0"/>
  </r>
  <r>
    <s v="CUST0453"/>
    <n v="26"/>
    <n v="190333"/>
    <n v="462"/>
    <n v="0.64735155108821696"/>
    <n v="5"/>
    <n v="1"/>
    <n v="29416"/>
    <n v="0.28371268790084198"/>
    <s v="Employed"/>
    <n v="1"/>
    <s v="Student"/>
    <s v="New York"/>
    <s v="Late"/>
    <s v="Late"/>
    <s v="Missed"/>
    <s v="Missed"/>
    <s v="Late"/>
    <s v="Missed"/>
    <n v="6"/>
    <x v="0"/>
    <s v="18-30"/>
    <s v="150001-200000"/>
    <s v="0-5"/>
    <s v="25001-50000"/>
    <x v="1"/>
  </r>
  <r>
    <s v="CUST0454"/>
    <n v="60"/>
    <n v="65612"/>
    <n v="588"/>
    <n v="0.38660780488935098"/>
    <n v="2"/>
    <n v="0"/>
    <n v="45776"/>
    <n v="0.19480850749443099"/>
    <s v="Self-employed"/>
    <n v="8"/>
    <s v="Business"/>
    <s v="Los Angeles"/>
    <s v="Missed"/>
    <s v="Missed"/>
    <s v="On-time"/>
    <s v="Late"/>
    <s v="On-time"/>
    <s v="Missed"/>
    <n v="4"/>
    <x v="0"/>
    <s v="51-60"/>
    <s v="50001-100000"/>
    <s v="6-10"/>
    <s v="25001-50000"/>
    <x v="2"/>
  </r>
  <r>
    <s v="CUST0455"/>
    <n v="71"/>
    <n v="162851"/>
    <n v="622"/>
    <n v="0.51395584269975902"/>
    <n v="6"/>
    <n v="0"/>
    <n v="77743"/>
    <n v="0.308642541878619"/>
    <s v="Employed"/>
    <n v="3"/>
    <s v="Platinum"/>
    <s v="Chicago"/>
    <s v="On-time"/>
    <s v="Missed"/>
    <s v="Late"/>
    <s v="Late"/>
    <s v="Missed"/>
    <s v="Missed"/>
    <n v="5"/>
    <x v="0"/>
    <s v="61-74"/>
    <s v="150001-200000"/>
    <s v="0-5"/>
    <s v="75001-100000"/>
    <x v="4"/>
  </r>
  <r>
    <s v="CUST0456"/>
    <n v="65"/>
    <n v="75566"/>
    <n v="338"/>
    <n v="0.70840389663258696"/>
    <n v="2"/>
    <n v="0"/>
    <n v="83236"/>
    <n v="0.27858254628644902"/>
    <s v="Self-employed"/>
    <n v="16"/>
    <s v="Platinum"/>
    <s v="Houston"/>
    <s v="Late"/>
    <s v="Missed"/>
    <s v="Late"/>
    <s v="On-time"/>
    <s v="Late"/>
    <s v="On-time"/>
    <n v="4"/>
    <x v="0"/>
    <s v="61-74"/>
    <s v="50001-100000"/>
    <s v="16-19"/>
    <s v="75001-100000"/>
    <x v="0"/>
  </r>
  <r>
    <s v="CUST0457"/>
    <n v="56"/>
    <n v="177993"/>
    <n v="739"/>
    <n v="0.40859233282752"/>
    <n v="4"/>
    <n v="0"/>
    <n v="24120"/>
    <n v="0.291660637887111"/>
    <s v="Self-employed"/>
    <n v="16"/>
    <s v="Student"/>
    <s v="Chicago"/>
    <s v="Late"/>
    <s v="Late"/>
    <s v="Missed"/>
    <s v="On-time"/>
    <s v="Late"/>
    <s v="On-time"/>
    <n v="4"/>
    <x v="0"/>
    <s v="51-60"/>
    <s v="150001-200000"/>
    <s v="16-19"/>
    <s v="0-25000"/>
    <x v="3"/>
  </r>
  <r>
    <s v="CUST0458"/>
    <n v="46"/>
    <n v="38049"/>
    <n v="758"/>
    <n v="0.439623098961889"/>
    <n v="1"/>
    <n v="0"/>
    <n v="71588"/>
    <n v="0.30163393500000002"/>
    <s v="Employed"/>
    <n v="17"/>
    <s v="Gold"/>
    <s v="Phoenix"/>
    <s v="Late"/>
    <s v="Missed"/>
    <s v="Late"/>
    <s v="Missed"/>
    <s v="Late"/>
    <s v="On-time"/>
    <n v="5"/>
    <x v="0"/>
    <s v="41-50"/>
    <s v="0-50000"/>
    <s v="16-19"/>
    <s v="50001-75000"/>
    <x v="3"/>
  </r>
  <r>
    <s v="CUST0459"/>
    <n v="59"/>
    <n v="107658"/>
    <n v="350"/>
    <n v="0.54872650000147405"/>
    <n v="2"/>
    <n v="0"/>
    <n v="24835"/>
    <n v="0.36826360835687"/>
    <s v="retired"/>
    <n v="15"/>
    <s v="Standard"/>
    <s v="Chicago"/>
    <s v="Missed"/>
    <s v="Late"/>
    <s v="On-time"/>
    <s v="On-time"/>
    <s v="Missed"/>
    <s v="Late"/>
    <n v="4"/>
    <x v="0"/>
    <s v="51-60"/>
    <s v="100001-150000"/>
    <s v="11-15"/>
    <s v="0-25000"/>
    <x v="0"/>
  </r>
  <r>
    <s v="CUST0460"/>
    <n v="72"/>
    <n v="125448"/>
    <n v="354"/>
    <n v="0.408181787289082"/>
    <n v="5"/>
    <n v="0"/>
    <n v="45776"/>
    <n v="0.26853363826532101"/>
    <s v="Unemployed"/>
    <n v="7"/>
    <s v="Business"/>
    <s v="Phoenix"/>
    <s v="Late"/>
    <s v="Late"/>
    <s v="Late"/>
    <s v="Missed"/>
    <s v="Late"/>
    <s v="Missed"/>
    <n v="6"/>
    <x v="0"/>
    <s v="61-74"/>
    <s v="100001-150000"/>
    <s v="6-10"/>
    <s v="25001-50000"/>
    <x v="0"/>
  </r>
  <r>
    <s v="CUST0461"/>
    <n v="43"/>
    <n v="146800"/>
    <n v="459"/>
    <n v="0.671418399397404"/>
    <n v="4"/>
    <n v="1"/>
    <n v="17913"/>
    <n v="0.165184642598173"/>
    <s v="Employed"/>
    <n v="10"/>
    <s v="Standard"/>
    <s v="Los Angeles"/>
    <s v="Missed"/>
    <s v="Missed"/>
    <s v="On-time"/>
    <s v="On-time"/>
    <s v="Late"/>
    <s v="Missed"/>
    <n v="4"/>
    <x v="0"/>
    <s v="41-50"/>
    <s v="100001-150000"/>
    <s v="6-10"/>
    <s v="0-25000"/>
    <x v="1"/>
  </r>
  <r>
    <s v="CUST0462"/>
    <n v="52"/>
    <n v="134180"/>
    <n v="757"/>
    <n v="0.46621984393851201"/>
    <n v="6"/>
    <n v="0"/>
    <n v="16693"/>
    <n v="0.39225635168481399"/>
    <s v="Employed"/>
    <n v="17"/>
    <s v="Business"/>
    <s v="Chicago"/>
    <s v="Late"/>
    <s v="Missed"/>
    <s v="Late"/>
    <s v="Missed"/>
    <s v="Missed"/>
    <s v="On-time"/>
    <n v="5"/>
    <x v="0"/>
    <s v="51-60"/>
    <s v="100001-150000"/>
    <s v="16-19"/>
    <s v="0-25000"/>
    <x v="3"/>
  </r>
  <r>
    <s v="CUST0463"/>
    <n v="67"/>
    <n v="64922"/>
    <n v="658"/>
    <n v="0.34319282500120502"/>
    <n v="3"/>
    <n v="0"/>
    <n v="67397"/>
    <n v="0.36363657277529299"/>
    <s v="retired"/>
    <n v="9"/>
    <s v="Platinum"/>
    <s v="Los Angeles"/>
    <s v="On-time"/>
    <s v="Late"/>
    <s v="Late"/>
    <s v="Missed"/>
    <s v="On-time"/>
    <s v="On-time"/>
    <n v="3"/>
    <x v="1"/>
    <s v="61-74"/>
    <s v="50001-100000"/>
    <s v="6-10"/>
    <s v="50001-75000"/>
    <x v="4"/>
  </r>
  <r>
    <s v="CUST0464"/>
    <n v="42"/>
    <n v="107658"/>
    <n v="837"/>
    <n v="0.62172776597479895"/>
    <n v="5"/>
    <n v="0"/>
    <n v="45776"/>
    <n v="0.26726798037251398"/>
    <s v="retired"/>
    <n v="12"/>
    <s v="Standard"/>
    <s v="Los Angeles"/>
    <s v="On-time"/>
    <s v="Missed"/>
    <s v="On-time"/>
    <s v="Late"/>
    <s v="Late"/>
    <s v="Late"/>
    <n v="4"/>
    <x v="0"/>
    <s v="41-50"/>
    <s v="100001-150000"/>
    <s v="11-15"/>
    <s v="25001-50000"/>
    <x v="5"/>
  </r>
  <r>
    <s v="CUST0465"/>
    <n v="41"/>
    <n v="24435"/>
    <n v="766"/>
    <n v="0.27157387011373002"/>
    <n v="4"/>
    <n v="0"/>
    <n v="60530"/>
    <n v="0.18478306204799799"/>
    <s v="Employed"/>
    <n v="16"/>
    <s v="Student"/>
    <s v="New York"/>
    <s v="Missed"/>
    <s v="On-time"/>
    <s v="Missed"/>
    <s v="Missed"/>
    <s v="Missed"/>
    <s v="Late"/>
    <n v="5"/>
    <x v="0"/>
    <s v="41-50"/>
    <s v="0-50000"/>
    <s v="16-19"/>
    <s v="50001-75000"/>
    <x v="3"/>
  </r>
  <r>
    <s v="CUST0466"/>
    <n v="30"/>
    <n v="107658"/>
    <n v="664"/>
    <n v="0.90297571222484196"/>
    <n v="5"/>
    <n v="0"/>
    <n v="45776"/>
    <n v="0.31780307346793701"/>
    <s v="Unemployed"/>
    <n v="17"/>
    <s v="Gold"/>
    <s v="Los Angeles"/>
    <s v="Missed"/>
    <s v="Missed"/>
    <s v="Missed"/>
    <s v="Late"/>
    <s v="On-time"/>
    <s v="On-time"/>
    <n v="4"/>
    <x v="0"/>
    <s v="18-30"/>
    <s v="100001-150000"/>
    <s v="16-19"/>
    <s v="25001-50000"/>
    <x v="4"/>
  </r>
  <r>
    <s v="CUST0467"/>
    <n v="24"/>
    <n v="193998"/>
    <n v="700"/>
    <n v="0.81649927271603995"/>
    <n v="2"/>
    <n v="0"/>
    <n v="18952"/>
    <n v="0.31231060845876002"/>
    <s v="retired"/>
    <n v="9"/>
    <s v="Student"/>
    <s v="Los Angeles"/>
    <s v="Missed"/>
    <s v="On-time"/>
    <s v="On-time"/>
    <s v="Late"/>
    <s v="Late"/>
    <s v="Missed"/>
    <n v="4"/>
    <x v="0"/>
    <s v="18-30"/>
    <s v="150001-200000"/>
    <s v="6-10"/>
    <s v="0-25000"/>
    <x v="3"/>
  </r>
  <r>
    <s v="CUST0468"/>
    <n v="74"/>
    <n v="164143"/>
    <n v="580"/>
    <n v="0.60269909538420297"/>
    <n v="6"/>
    <n v="0"/>
    <n v="44449"/>
    <n v="0.39243342829917799"/>
    <s v="Self-employed"/>
    <n v="15"/>
    <s v="Gold"/>
    <s v="Chicago"/>
    <s v="Missed"/>
    <s v="Late"/>
    <s v="On-time"/>
    <s v="Missed"/>
    <s v="Missed"/>
    <s v="Late"/>
    <n v="5"/>
    <x v="0"/>
    <s v="61-74"/>
    <s v="150001-200000"/>
    <s v="11-15"/>
    <s v="25001-50000"/>
    <x v="2"/>
  </r>
  <r>
    <s v="CUST0469"/>
    <n v="53"/>
    <n v="191615"/>
    <n v="796"/>
    <n v="0.58586620436397996"/>
    <n v="3"/>
    <n v="0"/>
    <n v="42551"/>
    <n v="0.25562644851395"/>
    <s v="Unemployed"/>
    <n v="19"/>
    <s v="Standard"/>
    <s v="Chicago"/>
    <s v="Late"/>
    <s v="Late"/>
    <s v="On-time"/>
    <s v="Late"/>
    <s v="Late"/>
    <s v="Late"/>
    <n v="5"/>
    <x v="0"/>
    <s v="51-60"/>
    <s v="150001-200000"/>
    <s v="16-19"/>
    <s v="25001-50000"/>
    <x v="3"/>
  </r>
  <r>
    <s v="CUST0470"/>
    <n v="62"/>
    <n v="75566"/>
    <n v="845"/>
    <n v="0.57648828356385895"/>
    <n v="4"/>
    <n v="0"/>
    <n v="82482"/>
    <n v="0.41949221348649901"/>
    <s v="Employed"/>
    <n v="4"/>
    <s v="Standard"/>
    <s v="Houston"/>
    <s v="Late"/>
    <s v="Late"/>
    <s v="Late"/>
    <s v="Missed"/>
    <s v="Late"/>
    <s v="Missed"/>
    <n v="6"/>
    <x v="0"/>
    <s v="61-74"/>
    <s v="50001-100000"/>
    <s v="0-5"/>
    <s v="75001-100000"/>
    <x v="5"/>
  </r>
  <r>
    <s v="CUST0471"/>
    <n v="37"/>
    <n v="167424"/>
    <n v="813"/>
    <n v="0.40218104281621803"/>
    <n v="0"/>
    <n v="0"/>
    <n v="33772"/>
    <n v="0.24597469966642299"/>
    <s v="Unemployed"/>
    <n v="12"/>
    <s v="Gold"/>
    <s v="New York"/>
    <s v="On-time"/>
    <s v="On-time"/>
    <s v="Missed"/>
    <s v="Late"/>
    <s v="Missed"/>
    <s v="On-time"/>
    <n v="3"/>
    <x v="1"/>
    <s v="31-40"/>
    <s v="150001-200000"/>
    <s v="11-15"/>
    <s v="25001-50000"/>
    <x v="5"/>
  </r>
  <r>
    <s v="CUST0472"/>
    <n v="18"/>
    <n v="53513"/>
    <n v="617"/>
    <n v="0.55946192913616799"/>
    <n v="3"/>
    <n v="0"/>
    <n v="43870"/>
    <n v="0.16541682154575699"/>
    <s v="Employed"/>
    <n v="17"/>
    <s v="Platinum"/>
    <s v="Los Angeles"/>
    <s v="Late"/>
    <s v="On-time"/>
    <s v="On-time"/>
    <s v="Missed"/>
    <s v="On-time"/>
    <s v="Late"/>
    <n v="3"/>
    <x v="1"/>
    <s v="18-30"/>
    <s v="50001-100000"/>
    <s v="16-19"/>
    <s v="25001-50000"/>
    <x v="4"/>
  </r>
  <r>
    <s v="CUST0473"/>
    <n v="25"/>
    <n v="155932"/>
    <n v="754"/>
    <n v="0.31537347790843001"/>
    <n v="0"/>
    <n v="0"/>
    <n v="23685"/>
    <n v="0.186771724452271"/>
    <s v="Unemployed"/>
    <n v="16"/>
    <s v="Business"/>
    <s v="New York"/>
    <s v="On-time"/>
    <s v="Late"/>
    <s v="Late"/>
    <s v="Missed"/>
    <s v="On-time"/>
    <s v="Missed"/>
    <n v="4"/>
    <x v="0"/>
    <s v="18-30"/>
    <s v="150001-200000"/>
    <s v="16-19"/>
    <s v="0-25000"/>
    <x v="3"/>
  </r>
  <r>
    <s v="CUST0474"/>
    <n v="63"/>
    <n v="107658"/>
    <n v="475"/>
    <n v="0.60076368368803601"/>
    <n v="5"/>
    <n v="0"/>
    <n v="75316"/>
    <n v="0.29375884608643799"/>
    <s v="Self-employed"/>
    <n v="8"/>
    <s v="Student"/>
    <s v="Phoenix"/>
    <s v="Missed"/>
    <s v="On-time"/>
    <s v="Missed"/>
    <s v="Late"/>
    <s v="Late"/>
    <s v="Late"/>
    <n v="5"/>
    <x v="0"/>
    <s v="61-74"/>
    <s v="100001-150000"/>
    <s v="6-10"/>
    <s v="75001-100000"/>
    <x v="1"/>
  </r>
  <r>
    <s v="CUST0475"/>
    <n v="33"/>
    <n v="38049"/>
    <n v="508"/>
    <n v="0.67356938860625903"/>
    <n v="1"/>
    <n v="0"/>
    <n v="60348"/>
    <n v="0.29344854909412599"/>
    <s v="Employed"/>
    <n v="13"/>
    <s v="Student"/>
    <s v="Los Angeles"/>
    <s v="On-time"/>
    <s v="Late"/>
    <s v="On-time"/>
    <s v="Late"/>
    <s v="Late"/>
    <s v="Late"/>
    <n v="4"/>
    <x v="0"/>
    <s v="31-40"/>
    <s v="0-50000"/>
    <s v="11-15"/>
    <s v="50001-75000"/>
    <x v="2"/>
  </r>
  <r>
    <s v="CUST0476"/>
    <n v="31"/>
    <n v="169786"/>
    <n v="822"/>
    <n v="0.424382779803333"/>
    <n v="3"/>
    <n v="0"/>
    <n v="48437"/>
    <n v="0.33278611407507702"/>
    <s v="Employed"/>
    <n v="16"/>
    <s v="Student"/>
    <s v="New York"/>
    <s v="Late"/>
    <s v="Missed"/>
    <s v="Late"/>
    <s v="On-time"/>
    <s v="On-time"/>
    <s v="Missed"/>
    <n v="4"/>
    <x v="0"/>
    <s v="31-40"/>
    <s v="150001-200000"/>
    <s v="16-19"/>
    <s v="25001-50000"/>
    <x v="5"/>
  </r>
  <r>
    <s v="CUST0477"/>
    <n v="29"/>
    <n v="52744"/>
    <n v="796"/>
    <n v="0.38097964116905603"/>
    <n v="5"/>
    <n v="0"/>
    <n v="44439"/>
    <n v="0.29096259688815501"/>
    <s v="Employed"/>
    <n v="3"/>
    <s v="Standard"/>
    <s v="Houston"/>
    <s v="On-time"/>
    <s v="Late"/>
    <s v="Missed"/>
    <s v="Missed"/>
    <s v="Missed"/>
    <s v="Late"/>
    <n v="5"/>
    <x v="0"/>
    <s v="18-30"/>
    <s v="50001-100000"/>
    <s v="0-5"/>
    <s v="25001-50000"/>
    <x v="3"/>
  </r>
  <r>
    <s v="CUST0478"/>
    <n v="68"/>
    <n v="24435"/>
    <n v="307"/>
    <n v="0.25750459507041801"/>
    <n v="0"/>
    <n v="1"/>
    <n v="20374"/>
    <n v="0.39773185160643199"/>
    <s v="Employed"/>
    <n v="17"/>
    <s v="Student"/>
    <s v="Houston"/>
    <s v="On-time"/>
    <s v="On-time"/>
    <s v="Missed"/>
    <s v="Late"/>
    <s v="Missed"/>
    <s v="On-time"/>
    <n v="3"/>
    <x v="0"/>
    <s v="61-74"/>
    <s v="0-50000"/>
    <s v="16-19"/>
    <s v="0-25000"/>
    <x v="0"/>
  </r>
  <r>
    <s v="CUST0479"/>
    <n v="40"/>
    <n v="87474"/>
    <n v="429"/>
    <n v="0.79159104671313796"/>
    <n v="2"/>
    <n v="0"/>
    <n v="26417"/>
    <n v="0.27389059015374201"/>
    <s v="Unemployed"/>
    <n v="19"/>
    <s v="Business"/>
    <s v="Los Angeles"/>
    <s v="On-time"/>
    <s v="Late"/>
    <s v="Missed"/>
    <s v="On-time"/>
    <s v="On-time"/>
    <s v="On-time"/>
    <n v="2"/>
    <x v="1"/>
    <s v="31-40"/>
    <s v="50001-100000"/>
    <s v="16-19"/>
    <s v="25001-50000"/>
    <x v="1"/>
  </r>
  <r>
    <s v="CUST0480"/>
    <n v="32"/>
    <n v="86726"/>
    <n v="799"/>
    <n v="0.396867193231557"/>
    <n v="2"/>
    <n v="0"/>
    <n v="54622"/>
    <n v="0.10037237351285801"/>
    <s v="retired"/>
    <n v="14"/>
    <s v="Business"/>
    <s v="Phoenix"/>
    <s v="Late"/>
    <s v="On-time"/>
    <s v="On-time"/>
    <s v="Missed"/>
    <s v="Late"/>
    <s v="On-time"/>
    <n v="3"/>
    <x v="1"/>
    <s v="31-40"/>
    <s v="50001-100000"/>
    <s v="11-15"/>
    <s v="50001-75000"/>
    <x v="3"/>
  </r>
  <r>
    <s v="CUST0481"/>
    <n v="45"/>
    <n v="59482"/>
    <n v="346"/>
    <n v="0.46025219279667501"/>
    <n v="1"/>
    <n v="0"/>
    <n v="85678"/>
    <n v="0.28789033115342"/>
    <s v="Employed"/>
    <n v="10"/>
    <s v="Gold"/>
    <s v="Houston"/>
    <s v="Late"/>
    <s v="On-time"/>
    <s v="On-time"/>
    <s v="Missed"/>
    <s v="On-time"/>
    <s v="Late"/>
    <n v="3"/>
    <x v="1"/>
    <s v="41-50"/>
    <s v="50001-100000"/>
    <s v="6-10"/>
    <s v="75001-100000"/>
    <x v="0"/>
  </r>
  <r>
    <s v="CUST0482"/>
    <n v="51"/>
    <n v="59811"/>
    <n v="792"/>
    <n v="0.56003111699914498"/>
    <n v="3"/>
    <n v="0"/>
    <n v="45776"/>
    <n v="0.30163393500000002"/>
    <s v="Employed"/>
    <n v="11"/>
    <s v="Standard"/>
    <s v="Houston"/>
    <s v="Late"/>
    <s v="Late"/>
    <s v="Late"/>
    <s v="On-time"/>
    <s v="On-time"/>
    <s v="Late"/>
    <n v="4"/>
    <x v="0"/>
    <s v="51-60"/>
    <s v="50001-100000"/>
    <s v="11-15"/>
    <s v="25001-50000"/>
    <x v="3"/>
  </r>
  <r>
    <s v="CUST0483"/>
    <n v="19"/>
    <n v="107658"/>
    <n v="766"/>
    <n v="0.55644152857798601"/>
    <n v="3"/>
    <n v="0"/>
    <n v="45776"/>
    <n v="0.32713909809976899"/>
    <s v="Employed"/>
    <n v="8"/>
    <s v="Business"/>
    <s v="Phoenix"/>
    <s v="Missed"/>
    <s v="On-time"/>
    <s v="Late"/>
    <s v="Late"/>
    <s v="Missed"/>
    <s v="Late"/>
    <n v="5"/>
    <x v="0"/>
    <s v="18-30"/>
    <s v="100001-150000"/>
    <s v="6-10"/>
    <s v="25001-50000"/>
    <x v="3"/>
  </r>
  <r>
    <s v="CUST0484"/>
    <n v="49"/>
    <n v="147396"/>
    <n v="401"/>
    <n v="0.64931201913621395"/>
    <n v="3"/>
    <n v="0"/>
    <n v="7468"/>
    <n v="0.40571929989849098"/>
    <s v="Employed"/>
    <n v="12"/>
    <s v="Platinum"/>
    <s v="New York"/>
    <s v="Missed"/>
    <s v="On-time"/>
    <s v="On-time"/>
    <s v="Late"/>
    <s v="Missed"/>
    <s v="On-time"/>
    <n v="3"/>
    <x v="1"/>
    <s v="41-50"/>
    <s v="100001-150000"/>
    <s v="11-15"/>
    <s v="0-25000"/>
    <x v="1"/>
  </r>
  <r>
    <s v="CUST0485"/>
    <n v="40"/>
    <n v="116570"/>
    <n v="556"/>
    <n v="0.42413401603233403"/>
    <n v="5"/>
    <n v="0"/>
    <n v="76567"/>
    <n v="0.20137755137174801"/>
    <s v="Employed"/>
    <n v="14"/>
    <s v="Standard"/>
    <s v="Houston"/>
    <s v="Missed"/>
    <s v="On-time"/>
    <s v="Late"/>
    <s v="Missed"/>
    <s v="On-time"/>
    <s v="On-time"/>
    <n v="3"/>
    <x v="1"/>
    <s v="31-40"/>
    <s v="100001-150000"/>
    <s v="11-15"/>
    <s v="75001-100000"/>
    <x v="2"/>
  </r>
  <r>
    <s v="CUST0486"/>
    <n v="39"/>
    <n v="39285"/>
    <n v="567"/>
    <n v="0.272266412305817"/>
    <n v="6"/>
    <n v="0"/>
    <n v="37463"/>
    <n v="0.44185566863918502"/>
    <s v="Employed"/>
    <n v="14"/>
    <s v="Standard"/>
    <s v="Chicago"/>
    <s v="Missed"/>
    <s v="Missed"/>
    <s v="On-time"/>
    <s v="Late"/>
    <s v="Missed"/>
    <s v="Late"/>
    <n v="5"/>
    <x v="0"/>
    <s v="31-40"/>
    <s v="0-50000"/>
    <s v="11-15"/>
    <s v="25001-50000"/>
    <x v="2"/>
  </r>
  <r>
    <s v="CUST0487"/>
    <n v="68"/>
    <n v="43732"/>
    <n v="524"/>
    <n v="0.23726693820553599"/>
    <n v="6"/>
    <n v="0"/>
    <n v="53553"/>
    <n v="0.38428312447284302"/>
    <s v="retired"/>
    <n v="4"/>
    <s v="Business"/>
    <s v="Houston"/>
    <s v="On-time"/>
    <s v="Late"/>
    <s v="On-time"/>
    <s v="On-time"/>
    <s v="On-time"/>
    <s v="On-time"/>
    <n v="1"/>
    <x v="1"/>
    <s v="61-74"/>
    <s v="0-50000"/>
    <s v="0-5"/>
    <s v="50001-75000"/>
    <x v="2"/>
  </r>
  <r>
    <s v="CUST0488"/>
    <n v="42"/>
    <n v="188420"/>
    <n v="550"/>
    <n v="0.38414895343143002"/>
    <n v="1"/>
    <n v="0"/>
    <n v="86846"/>
    <n v="0.42064801554150499"/>
    <s v="Unemployed"/>
    <n v="18"/>
    <s v="Platinum"/>
    <s v="New York"/>
    <s v="On-time"/>
    <s v="Missed"/>
    <s v="Late"/>
    <s v="Missed"/>
    <s v="Missed"/>
    <s v="On-time"/>
    <n v="4"/>
    <x v="0"/>
    <s v="41-50"/>
    <s v="150001-200000"/>
    <s v="16-19"/>
    <s v="75001-100000"/>
    <x v="2"/>
  </r>
  <r>
    <s v="CUST0489"/>
    <n v="39"/>
    <n v="115497"/>
    <n v="665"/>
    <n v="0.30962990506507498"/>
    <n v="3"/>
    <n v="0"/>
    <n v="64110"/>
    <n v="0.31895638564346301"/>
    <s v="Self-employed"/>
    <n v="19"/>
    <s v="Gold"/>
    <s v="New York"/>
    <s v="Late"/>
    <s v="Missed"/>
    <s v="Late"/>
    <s v="On-time"/>
    <s v="On-time"/>
    <s v="Missed"/>
    <n v="4"/>
    <x v="0"/>
    <s v="31-40"/>
    <s v="100001-150000"/>
    <s v="16-19"/>
    <s v="50001-75000"/>
    <x v="4"/>
  </r>
  <r>
    <s v="CUST0490"/>
    <n v="39"/>
    <n v="153877"/>
    <n v="618"/>
    <n v="0.43927665893844797"/>
    <n v="5"/>
    <n v="0"/>
    <n v="36029"/>
    <n v="0.200723482424817"/>
    <s v="Employed"/>
    <n v="13"/>
    <s v="Business"/>
    <s v="Los Angeles"/>
    <s v="On-time"/>
    <s v="Missed"/>
    <s v="On-time"/>
    <s v="On-time"/>
    <s v="Late"/>
    <s v="On-time"/>
    <n v="2"/>
    <x v="1"/>
    <s v="31-40"/>
    <s v="150001-200000"/>
    <s v="11-15"/>
    <s v="25001-50000"/>
    <x v="4"/>
  </r>
  <r>
    <s v="CUST0491"/>
    <n v="66"/>
    <n v="54954"/>
    <n v="825"/>
    <n v="0.76151576215199601"/>
    <n v="2"/>
    <n v="0"/>
    <n v="77743"/>
    <n v="0.37808154278141298"/>
    <s v="Self-employed"/>
    <n v="16"/>
    <s v="Platinum"/>
    <s v="Chicago"/>
    <s v="Late"/>
    <s v="Missed"/>
    <s v="On-time"/>
    <s v="On-time"/>
    <s v="Missed"/>
    <s v="On-time"/>
    <n v="3"/>
    <x v="1"/>
    <s v="61-74"/>
    <s v="50001-100000"/>
    <s v="16-19"/>
    <s v="75001-100000"/>
    <x v="5"/>
  </r>
  <r>
    <s v="CUST0492"/>
    <n v="69"/>
    <n v="177993"/>
    <n v="818"/>
    <n v="0.42454435882326202"/>
    <n v="0"/>
    <n v="0"/>
    <n v="32630"/>
    <n v="0.23753990932316599"/>
    <s v="Employed"/>
    <n v="17"/>
    <s v="Standard"/>
    <s v="New York"/>
    <s v="Missed"/>
    <s v="Missed"/>
    <s v="Missed"/>
    <s v="Late"/>
    <s v="Late"/>
    <s v="On-time"/>
    <n v="5"/>
    <x v="0"/>
    <s v="61-74"/>
    <s v="150001-200000"/>
    <s v="16-19"/>
    <s v="25001-50000"/>
    <x v="5"/>
  </r>
  <r>
    <s v="CUST0493"/>
    <n v="59"/>
    <n v="191517"/>
    <n v="813"/>
    <n v="0.424469827733088"/>
    <n v="5"/>
    <n v="0"/>
    <n v="23047"/>
    <n v="0.311788450610335"/>
    <s v="Unemployed"/>
    <n v="2"/>
    <s v="Platinum"/>
    <s v="Phoenix"/>
    <s v="Missed"/>
    <s v="Missed"/>
    <s v="Late"/>
    <s v="Late"/>
    <s v="On-time"/>
    <s v="Late"/>
    <n v="5"/>
    <x v="0"/>
    <s v="51-60"/>
    <s v="150001-200000"/>
    <s v="0-5"/>
    <s v="0-25000"/>
    <x v="5"/>
  </r>
  <r>
    <s v="CUST0494"/>
    <n v="23"/>
    <n v="168487"/>
    <n v="306"/>
    <n v="0.49672024474884202"/>
    <n v="6"/>
    <n v="0"/>
    <n v="5539"/>
    <n v="0.28286490071963799"/>
    <s v="Unemployed"/>
    <n v="1"/>
    <s v="Standard"/>
    <s v="Chicago"/>
    <s v="Missed"/>
    <s v="On-time"/>
    <s v="On-time"/>
    <s v="On-time"/>
    <s v="Missed"/>
    <s v="On-time"/>
    <n v="2"/>
    <x v="1"/>
    <s v="18-30"/>
    <s v="150001-200000"/>
    <s v="0-5"/>
    <s v="0-25000"/>
    <x v="0"/>
  </r>
  <r>
    <s v="CUST0495"/>
    <n v="32"/>
    <n v="107658"/>
    <n v="811"/>
    <n v="0.41887500175758602"/>
    <n v="6"/>
    <n v="1"/>
    <n v="16699"/>
    <n v="0.412469585679689"/>
    <s v="Employed"/>
    <n v="0"/>
    <s v="Business"/>
    <s v="Chicago"/>
    <s v="Late"/>
    <s v="Late"/>
    <s v="Late"/>
    <s v="On-time"/>
    <s v="On-time"/>
    <s v="On-time"/>
    <n v="3"/>
    <x v="0"/>
    <s v="31-40"/>
    <s v="100001-150000"/>
    <s v="0-5"/>
    <s v="0-25000"/>
    <x v="5"/>
  </r>
  <r>
    <s v="CUST0496"/>
    <n v="71"/>
    <n v="48307"/>
    <n v="688"/>
    <n v="0.48652175285636101"/>
    <n v="2"/>
    <n v="0"/>
    <n v="12707"/>
    <n v="0.37303270059233201"/>
    <s v="retired"/>
    <n v="9"/>
    <s v="Business"/>
    <s v="Phoenix"/>
    <s v="On-time"/>
    <s v="On-time"/>
    <s v="Missed"/>
    <s v="On-time"/>
    <s v="On-time"/>
    <s v="Late"/>
    <n v="2"/>
    <x v="1"/>
    <s v="61-74"/>
    <s v="0-50000"/>
    <s v="6-10"/>
    <s v="0-25000"/>
    <x v="4"/>
  </r>
  <r>
    <s v="CUST0497"/>
    <n v="60"/>
    <n v="86180"/>
    <n v="836"/>
    <n v="0.60817384449626899"/>
    <n v="2"/>
    <n v="1"/>
    <n v="45595"/>
    <n v="0.29194342016876201"/>
    <s v="Unemployed"/>
    <n v="18"/>
    <s v="Student"/>
    <s v="Houston"/>
    <s v="On-time"/>
    <s v="On-time"/>
    <s v="Late"/>
    <s v="Late"/>
    <s v="Late"/>
    <s v="Missed"/>
    <n v="4"/>
    <x v="0"/>
    <s v="51-60"/>
    <s v="50001-100000"/>
    <s v="16-19"/>
    <s v="25001-50000"/>
    <x v="5"/>
  </r>
  <r>
    <s v="CUST0498"/>
    <n v="54"/>
    <n v="152326"/>
    <n v="847"/>
    <n v="0.67695021095266195"/>
    <n v="0"/>
    <n v="0"/>
    <n v="44449"/>
    <n v="0.104839280645984"/>
    <s v="Employed"/>
    <n v="16"/>
    <s v="Student"/>
    <s v="Phoenix"/>
    <s v="On-time"/>
    <s v="Late"/>
    <s v="Late"/>
    <s v="On-time"/>
    <s v="Late"/>
    <s v="Missed"/>
    <n v="4"/>
    <x v="0"/>
    <s v="51-60"/>
    <s v="150001-200000"/>
    <s v="16-19"/>
    <s v="25001-50000"/>
    <x v="5"/>
  </r>
  <r>
    <s v="CUST0499"/>
    <n v="50"/>
    <n v="105852"/>
    <n v="343"/>
    <n v="0.70064263994780396"/>
    <n v="2"/>
    <n v="1"/>
    <n v="11155"/>
    <n v="0.236477253347079"/>
    <s v="Employed"/>
    <n v="11"/>
    <s v="Student"/>
    <s v="Phoenix"/>
    <s v="Late"/>
    <s v="On-time"/>
    <s v="Late"/>
    <s v="Missed"/>
    <s v="On-time"/>
    <s v="Missed"/>
    <n v="4"/>
    <x v="0"/>
    <s v="41-50"/>
    <s v="100001-150000"/>
    <s v="11-15"/>
    <s v="0-25000"/>
    <x v="0"/>
  </r>
  <r>
    <s v="CUST0500"/>
    <n v="25"/>
    <n v="40945"/>
    <n v="442"/>
    <n v="0.91137044414620405"/>
    <n v="1"/>
    <n v="0"/>
    <n v="36968"/>
    <n v="0.37042222894844101"/>
    <s v="Self-employed"/>
    <n v="0"/>
    <s v="Business"/>
    <s v="Houston"/>
    <s v="Missed"/>
    <s v="Late"/>
    <s v="Late"/>
    <s v="On-time"/>
    <s v="Late"/>
    <s v="On-time"/>
    <n v="4"/>
    <x v="0"/>
    <s v="18-30"/>
    <s v="0-50000"/>
    <s v="0-5"/>
    <s v="25001-500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D54D6698-4E0F-45FE-AEB9-8EDDD86D263C}" name="PivotTable10" cacheId="35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3">
  <location ref="A157:C165" firstHeaderRow="1" firstDataRow="2" firstDataCol="1"/>
  <pivotFields count="26">
    <pivotField dataField="1" showAll="0"/>
    <pivotField showAll="0"/>
    <pivotField showAll="0"/>
    <pivotField showAll="0"/>
    <pivotField numFmtId="164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showAll="0" sortType="descending">
      <items count="7">
        <item x="0"/>
        <item x="1"/>
        <item x="2"/>
        <item x="4"/>
        <item x="3"/>
        <item x="5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20" count="1" selected="0">
              <x v="0"/>
            </reference>
          </references>
        </pivotArea>
      </autoSortScope>
    </pivotField>
  </pivotFields>
  <rowFields count="1">
    <field x="25"/>
  </rowFields>
  <rowItems count="7">
    <i>
      <x/>
    </i>
    <i>
      <x v="3"/>
    </i>
    <i>
      <x v="1"/>
    </i>
    <i>
      <x v="4"/>
    </i>
    <i>
      <x v="5"/>
    </i>
    <i>
      <x v="2"/>
    </i>
    <i t="grand">
      <x/>
    </i>
  </rowItems>
  <colFields count="1">
    <field x="20"/>
  </colFields>
  <colItems count="2">
    <i>
      <x/>
    </i>
    <i>
      <x v="1"/>
    </i>
  </colItems>
  <dataFields count="1">
    <dataField name="Count of Customer_ID" fld="0" subtotal="count" showDataAs="percentOfTotal" baseField="0" baseItem="0" numFmtId="10"/>
  </dataFields>
  <formats count="3">
    <format dxfId="15">
      <pivotArea type="all" dataOnly="0" outline="0" fieldPosition="0"/>
    </format>
    <format dxfId="14">
      <pivotArea type="all" dataOnly="0" outline="0" fieldPosition="0"/>
    </format>
    <format dxfId="9">
      <pivotArea outline="0" fieldPosition="0">
        <references count="1">
          <reference field="4294967294" count="1">
            <x v="0"/>
          </reference>
        </references>
      </pivotArea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16854CEB-C762-4DE5-B124-1F85085C9A1D}" name="PivotTable9" cacheId="3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1">
  <location ref="A141:C148" firstHeaderRow="1" firstDataRow="2" firstDataCol="1"/>
  <pivotFields count="26">
    <pivotField dataField="1" showAll="0"/>
    <pivotField showAll="0"/>
    <pivotField showAll="0"/>
    <pivotField showAll="0"/>
    <pivotField numFmtId="164" showAll="0"/>
    <pivotField showAll="0"/>
    <pivotField showAll="0"/>
    <pivotField showAll="0"/>
    <pivotField numFmtId="164" showAll="0"/>
    <pivotField showAll="0"/>
    <pivotField showAll="0"/>
    <pivotField axis="axisRow" showAll="0" sortType="descending">
      <items count="6">
        <item x="4"/>
        <item x="3"/>
        <item x="2"/>
        <item x="1"/>
        <item x="0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20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ragToRow="0" dragToCol="0" dragToPage="0" showAll="0" defaultSubtotal="0"/>
  </pivotFields>
  <rowFields count="1">
    <field x="11"/>
  </rowFields>
  <rowItems count="6">
    <i>
      <x v="4"/>
    </i>
    <i>
      <x v="1"/>
    </i>
    <i>
      <x/>
    </i>
    <i>
      <x v="3"/>
    </i>
    <i>
      <x v="2"/>
    </i>
    <i t="grand">
      <x/>
    </i>
  </rowItems>
  <colFields count="1">
    <field x="20"/>
  </colFields>
  <colItems count="2">
    <i>
      <x/>
    </i>
    <i>
      <x v="1"/>
    </i>
  </colItems>
  <dataFields count="1">
    <dataField name="Count of Customer_ID" fld="0" subtotal="count" showDataAs="percentOfTotal" baseField="0" baseItem="0" numFmtId="1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E7276676-1DBE-4A73-B3E4-BB0D208E3421}" name="PivotTable8" cacheId="3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1">
  <location ref="A124:C130" firstHeaderRow="1" firstDataRow="2" firstDataCol="1"/>
  <pivotFields count="26">
    <pivotField dataField="1" showAll="0"/>
    <pivotField showAll="0"/>
    <pivotField showAll="0"/>
    <pivotField showAll="0"/>
    <pivotField numFmtId="164" showAll="0"/>
    <pivotField showAll="0"/>
    <pivotField showAll="0"/>
    <pivotField showAll="0"/>
    <pivotField numFmtId="164" showAll="0"/>
    <pivotField axis="axisRow" showAll="0" sortType="descending">
      <items count="5">
        <item x="0"/>
        <item x="3"/>
        <item x="1"/>
        <item x="2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20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ragToRow="0" dragToCol="0" dragToPage="0" showAll="0" defaultSubtotal="0"/>
  </pivotFields>
  <rowFields count="1">
    <field x="9"/>
  </rowFields>
  <rowItems count="5">
    <i>
      <x/>
    </i>
    <i>
      <x v="3"/>
    </i>
    <i>
      <x v="1"/>
    </i>
    <i>
      <x v="2"/>
    </i>
    <i t="grand">
      <x/>
    </i>
  </rowItems>
  <colFields count="1">
    <field x="20"/>
  </colFields>
  <colItems count="2">
    <i>
      <x/>
    </i>
    <i>
      <x v="1"/>
    </i>
  </colItems>
  <dataFields count="1">
    <dataField name="Count of Customer_ID" fld="0" subtotal="count" showDataAs="percentOfTotal" baseField="0" baseItem="0" numFmtId="10"/>
  </dataFields>
  <formats count="3">
    <format dxfId="25">
      <pivotArea type="all" dataOnly="0" outline="0" fieldPosition="0"/>
    </format>
    <format dxfId="24">
      <pivotArea type="all" dataOnly="0" outline="0" fieldPosition="0"/>
    </format>
    <format dxfId="19">
      <pivotArea outline="0" fieldPosition="0">
        <references count="1">
          <reference field="4294967294" count="1">
            <x v="0"/>
          </reference>
        </references>
      </pivotArea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C5C3BA4-F0DC-4F68-8019-A514CC1A331E}" name="PivotTable15" cacheId="3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1">
  <location ref="A61:C68" firstHeaderRow="1" firstDataRow="2" firstDataCol="1"/>
  <pivotFields count="26">
    <pivotField dataField="1" showAll="0"/>
    <pivotField showAll="0"/>
    <pivotField showAll="0"/>
    <pivotField showAll="0"/>
    <pivotField numFmtId="164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axis="axisRow" showAll="0">
      <items count="6">
        <item x="4"/>
        <item x="3"/>
        <item x="2"/>
        <item x="0"/>
        <item x="1"/>
        <item t="default"/>
      </items>
    </pivotField>
    <pivotField showAll="0"/>
    <pivotField showAll="0"/>
    <pivotField showAll="0"/>
    <pivotField dragToRow="0" dragToCol="0" dragToPage="0" showAll="0" defaultSubtotal="0"/>
  </pivotFields>
  <rowFields count="1">
    <field x="2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0"/>
  </colFields>
  <colItems count="2">
    <i>
      <x/>
    </i>
    <i>
      <x v="1"/>
    </i>
  </colItems>
  <dataFields count="1">
    <dataField name="Count of Customer_ID" fld="0" subtotal="count" showDataAs="percentOfTotal" baseField="0" baseItem="0" numFmtId="10"/>
  </dataFields>
  <formats count="3">
    <format dxfId="46">
      <pivotArea type="all" dataOnly="0" outline="0" fieldPosition="0"/>
    </format>
    <format dxfId="47">
      <pivotArea type="all" dataOnly="0" outline="0" fieldPosition="0"/>
    </format>
    <format dxfId="48">
      <pivotArea outline="0" fieldPosition="0">
        <references count="1">
          <reference field="4294967294" count="1">
            <x v="0"/>
          </reference>
        </references>
      </pivotArea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E48B2BB-6CDA-4CF7-8E29-5E8C92E712EF}" name="PivotTable7" cacheId="3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1">
  <location ref="A108:C114" firstHeaderRow="1" firstDataRow="2" firstDataCol="1"/>
  <pivotFields count="26">
    <pivotField dataField="1" showAll="0"/>
    <pivotField showAll="0"/>
    <pivotField showAll="0"/>
    <pivotField showAll="0"/>
    <pivotField numFmtId="164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axis="axisRow" showAll="0" sortType="descending">
      <items count="5">
        <item x="0"/>
        <item x="2"/>
        <item x="3"/>
        <item x="1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20" count="1" selected="0">
              <x v="0"/>
            </reference>
          </references>
        </pivotArea>
      </autoSortScope>
    </pivotField>
    <pivotField dragToRow="0" dragToCol="0" dragToPage="0" showAll="0" defaultSubtotal="0"/>
  </pivotFields>
  <rowFields count="1">
    <field x="24"/>
  </rowFields>
  <rowItems count="5">
    <i>
      <x v="1"/>
    </i>
    <i>
      <x v="3"/>
    </i>
    <i>
      <x/>
    </i>
    <i>
      <x v="2"/>
    </i>
    <i t="grand">
      <x/>
    </i>
  </rowItems>
  <colFields count="1">
    <field x="20"/>
  </colFields>
  <colItems count="2">
    <i>
      <x/>
    </i>
    <i>
      <x v="1"/>
    </i>
  </colItems>
  <dataFields count="1">
    <dataField name="Count of Customer_ID" fld="0" subtotal="count" showDataAs="percentOfTotal" baseField="0" baseItem="0" numFmtId="10"/>
  </dataFields>
  <formats count="2">
    <format dxfId="53">
      <pivotArea type="all" dataOnly="0" outline="0" fieldPosition="0"/>
    </format>
    <format dxfId="49">
      <pivotArea outline="0" fieldPosition="0">
        <references count="1">
          <reference field="4294967294" count="1">
            <x v="0"/>
          </reference>
        </references>
      </pivotArea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84113247-8B4F-41F2-9FF5-1E0E0BCDA925}" name="PivotTable6" cacheId="3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1">
  <location ref="A96:C102" firstHeaderRow="1" firstDataRow="2" firstDataCol="1"/>
  <pivotFields count="26">
    <pivotField dataField="1" showAll="0"/>
    <pivotField showAll="0"/>
    <pivotField showAll="0"/>
    <pivotField showAll="0"/>
    <pivotField numFmtId="164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axis="axisRow" showAll="0" sortType="descending">
      <items count="5">
        <item x="1"/>
        <item x="2"/>
        <item x="0"/>
        <item x="3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20" count="1" selected="0">
              <x v="0"/>
            </reference>
          </references>
        </pivotArea>
      </autoSortScope>
    </pivotField>
    <pivotField showAll="0"/>
    <pivotField dragToRow="0" dragToCol="0" dragToPage="0" showAll="0" defaultSubtotal="0"/>
  </pivotFields>
  <rowFields count="1">
    <field x="23"/>
  </rowFields>
  <rowItems count="5">
    <i>
      <x/>
    </i>
    <i>
      <x v="2"/>
    </i>
    <i>
      <x v="3"/>
    </i>
    <i>
      <x v="1"/>
    </i>
    <i t="grand">
      <x/>
    </i>
  </rowItems>
  <colFields count="1">
    <field x="20"/>
  </colFields>
  <colItems count="2">
    <i>
      <x/>
    </i>
    <i>
      <x v="1"/>
    </i>
  </colItems>
  <dataFields count="1">
    <dataField name="Count of Customer_ID" fld="0" subtotal="count" showDataAs="percentOfTotal" baseField="0" baseItem="0" numFmtId="1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64127F72-0CCB-4950-BFB1-F4BB7E5E101A}" name="PivotTable4" cacheId="3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1">
  <location ref="A73:C79" firstHeaderRow="1" firstDataRow="2" firstDataCol="1"/>
  <pivotFields count="26">
    <pivotField dataField="1" showAll="0"/>
    <pivotField showAll="0"/>
    <pivotField showAll="0"/>
    <pivotField showAll="0"/>
    <pivotField numFmtId="164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axis="axisRow" showAll="0" sortType="descending">
      <items count="5">
        <item x="2"/>
        <item x="1"/>
        <item x="0"/>
        <item x="3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20" count="1" selected="0">
              <x v="0"/>
            </reference>
          </references>
        </pivotArea>
      </autoSortScope>
    </pivotField>
    <pivotField showAll="0"/>
    <pivotField showAll="0"/>
    <pivotField dragToRow="0" dragToCol="0" dragToPage="0" showAll="0" defaultSubtotal="0"/>
  </pivotFields>
  <rowFields count="1">
    <field x="22"/>
  </rowFields>
  <rowItems count="5">
    <i>
      <x v="1"/>
    </i>
    <i>
      <x v="3"/>
    </i>
    <i>
      <x v="2"/>
    </i>
    <i>
      <x/>
    </i>
    <i t="grand">
      <x/>
    </i>
  </rowItems>
  <colFields count="1">
    <field x="20"/>
  </colFields>
  <colItems count="2">
    <i>
      <x/>
    </i>
    <i>
      <x v="1"/>
    </i>
  </colItems>
  <dataFields count="1">
    <dataField name="Count of Customer_ID" fld="0" subtotal="count" showDataAs="percentOfTotal" baseField="0" baseItem="0" numFmtId="10"/>
  </dataFields>
  <formats count="1">
    <format dxfId="54">
      <pivotArea type="all" dataOnly="0" outline="0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CF1BF0CF-2A82-4A7A-BB20-3C10B311EB8D}" name="PivotTable5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5:H58" firstHeaderRow="0" firstDataRow="1" firstDataCol="1"/>
  <pivotFields count="21">
    <pivotField showAll="0"/>
    <pivotField dataField="1" showAll="0"/>
    <pivotField dataField="1" showAll="0"/>
    <pivotField showAll="0"/>
    <pivotField dataField="1" numFmtId="164" showAll="0"/>
    <pivotField dataField="1" showAll="0"/>
    <pivotField axis="axisRow" showAll="0">
      <items count="3">
        <item x="0"/>
        <item x="1"/>
        <item t="default"/>
      </items>
    </pivotField>
    <pivotField dataField="1" showAll="0"/>
    <pivotField dataField="1" numFmtId="164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Average of Credit_Utilization" fld="4" subtotal="average" baseField="6" baseItem="0" numFmtId="164"/>
    <dataField name="Average of Debt_to_Income_Ratio" fld="8" subtotal="average" baseField="0" baseItem="0" numFmtId="164"/>
    <dataField name="Average of Missed_Payments" fld="5" subtotal="average" baseField="0" baseItem="0"/>
    <dataField name="Average of Income" fld="2" subtotal="average" baseField="0" baseItem="0"/>
    <dataField name="Average of Loan_Balance" fld="7" subtotal="average" baseField="0" baseItem="0"/>
    <dataField name="Average of Age" fld="1" subtotal="average" baseField="0" baseItem="0"/>
    <dataField name="Average of Account_Tenure" fld="10" subtotal="average" baseField="6" baseItem="0"/>
  </dataFields>
  <formats count="14">
    <format dxfId="68">
      <pivotArea outline="0" collapsedLevelsAreSubtotals="1" fieldPosition="0"/>
    </format>
    <format dxfId="67">
      <pivotArea type="all" dataOnly="0" outline="0" fieldPosition="0"/>
    </format>
    <format dxfId="66">
      <pivotArea outline="0" collapsedLevelsAreSubtotals="1" fieldPosition="0"/>
    </format>
    <format dxfId="65">
      <pivotArea field="6" type="button" dataOnly="0" labelOnly="1" outline="0" axis="axisRow" fieldPosition="0"/>
    </format>
    <format dxfId="64">
      <pivotArea dataOnly="0" labelOnly="1" fieldPosition="0">
        <references count="1">
          <reference field="6" count="0"/>
        </references>
      </pivotArea>
    </format>
    <format dxfId="63">
      <pivotArea dataOnly="0" labelOnly="1" grandRow="1" outline="0" fieldPosition="0"/>
    </format>
    <format dxfId="62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61">
      <pivotArea type="all" dataOnly="0" outline="0" fieldPosition="0"/>
    </format>
    <format dxfId="60">
      <pivotArea outline="0" collapsedLevelsAreSubtotals="1" fieldPosition="0"/>
    </format>
    <format dxfId="59">
      <pivotArea field="6" type="button" dataOnly="0" labelOnly="1" outline="0" axis="axisRow" fieldPosition="0"/>
    </format>
    <format dxfId="58">
      <pivotArea dataOnly="0" labelOnly="1" fieldPosition="0">
        <references count="1">
          <reference field="6" count="0"/>
        </references>
      </pivotArea>
    </format>
    <format dxfId="57">
      <pivotArea dataOnly="0" labelOnly="1" grandRow="1" outline="0" fieldPosition="0"/>
    </format>
    <format dxfId="56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55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EB5D4FD6-CF82-4AE0-A5A8-CC38127134AA}" name="PivotTable3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8:B51" firstHeaderRow="1" firstDataRow="1" firstDataCol="1"/>
  <pivotFields count="21">
    <pivotField dataField="1" showAll="0"/>
    <pivotField showAll="0"/>
    <pivotField showAll="0"/>
    <pivotField showAll="0"/>
    <pivotField numFmtId="164" showAll="0"/>
    <pivotField showAll="0"/>
    <pivotField axis="axisRow" showAll="0">
      <items count="3">
        <item x="0"/>
        <item x="1"/>
        <item t="default"/>
      </items>
    </pivotField>
    <pivotField showAll="0"/>
    <pivotField numFmtId="164" showAll="0"/>
    <pivotField showAll="0"/>
    <pivotField showAll="0"/>
    <pivotField showAll="0"/>
    <pivotField axis="axisRow" showAll="0" sortType="descending">
      <items count="6">
        <item x="2"/>
        <item x="4"/>
        <item x="0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6"/>
    <field x="12"/>
  </rowFields>
  <rowItems count="13">
    <i>
      <x/>
    </i>
    <i r="1">
      <x/>
    </i>
    <i r="1">
      <x v="4"/>
    </i>
    <i r="1">
      <x v="2"/>
    </i>
    <i r="1">
      <x v="3"/>
    </i>
    <i r="1">
      <x v="1"/>
    </i>
    <i>
      <x v="1"/>
    </i>
    <i r="1">
      <x v="2"/>
    </i>
    <i r="1">
      <x v="4"/>
    </i>
    <i r="1">
      <x v="1"/>
    </i>
    <i r="1">
      <x/>
    </i>
    <i r="1">
      <x v="3"/>
    </i>
    <i t="grand">
      <x/>
    </i>
  </rowItems>
  <colItems count="1">
    <i/>
  </colItems>
  <dataFields count="1">
    <dataField name="Count of Customer_ID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857B65C8-8DF1-4456-9D8E-CF2B747969DA}" name="PivotTable2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18:B31" firstHeaderRow="1" firstDataRow="1" firstDataCol="1"/>
  <pivotFields count="21">
    <pivotField dataField="1" showAll="0"/>
    <pivotField showAll="0"/>
    <pivotField showAll="0"/>
    <pivotField showAll="0"/>
    <pivotField numFmtId="164" showAll="0"/>
    <pivotField showAll="0"/>
    <pivotField axis="axisRow" showAll="0">
      <items count="3">
        <item x="0"/>
        <item x="1"/>
        <item t="default"/>
      </items>
    </pivotField>
    <pivotField showAll="0"/>
    <pivotField numFmtId="164" showAll="0"/>
    <pivotField showAll="0"/>
    <pivotField showAll="0"/>
    <pivotField axis="axisRow" showAll="0" sortType="descending">
      <items count="6"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6"/>
    <field x="11"/>
  </rowFields>
  <rowItems count="13">
    <i>
      <x/>
    </i>
    <i r="1">
      <x v="1"/>
    </i>
    <i r="1">
      <x v="4"/>
    </i>
    <i r="1">
      <x/>
    </i>
    <i r="1">
      <x v="3"/>
    </i>
    <i r="1">
      <x v="2"/>
    </i>
    <i>
      <x v="1"/>
    </i>
    <i r="1">
      <x/>
    </i>
    <i r="1">
      <x v="4"/>
    </i>
    <i r="1">
      <x v="1"/>
    </i>
    <i r="1">
      <x v="3"/>
    </i>
    <i r="1">
      <x v="2"/>
    </i>
    <i t="grand">
      <x/>
    </i>
  </rowItems>
  <colItems count="1">
    <i/>
  </colItems>
  <dataFields count="1">
    <dataField name="Count of Customer_ID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ADC59FF0-186B-44F2-951C-602D5021E14A}" name="PivotTable1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14" firstHeaderRow="1" firstDataRow="1" firstDataCol="1"/>
  <pivotFields count="21">
    <pivotField dataField="1" showAll="0"/>
    <pivotField showAll="0"/>
    <pivotField showAll="0"/>
    <pivotField showAll="0"/>
    <pivotField numFmtId="164" showAll="0"/>
    <pivotField showAll="0"/>
    <pivotField axis="axisRow" showAll="0">
      <items count="3">
        <item x="0"/>
        <item x="1"/>
        <item t="default"/>
      </items>
    </pivotField>
    <pivotField showAll="0"/>
    <pivotField numFmtId="164" showAll="0"/>
    <pivotField axis="axisRow" showAll="0" sortType="descending">
      <items count="5">
        <item x="0"/>
        <item x="3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6"/>
    <field x="9"/>
  </rowFields>
  <rowItems count="11">
    <i>
      <x/>
    </i>
    <i r="1">
      <x/>
    </i>
    <i r="1">
      <x v="1"/>
    </i>
    <i r="1">
      <x v="3"/>
    </i>
    <i r="1">
      <x v="2"/>
    </i>
    <i>
      <x v="1"/>
    </i>
    <i r="1">
      <x/>
    </i>
    <i r="1">
      <x v="3"/>
    </i>
    <i r="1">
      <x v="2"/>
    </i>
    <i r="1">
      <x v="1"/>
    </i>
    <i t="grand">
      <x/>
    </i>
  </rowItems>
  <colItems count="1">
    <i/>
  </colItems>
  <dataFields count="1">
    <dataField name="Count of Customer_ID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purl.oclc.org/ooxml/officeDocument/relationships/pivotTable" Target="../pivotTables/pivotTable8.xml"/><Relationship Id="rId3" Type="http://purl.oclc.org/ooxml/officeDocument/relationships/pivotTable" Target="../pivotTables/pivotTable3.xml"/><Relationship Id="rId7" Type="http://purl.oclc.org/ooxml/officeDocument/relationships/pivotTable" Target="../pivotTables/pivotTable7.xml"/><Relationship Id="rId12" Type="http://purl.oclc.org/ooxml/officeDocument/relationships/drawing" Target="../drawings/drawing1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Relationship Id="rId6" Type="http://purl.oclc.org/ooxml/officeDocument/relationships/pivotTable" Target="../pivotTables/pivotTable6.xml"/><Relationship Id="rId11" Type="http://purl.oclc.org/ooxml/officeDocument/relationships/pivotTable" Target="../pivotTables/pivotTable11.xml"/><Relationship Id="rId5" Type="http://purl.oclc.org/ooxml/officeDocument/relationships/pivotTable" Target="../pivotTables/pivotTable5.xml"/><Relationship Id="rId10" Type="http://purl.oclc.org/ooxml/officeDocument/relationships/pivotTable" Target="../pivotTables/pivotTable10.xml"/><Relationship Id="rId4" Type="http://purl.oclc.org/ooxml/officeDocument/relationships/pivotTable" Target="../pivotTables/pivotTable4.xml"/><Relationship Id="rId9" Type="http://purl.oclc.org/ooxml/officeDocument/relationships/pivotTable" Target="../pivotTables/pivotTable9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B9B7-0511-9A41-B96E-08EFA2105853}">
  <dimension ref="A1:Z619"/>
  <sheetViews>
    <sheetView topLeftCell="J475" workbookViewId="0">
      <selection activeCell="L16" sqref="L16"/>
    </sheetView>
  </sheetViews>
  <sheetFormatPr defaultColWidth="11" defaultRowHeight="15.75" x14ac:dyDescent="0.25"/>
  <cols>
    <col min="1" max="1" width="9.75" style="1" customWidth="1"/>
    <col min="2" max="3" width="11" style="1"/>
    <col min="4" max="4" width="12" style="1" customWidth="1"/>
    <col min="5" max="5" width="15.25" style="1" customWidth="1"/>
    <col min="6" max="6" width="15.5" style="1" customWidth="1"/>
    <col min="7" max="7" width="10.875" style="1" customWidth="1"/>
    <col min="8" max="8" width="13.375" style="1" customWidth="1"/>
    <col min="9" max="9" width="15.25" style="1" customWidth="1"/>
    <col min="10" max="10" width="11.875" style="2" customWidth="1"/>
    <col min="11" max="11" width="8.5" style="1" customWidth="1"/>
    <col min="12" max="22" width="11" style="1"/>
    <col min="23" max="23" width="16.125" style="1" customWidth="1"/>
    <col min="24" max="24" width="11" style="1"/>
    <col min="25" max="25" width="13.375" style="1" customWidth="1"/>
    <col min="26" max="16384" width="11" style="1"/>
  </cols>
  <sheetData>
    <row r="1" spans="1:26" s="4" customFormat="1" ht="48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536</v>
      </c>
      <c r="U1" s="4" t="s">
        <v>537</v>
      </c>
      <c r="V1" s="4" t="s">
        <v>555</v>
      </c>
      <c r="W1" s="4" t="s">
        <v>556</v>
      </c>
      <c r="X1" s="4" t="s">
        <v>557</v>
      </c>
      <c r="Y1" s="4" t="s">
        <v>558</v>
      </c>
      <c r="Z1" s="4" t="s">
        <v>583</v>
      </c>
    </row>
    <row r="2" spans="1:26" x14ac:dyDescent="0.25">
      <c r="A2" s="1" t="s">
        <v>19</v>
      </c>
      <c r="B2" s="1">
        <v>56</v>
      </c>
      <c r="C2" s="1">
        <v>165580</v>
      </c>
      <c r="D2" s="1">
        <v>398</v>
      </c>
      <c r="E2" s="6">
        <v>0.39050192860023702</v>
      </c>
      <c r="F2" s="1">
        <v>3</v>
      </c>
      <c r="G2" s="1">
        <v>0</v>
      </c>
      <c r="H2" s="1">
        <v>16310</v>
      </c>
      <c r="I2" s="6">
        <v>0.31739611496857001</v>
      </c>
      <c r="J2" s="2" t="s">
        <v>41</v>
      </c>
      <c r="K2" s="1">
        <v>18</v>
      </c>
      <c r="L2" s="1" t="s">
        <v>20</v>
      </c>
      <c r="M2" s="1" t="s">
        <v>21</v>
      </c>
      <c r="N2" s="1" t="s">
        <v>22</v>
      </c>
      <c r="O2" s="1" t="s">
        <v>22</v>
      </c>
      <c r="P2" s="1" t="s">
        <v>23</v>
      </c>
      <c r="Q2" s="1" t="s">
        <v>22</v>
      </c>
      <c r="R2" s="1" t="s">
        <v>23</v>
      </c>
      <c r="S2" s="1" t="s">
        <v>22</v>
      </c>
      <c r="T2" s="1">
        <f>COUNTIF(N2:S2,"Missed")+COUNTIF(N2:S2,"Late")</f>
        <v>6</v>
      </c>
      <c r="U2" s="1" t="str">
        <f>IF(OR(G2=1,T2&gt;=4),"High Risk", "Low Risk")</f>
        <v>High Risk</v>
      </c>
      <c r="V2" s="1" t="str">
        <f>IF(B2&lt;=30, "18-30", IF(B2&lt;=40, "31-40", IF(B2&lt;=50, "41-50", IF(B2&lt;=60, "51-60", "61-74"))))</f>
        <v>51-60</v>
      </c>
      <c r="W2" s="1" t="str">
        <f>IF(C2&lt;=50000, "0-50000", IF(C2&lt;=100000, "50001-100000", IF(C2&lt;=150000, "100001-150000", "150001-200000")))</f>
        <v>150001-200000</v>
      </c>
      <c r="X2" s="1" t="str">
        <f>IF(K2&lt;=5, "0-5", IF(K2&lt;=10, "6-10", IF(K2&lt;=15, "11-15", "16-19")))</f>
        <v>16-19</v>
      </c>
      <c r="Y2" s="1" t="str">
        <f>IF(H2&lt;=25000, "0-25000", IF(H2&lt;=50000, "25001-50000", IF(H2&lt;=75000, "50001-75000", IF(H2&lt;=100000, "75001-100000", "100001+"))))</f>
        <v>0-25000</v>
      </c>
      <c r="Z2" s="1" t="str">
        <f>IF(AND(D2&gt;=300, D2&lt;=399), "300-399",IF(AND(D2&gt;=400, D2&lt;=499), "400-499",IF(AND(D2&gt;=500, D2&lt;=599), "500-599",IF(AND(D2&gt;=600, D2&lt;=699), "600-699",IF(AND(D2&gt;=700, D2&lt;=799), "700-799",IF(D2&gt;=800, "800-847","Invalid"))))))</f>
        <v>300-399</v>
      </c>
    </row>
    <row r="3" spans="1:26" x14ac:dyDescent="0.25">
      <c r="A3" s="1" t="s">
        <v>24</v>
      </c>
      <c r="B3" s="1">
        <v>69</v>
      </c>
      <c r="C3" s="1">
        <v>100999</v>
      </c>
      <c r="D3" s="1">
        <v>493</v>
      </c>
      <c r="E3" s="6">
        <v>0.31244403322601699</v>
      </c>
      <c r="F3" s="1">
        <v>6</v>
      </c>
      <c r="G3" s="1">
        <v>1</v>
      </c>
      <c r="H3" s="1">
        <v>17401</v>
      </c>
      <c r="I3" s="6">
        <v>0.196092643360821</v>
      </c>
      <c r="J3" s="2" t="s">
        <v>25</v>
      </c>
      <c r="K3" s="1">
        <v>0</v>
      </c>
      <c r="L3" s="1" t="s">
        <v>26</v>
      </c>
      <c r="M3" s="1" t="s">
        <v>27</v>
      </c>
      <c r="N3" s="1" t="s">
        <v>23</v>
      </c>
      <c r="O3" s="1" t="s">
        <v>23</v>
      </c>
      <c r="P3" s="1" t="s">
        <v>22</v>
      </c>
      <c r="Q3" s="1" t="s">
        <v>23</v>
      </c>
      <c r="R3" s="1" t="s">
        <v>28</v>
      </c>
      <c r="S3" s="1" t="s">
        <v>28</v>
      </c>
      <c r="T3" s="1">
        <f t="shared" ref="T3:T66" si="0">COUNTIF(N3:S3,"Missed")+COUNTIF(N3:S3,"Late")</f>
        <v>4</v>
      </c>
      <c r="U3" s="1" t="str">
        <f t="shared" ref="U3:U66" si="1">IF(OR(G3=1,T3&gt;=4),"High Risk", "Low Risk")</f>
        <v>High Risk</v>
      </c>
      <c r="V3" s="1" t="str">
        <f>IF(B3&lt;=30, "18-30", IF(B3&lt;=40, "31-40", IF(B3&lt;=50, "41-50", IF(B3&lt;=60, "51-60", "61-74"))))</f>
        <v>61-74</v>
      </c>
      <c r="W3" s="1" t="str">
        <f t="shared" ref="W3:W66" si="2">IF(C3&lt;=50000, "0-50000", IF(C3&lt;=100000, "50001-100000", IF(C3&lt;=150000, "100001-150000", "150001-200000")))</f>
        <v>100001-150000</v>
      </c>
      <c r="X3" s="1" t="str">
        <f t="shared" ref="X3:X66" si="3">IF(K3&lt;=5, "0-5", IF(K3&lt;=10, "6-10", IF(K3&lt;=15, "11-15", "16-19")))</f>
        <v>0-5</v>
      </c>
      <c r="Y3" s="1" t="str">
        <f t="shared" ref="Y3:Y66" si="4">IF(H3&lt;=25000, "0-25000", IF(H3&lt;=50000, "25001-50000", IF(H3&lt;=75000, "50001-75000", IF(H3&lt;=100000, "75001-100000", "100001+"))))</f>
        <v>0-25000</v>
      </c>
      <c r="Z3" s="1" t="str">
        <f t="shared" ref="Z3:Z66" si="5">IF(AND(D3&gt;=300, D3&lt;=399), "300-399",IF(AND(D3&gt;=400, D3&lt;=499), "400-499",IF(AND(D3&gt;=500, D3&lt;=599), "500-599",IF(AND(D3&gt;=600, D3&lt;=699), "600-699",IF(AND(D3&gt;=700, D3&lt;=799), "700-799",IF(D3&gt;=800, "800-847","Invalid"))))))</f>
        <v>400-499</v>
      </c>
    </row>
    <row r="4" spans="1:26" x14ac:dyDescent="0.25">
      <c r="A4" s="1" t="s">
        <v>29</v>
      </c>
      <c r="B4" s="1">
        <v>46</v>
      </c>
      <c r="C4" s="1">
        <v>188416</v>
      </c>
      <c r="D4" s="1">
        <v>500</v>
      </c>
      <c r="E4" s="6">
        <v>0.359930238508409</v>
      </c>
      <c r="F4" s="1">
        <v>0</v>
      </c>
      <c r="G4" s="1">
        <v>0</v>
      </c>
      <c r="H4" s="1">
        <v>13761</v>
      </c>
      <c r="I4" s="6">
        <v>0.30165493989091102</v>
      </c>
      <c r="J4" s="2" t="s">
        <v>25</v>
      </c>
      <c r="K4" s="1">
        <v>1</v>
      </c>
      <c r="L4" s="1" t="s">
        <v>30</v>
      </c>
      <c r="M4" s="1" t="s">
        <v>31</v>
      </c>
      <c r="N4" s="1" t="s">
        <v>23</v>
      </c>
      <c r="O4" s="1" t="s">
        <v>22</v>
      </c>
      <c r="P4" s="1" t="s">
        <v>22</v>
      </c>
      <c r="Q4" s="1" t="s">
        <v>28</v>
      </c>
      <c r="R4" s="1" t="s">
        <v>23</v>
      </c>
      <c r="S4" s="1" t="s">
        <v>22</v>
      </c>
      <c r="T4" s="1">
        <f t="shared" si="0"/>
        <v>5</v>
      </c>
      <c r="U4" s="1" t="str">
        <f t="shared" si="1"/>
        <v>High Risk</v>
      </c>
      <c r="V4" s="1" t="str">
        <f>IF(B4&lt;=30, "18-30", IF(B4&lt;=40, "31-40", IF(B4&lt;=50, "41-50", IF(B4&lt;=60, "51-60", "61-74"))))</f>
        <v>41-50</v>
      </c>
      <c r="W4" s="1" t="str">
        <f t="shared" si="2"/>
        <v>150001-200000</v>
      </c>
      <c r="X4" s="1" t="str">
        <f t="shared" si="3"/>
        <v>0-5</v>
      </c>
      <c r="Y4" s="1" t="str">
        <f t="shared" si="4"/>
        <v>0-25000</v>
      </c>
      <c r="Z4" s="1" t="str">
        <f t="shared" si="5"/>
        <v>500-599</v>
      </c>
    </row>
    <row r="5" spans="1:26" x14ac:dyDescent="0.25">
      <c r="A5" s="1" t="s">
        <v>32</v>
      </c>
      <c r="B5" s="1">
        <v>32</v>
      </c>
      <c r="C5" s="1">
        <v>101672</v>
      </c>
      <c r="D5" s="1">
        <v>413</v>
      </c>
      <c r="E5" s="6">
        <v>0.37140035530382398</v>
      </c>
      <c r="F5" s="1">
        <v>3</v>
      </c>
      <c r="G5" s="1">
        <v>0</v>
      </c>
      <c r="H5" s="1">
        <v>88778</v>
      </c>
      <c r="I5" s="6">
        <v>0.26479443922880602</v>
      </c>
      <c r="J5" s="2" t="s">
        <v>33</v>
      </c>
      <c r="K5" s="1">
        <v>15</v>
      </c>
      <c r="L5" s="1" t="s">
        <v>30</v>
      </c>
      <c r="M5" s="1" t="s">
        <v>27</v>
      </c>
      <c r="N5" s="1" t="s">
        <v>22</v>
      </c>
      <c r="O5" s="1" t="s">
        <v>23</v>
      </c>
      <c r="P5" s="1" t="s">
        <v>22</v>
      </c>
      <c r="Q5" s="1" t="s">
        <v>23</v>
      </c>
      <c r="R5" s="1" t="s">
        <v>22</v>
      </c>
      <c r="S5" s="1" t="s">
        <v>22</v>
      </c>
      <c r="T5" s="1">
        <f t="shared" si="0"/>
        <v>6</v>
      </c>
      <c r="U5" s="1" t="str">
        <f t="shared" si="1"/>
        <v>High Risk</v>
      </c>
      <c r="V5" s="1" t="str">
        <f>IF(B5&lt;=30, "18-30", IF(B5&lt;=40, "31-40", IF(B5&lt;=50, "41-50", IF(B5&lt;=60, "51-60", "61-74"))))</f>
        <v>31-40</v>
      </c>
      <c r="W5" s="1" t="str">
        <f t="shared" si="2"/>
        <v>100001-150000</v>
      </c>
      <c r="X5" s="1" t="str">
        <f t="shared" si="3"/>
        <v>11-15</v>
      </c>
      <c r="Y5" s="1" t="str">
        <f t="shared" si="4"/>
        <v>75001-100000</v>
      </c>
      <c r="Z5" s="1" t="str">
        <f t="shared" si="5"/>
        <v>400-499</v>
      </c>
    </row>
    <row r="6" spans="1:26" x14ac:dyDescent="0.25">
      <c r="A6" s="1" t="s">
        <v>34</v>
      </c>
      <c r="B6" s="1">
        <v>60</v>
      </c>
      <c r="C6" s="1">
        <v>38524</v>
      </c>
      <c r="D6" s="1">
        <v>487</v>
      </c>
      <c r="E6" s="6">
        <v>0.23471586262820099</v>
      </c>
      <c r="F6" s="1">
        <v>2</v>
      </c>
      <c r="G6" s="1">
        <v>0</v>
      </c>
      <c r="H6" s="1">
        <v>13316</v>
      </c>
      <c r="I6" s="6">
        <v>0.51058348253484798</v>
      </c>
      <c r="J6" s="2" t="s">
        <v>25</v>
      </c>
      <c r="K6" s="1">
        <v>11</v>
      </c>
      <c r="L6" s="1" t="s">
        <v>26</v>
      </c>
      <c r="M6" s="1" t="s">
        <v>27</v>
      </c>
      <c r="N6" s="1" t="s">
        <v>23</v>
      </c>
      <c r="O6" s="1" t="s">
        <v>28</v>
      </c>
      <c r="P6" s="1" t="s">
        <v>23</v>
      </c>
      <c r="Q6" s="1" t="s">
        <v>22</v>
      </c>
      <c r="R6" s="1" t="s">
        <v>22</v>
      </c>
      <c r="S6" s="1" t="s">
        <v>22</v>
      </c>
      <c r="T6" s="1">
        <f t="shared" si="0"/>
        <v>5</v>
      </c>
      <c r="U6" s="1" t="str">
        <f t="shared" si="1"/>
        <v>High Risk</v>
      </c>
      <c r="V6" s="1" t="str">
        <f>IF(B6&lt;=30, "18-30", IF(B6&lt;=40, "31-40", IF(B6&lt;=50, "41-50", IF(B6&lt;=60, "51-60", "61-74"))))</f>
        <v>51-60</v>
      </c>
      <c r="W6" s="1" t="str">
        <f t="shared" si="2"/>
        <v>0-50000</v>
      </c>
      <c r="X6" s="1" t="str">
        <f t="shared" si="3"/>
        <v>11-15</v>
      </c>
      <c r="Y6" s="1" t="str">
        <f t="shared" si="4"/>
        <v>0-25000</v>
      </c>
      <c r="Z6" s="1" t="str">
        <f t="shared" si="5"/>
        <v>400-499</v>
      </c>
    </row>
    <row r="7" spans="1:26" x14ac:dyDescent="0.25">
      <c r="A7" s="1" t="s">
        <v>35</v>
      </c>
      <c r="B7" s="1">
        <v>25</v>
      </c>
      <c r="C7" s="1">
        <v>84042</v>
      </c>
      <c r="D7" s="1">
        <v>700</v>
      </c>
      <c r="E7" s="6">
        <v>0.65054042971452497</v>
      </c>
      <c r="F7" s="1">
        <v>6</v>
      </c>
      <c r="G7" s="1">
        <v>0</v>
      </c>
      <c r="H7" s="1">
        <v>48361</v>
      </c>
      <c r="I7" s="6">
        <v>0.26068788108000901</v>
      </c>
      <c r="J7" s="2" t="s">
        <v>33</v>
      </c>
      <c r="K7" s="1">
        <v>7</v>
      </c>
      <c r="L7" s="1" t="s">
        <v>36</v>
      </c>
      <c r="M7" s="1" t="s">
        <v>37</v>
      </c>
      <c r="N7" s="1" t="s">
        <v>28</v>
      </c>
      <c r="O7" s="1" t="s">
        <v>22</v>
      </c>
      <c r="P7" s="1" t="s">
        <v>23</v>
      </c>
      <c r="Q7" s="1" t="s">
        <v>23</v>
      </c>
      <c r="R7" s="1" t="s">
        <v>23</v>
      </c>
      <c r="S7" s="1" t="s">
        <v>22</v>
      </c>
      <c r="T7" s="1">
        <f t="shared" si="0"/>
        <v>5</v>
      </c>
      <c r="U7" s="1" t="str">
        <f t="shared" si="1"/>
        <v>High Risk</v>
      </c>
      <c r="V7" s="1" t="str">
        <f>IF(B7&lt;=30, "18-30", IF(B7&lt;=40, "31-40", IF(B7&lt;=50, "41-50", IF(B7&lt;=60, "51-60", "61-74"))))</f>
        <v>18-30</v>
      </c>
      <c r="W7" s="1" t="str">
        <f t="shared" si="2"/>
        <v>50001-100000</v>
      </c>
      <c r="X7" s="1" t="str">
        <f t="shared" si="3"/>
        <v>6-10</v>
      </c>
      <c r="Y7" s="1" t="str">
        <f t="shared" si="4"/>
        <v>25001-50000</v>
      </c>
      <c r="Z7" s="1" t="str">
        <f t="shared" si="5"/>
        <v>700-799</v>
      </c>
    </row>
    <row r="8" spans="1:26" x14ac:dyDescent="0.25">
      <c r="A8" s="1" t="s">
        <v>38</v>
      </c>
      <c r="B8" s="1">
        <v>38</v>
      </c>
      <c r="C8" s="1">
        <v>35056</v>
      </c>
      <c r="D8" s="1">
        <v>354</v>
      </c>
      <c r="E8" s="6">
        <v>0.39058094052257902</v>
      </c>
      <c r="F8" s="1">
        <v>3</v>
      </c>
      <c r="G8" s="1">
        <v>0</v>
      </c>
      <c r="H8" s="1">
        <v>4638</v>
      </c>
      <c r="I8" s="6">
        <v>0.48426513728833398</v>
      </c>
      <c r="J8" s="2" t="s">
        <v>41</v>
      </c>
      <c r="K8" s="1">
        <v>17</v>
      </c>
      <c r="L8" s="1" t="s">
        <v>30</v>
      </c>
      <c r="M8" s="1" t="s">
        <v>37</v>
      </c>
      <c r="N8" s="1" t="s">
        <v>28</v>
      </c>
      <c r="O8" s="1" t="s">
        <v>23</v>
      </c>
      <c r="P8" s="1" t="s">
        <v>23</v>
      </c>
      <c r="Q8" s="1" t="s">
        <v>22</v>
      </c>
      <c r="R8" s="1" t="s">
        <v>23</v>
      </c>
      <c r="S8" s="1" t="s">
        <v>22</v>
      </c>
      <c r="T8" s="1">
        <f t="shared" si="0"/>
        <v>5</v>
      </c>
      <c r="U8" s="1" t="str">
        <f t="shared" si="1"/>
        <v>High Risk</v>
      </c>
      <c r="V8" s="1" t="str">
        <f>IF(B8&lt;=30, "18-30", IF(B8&lt;=40, "31-40", IF(B8&lt;=50, "41-50", IF(B8&lt;=60, "51-60", "61-74"))))</f>
        <v>31-40</v>
      </c>
      <c r="W8" s="1" t="str">
        <f t="shared" si="2"/>
        <v>0-50000</v>
      </c>
      <c r="X8" s="1" t="str">
        <f t="shared" si="3"/>
        <v>16-19</v>
      </c>
      <c r="Y8" s="1" t="str">
        <f t="shared" si="4"/>
        <v>0-25000</v>
      </c>
      <c r="Z8" s="1" t="str">
        <f t="shared" si="5"/>
        <v>300-399</v>
      </c>
    </row>
    <row r="9" spans="1:26" x14ac:dyDescent="0.25">
      <c r="A9" s="1" t="s">
        <v>39</v>
      </c>
      <c r="B9" s="1">
        <v>56</v>
      </c>
      <c r="C9" s="1">
        <v>123215</v>
      </c>
      <c r="D9" s="1">
        <v>415</v>
      </c>
      <c r="E9" s="6">
        <v>0.53271466711773097</v>
      </c>
      <c r="F9" s="1">
        <v>5</v>
      </c>
      <c r="G9" s="1">
        <v>0</v>
      </c>
      <c r="H9" s="1">
        <v>55776</v>
      </c>
      <c r="I9" s="6">
        <v>0.35869522911833701</v>
      </c>
      <c r="J9" s="2" t="s">
        <v>41</v>
      </c>
      <c r="K9" s="1">
        <v>1</v>
      </c>
      <c r="L9" s="1" t="s">
        <v>20</v>
      </c>
      <c r="M9" s="1" t="s">
        <v>37</v>
      </c>
      <c r="N9" s="1" t="s">
        <v>28</v>
      </c>
      <c r="O9" s="1" t="s">
        <v>28</v>
      </c>
      <c r="P9" s="1" t="s">
        <v>28</v>
      </c>
      <c r="Q9" s="1" t="s">
        <v>22</v>
      </c>
      <c r="R9" s="1" t="s">
        <v>23</v>
      </c>
      <c r="S9" s="1" t="s">
        <v>22</v>
      </c>
      <c r="T9" s="1">
        <f t="shared" si="0"/>
        <v>3</v>
      </c>
      <c r="U9" s="1" t="str">
        <f t="shared" si="1"/>
        <v>Low Risk</v>
      </c>
      <c r="V9" s="1" t="str">
        <f>IF(B9&lt;=30, "18-30", IF(B9&lt;=40, "31-40", IF(B9&lt;=50, "41-50", IF(B9&lt;=60, "51-60", "61-74"))))</f>
        <v>51-60</v>
      </c>
      <c r="W9" s="1" t="str">
        <f t="shared" si="2"/>
        <v>100001-150000</v>
      </c>
      <c r="X9" s="1" t="str">
        <f t="shared" si="3"/>
        <v>0-5</v>
      </c>
      <c r="Y9" s="1" t="str">
        <f t="shared" si="4"/>
        <v>50001-75000</v>
      </c>
      <c r="Z9" s="1" t="str">
        <f t="shared" si="5"/>
        <v>400-499</v>
      </c>
    </row>
    <row r="10" spans="1:26" x14ac:dyDescent="0.25">
      <c r="A10" s="1" t="s">
        <v>40</v>
      </c>
      <c r="B10" s="1">
        <v>36</v>
      </c>
      <c r="C10" s="1">
        <v>66991</v>
      </c>
      <c r="D10" s="1">
        <v>405</v>
      </c>
      <c r="E10" s="6">
        <v>0.41303484761795101</v>
      </c>
      <c r="F10" s="1">
        <v>5</v>
      </c>
      <c r="G10" s="1">
        <v>1</v>
      </c>
      <c r="H10" s="1">
        <v>45776</v>
      </c>
      <c r="I10" s="6">
        <v>0.21985410292702701</v>
      </c>
      <c r="J10" s="2" t="s">
        <v>41</v>
      </c>
      <c r="K10" s="1">
        <v>12</v>
      </c>
      <c r="L10" s="1" t="s">
        <v>20</v>
      </c>
      <c r="M10" s="1" t="s">
        <v>27</v>
      </c>
      <c r="N10" s="1" t="s">
        <v>28</v>
      </c>
      <c r="O10" s="1" t="s">
        <v>28</v>
      </c>
      <c r="P10" s="1" t="s">
        <v>28</v>
      </c>
      <c r="Q10" s="1" t="s">
        <v>23</v>
      </c>
      <c r="R10" s="1" t="s">
        <v>22</v>
      </c>
      <c r="S10" s="1" t="s">
        <v>28</v>
      </c>
      <c r="T10" s="1">
        <f t="shared" si="0"/>
        <v>2</v>
      </c>
      <c r="U10" s="1" t="str">
        <f t="shared" si="1"/>
        <v>High Risk</v>
      </c>
      <c r="V10" s="1" t="str">
        <f>IF(B10&lt;=30, "18-30", IF(B10&lt;=40, "31-40", IF(B10&lt;=50, "41-50", IF(B10&lt;=60, "51-60", "61-74"))))</f>
        <v>31-40</v>
      </c>
      <c r="W10" s="1" t="str">
        <f t="shared" si="2"/>
        <v>50001-100000</v>
      </c>
      <c r="X10" s="1" t="str">
        <f t="shared" si="3"/>
        <v>11-15</v>
      </c>
      <c r="Y10" s="1" t="str">
        <f t="shared" si="4"/>
        <v>25001-50000</v>
      </c>
      <c r="Z10" s="1" t="str">
        <f t="shared" si="5"/>
        <v>400-499</v>
      </c>
    </row>
    <row r="11" spans="1:26" x14ac:dyDescent="0.25">
      <c r="A11" s="1" t="s">
        <v>42</v>
      </c>
      <c r="B11" s="1">
        <v>40</v>
      </c>
      <c r="C11" s="1">
        <v>34870</v>
      </c>
      <c r="D11" s="1">
        <v>679</v>
      </c>
      <c r="E11" s="6">
        <v>0.361823917542758</v>
      </c>
      <c r="F11" s="1">
        <v>4</v>
      </c>
      <c r="G11" s="1">
        <v>0</v>
      </c>
      <c r="H11" s="1">
        <v>93922</v>
      </c>
      <c r="I11" s="6">
        <v>0.33308109252597501</v>
      </c>
      <c r="J11" s="2" t="s">
        <v>41</v>
      </c>
      <c r="K11" s="1">
        <v>5</v>
      </c>
      <c r="L11" s="1" t="s">
        <v>43</v>
      </c>
      <c r="M11" s="1" t="s">
        <v>21</v>
      </c>
      <c r="N11" s="1" t="s">
        <v>28</v>
      </c>
      <c r="O11" s="1" t="s">
        <v>23</v>
      </c>
      <c r="P11" s="1" t="s">
        <v>23</v>
      </c>
      <c r="Q11" s="1" t="s">
        <v>28</v>
      </c>
      <c r="R11" s="1" t="s">
        <v>23</v>
      </c>
      <c r="S11" s="1" t="s">
        <v>23</v>
      </c>
      <c r="T11" s="1">
        <f t="shared" si="0"/>
        <v>4</v>
      </c>
      <c r="U11" s="1" t="str">
        <f t="shared" si="1"/>
        <v>High Risk</v>
      </c>
      <c r="V11" s="1" t="str">
        <f>IF(B11&lt;=30, "18-30", IF(B11&lt;=40, "31-40", IF(B11&lt;=50, "41-50", IF(B11&lt;=60, "51-60", "61-74"))))</f>
        <v>31-40</v>
      </c>
      <c r="W11" s="1" t="str">
        <f t="shared" si="2"/>
        <v>0-50000</v>
      </c>
      <c r="X11" s="1" t="str">
        <f t="shared" si="3"/>
        <v>0-5</v>
      </c>
      <c r="Y11" s="1" t="str">
        <f t="shared" si="4"/>
        <v>75001-100000</v>
      </c>
      <c r="Z11" s="1" t="str">
        <f t="shared" si="5"/>
        <v>600-699</v>
      </c>
    </row>
    <row r="12" spans="1:26" x14ac:dyDescent="0.25">
      <c r="A12" s="1" t="s">
        <v>44</v>
      </c>
      <c r="B12" s="1">
        <v>28</v>
      </c>
      <c r="C12" s="1">
        <v>42532</v>
      </c>
      <c r="D12" s="1">
        <v>340</v>
      </c>
      <c r="E12" s="6">
        <v>0.83445584721736998</v>
      </c>
      <c r="F12" s="1">
        <v>4</v>
      </c>
      <c r="G12" s="1">
        <v>0</v>
      </c>
      <c r="H12" s="1">
        <v>82909</v>
      </c>
      <c r="I12" s="6">
        <v>0.26955902536621801</v>
      </c>
      <c r="J12" s="2" t="s">
        <v>33</v>
      </c>
      <c r="K12" s="1">
        <v>5</v>
      </c>
      <c r="L12" s="1" t="s">
        <v>20</v>
      </c>
      <c r="M12" s="1" t="s">
        <v>31</v>
      </c>
      <c r="N12" s="1" t="s">
        <v>28</v>
      </c>
      <c r="O12" s="1" t="s">
        <v>22</v>
      </c>
      <c r="P12" s="1" t="s">
        <v>23</v>
      </c>
      <c r="Q12" s="1" t="s">
        <v>23</v>
      </c>
      <c r="R12" s="1" t="s">
        <v>28</v>
      </c>
      <c r="S12" s="1" t="s">
        <v>22</v>
      </c>
      <c r="T12" s="1">
        <f t="shared" si="0"/>
        <v>4</v>
      </c>
      <c r="U12" s="1" t="str">
        <f t="shared" si="1"/>
        <v>High Risk</v>
      </c>
      <c r="V12" s="1" t="str">
        <f>IF(B12&lt;=30, "18-30", IF(B12&lt;=40, "31-40", IF(B12&lt;=50, "41-50", IF(B12&lt;=60, "51-60", "61-74"))))</f>
        <v>18-30</v>
      </c>
      <c r="W12" s="1" t="str">
        <f t="shared" si="2"/>
        <v>0-50000</v>
      </c>
      <c r="X12" s="1" t="str">
        <f t="shared" si="3"/>
        <v>0-5</v>
      </c>
      <c r="Y12" s="1" t="str">
        <f t="shared" si="4"/>
        <v>75001-100000</v>
      </c>
      <c r="Z12" s="1" t="str">
        <f t="shared" si="5"/>
        <v>300-399</v>
      </c>
    </row>
    <row r="13" spans="1:26" x14ac:dyDescent="0.25">
      <c r="A13" s="1" t="s">
        <v>45</v>
      </c>
      <c r="B13" s="1">
        <v>28</v>
      </c>
      <c r="C13" s="1">
        <v>70479</v>
      </c>
      <c r="D13" s="1">
        <v>679</v>
      </c>
      <c r="E13" s="6">
        <v>0.684586436441881</v>
      </c>
      <c r="F13" s="1">
        <v>3</v>
      </c>
      <c r="G13" s="1">
        <v>0</v>
      </c>
      <c r="H13" s="1">
        <v>75777</v>
      </c>
      <c r="I13" s="6">
        <v>0.32421574907412298</v>
      </c>
      <c r="J13" s="2" t="s">
        <v>33</v>
      </c>
      <c r="K13" s="1">
        <v>8</v>
      </c>
      <c r="L13" s="1" t="s">
        <v>43</v>
      </c>
      <c r="M13" s="1" t="s">
        <v>31</v>
      </c>
      <c r="N13" s="1" t="s">
        <v>28</v>
      </c>
      <c r="O13" s="1" t="s">
        <v>23</v>
      </c>
      <c r="P13" s="1" t="s">
        <v>23</v>
      </c>
      <c r="Q13" s="1" t="s">
        <v>22</v>
      </c>
      <c r="R13" s="1" t="s">
        <v>28</v>
      </c>
      <c r="S13" s="1" t="s">
        <v>22</v>
      </c>
      <c r="T13" s="1">
        <f t="shared" si="0"/>
        <v>4</v>
      </c>
      <c r="U13" s="1" t="str">
        <f t="shared" si="1"/>
        <v>High Risk</v>
      </c>
      <c r="V13" s="1" t="str">
        <f>IF(B13&lt;=30, "18-30", IF(B13&lt;=40, "31-40", IF(B13&lt;=50, "41-50", IF(B13&lt;=60, "51-60", "61-74"))))</f>
        <v>18-30</v>
      </c>
      <c r="W13" s="1" t="str">
        <f t="shared" si="2"/>
        <v>50001-100000</v>
      </c>
      <c r="X13" s="1" t="str">
        <f t="shared" si="3"/>
        <v>6-10</v>
      </c>
      <c r="Y13" s="1" t="str">
        <f t="shared" si="4"/>
        <v>75001-100000</v>
      </c>
      <c r="Z13" s="1" t="str">
        <f t="shared" si="5"/>
        <v>600-699</v>
      </c>
    </row>
    <row r="14" spans="1:26" x14ac:dyDescent="0.25">
      <c r="A14" s="1" t="s">
        <v>46</v>
      </c>
      <c r="B14" s="1">
        <v>41</v>
      </c>
      <c r="C14" s="1">
        <v>56975</v>
      </c>
      <c r="D14" s="1">
        <v>320</v>
      </c>
      <c r="E14" s="6">
        <v>0.12635992000897101</v>
      </c>
      <c r="F14" s="1">
        <v>0</v>
      </c>
      <c r="G14" s="1">
        <v>0</v>
      </c>
      <c r="H14" s="1">
        <v>15171</v>
      </c>
      <c r="I14" s="6">
        <v>0.22861090125667299</v>
      </c>
      <c r="J14" s="2" t="s">
        <v>41</v>
      </c>
      <c r="K14" s="1">
        <v>15</v>
      </c>
      <c r="L14" s="1" t="s">
        <v>26</v>
      </c>
      <c r="M14" s="1" t="s">
        <v>21</v>
      </c>
      <c r="N14" s="1" t="s">
        <v>22</v>
      </c>
      <c r="O14" s="1" t="s">
        <v>22</v>
      </c>
      <c r="P14" s="1" t="s">
        <v>23</v>
      </c>
      <c r="Q14" s="1" t="s">
        <v>22</v>
      </c>
      <c r="R14" s="1" t="s">
        <v>28</v>
      </c>
      <c r="S14" s="1" t="s">
        <v>28</v>
      </c>
      <c r="T14" s="1">
        <f t="shared" si="0"/>
        <v>4</v>
      </c>
      <c r="U14" s="1" t="str">
        <f t="shared" si="1"/>
        <v>High Risk</v>
      </c>
      <c r="V14" s="1" t="str">
        <f>IF(B14&lt;=30, "18-30", IF(B14&lt;=40, "31-40", IF(B14&lt;=50, "41-50", IF(B14&lt;=60, "51-60", "61-74"))))</f>
        <v>41-50</v>
      </c>
      <c r="W14" s="1" t="str">
        <f t="shared" si="2"/>
        <v>50001-100000</v>
      </c>
      <c r="X14" s="1" t="str">
        <f t="shared" si="3"/>
        <v>11-15</v>
      </c>
      <c r="Y14" s="1" t="str">
        <f t="shared" si="4"/>
        <v>0-25000</v>
      </c>
      <c r="Z14" s="1" t="str">
        <f t="shared" si="5"/>
        <v>300-399</v>
      </c>
    </row>
    <row r="15" spans="1:26" x14ac:dyDescent="0.25">
      <c r="A15" s="1" t="s">
        <v>47</v>
      </c>
      <c r="B15" s="1">
        <v>70</v>
      </c>
      <c r="C15" s="1">
        <v>117023</v>
      </c>
      <c r="D15" s="1">
        <v>528</v>
      </c>
      <c r="E15" s="6">
        <v>0.105172510332822</v>
      </c>
      <c r="F15" s="1">
        <v>5</v>
      </c>
      <c r="G15" s="1">
        <v>0</v>
      </c>
      <c r="H15" s="1">
        <v>95136</v>
      </c>
      <c r="I15" s="6">
        <v>0.46901776333459499</v>
      </c>
      <c r="J15" s="2" t="s">
        <v>48</v>
      </c>
      <c r="K15" s="1">
        <v>10</v>
      </c>
      <c r="L15" s="1" t="s">
        <v>26</v>
      </c>
      <c r="M15" s="1" t="s">
        <v>21</v>
      </c>
      <c r="N15" s="1" t="s">
        <v>28</v>
      </c>
      <c r="O15" s="1" t="s">
        <v>23</v>
      </c>
      <c r="P15" s="1" t="s">
        <v>23</v>
      </c>
      <c r="Q15" s="1" t="s">
        <v>23</v>
      </c>
      <c r="R15" s="1" t="s">
        <v>28</v>
      </c>
      <c r="S15" s="1" t="s">
        <v>28</v>
      </c>
      <c r="T15" s="1">
        <f t="shared" si="0"/>
        <v>3</v>
      </c>
      <c r="U15" s="1" t="str">
        <f t="shared" si="1"/>
        <v>Low Risk</v>
      </c>
      <c r="V15" s="1" t="str">
        <f>IF(B15&lt;=30, "18-30", IF(B15&lt;=40, "31-40", IF(B15&lt;=50, "41-50", IF(B15&lt;=60, "51-60", "61-74"))))</f>
        <v>61-74</v>
      </c>
      <c r="W15" s="1" t="str">
        <f t="shared" si="2"/>
        <v>100001-150000</v>
      </c>
      <c r="X15" s="1" t="str">
        <f t="shared" si="3"/>
        <v>6-10</v>
      </c>
      <c r="Y15" s="1" t="str">
        <f t="shared" si="4"/>
        <v>75001-100000</v>
      </c>
      <c r="Z15" s="1" t="str">
        <f t="shared" si="5"/>
        <v>500-599</v>
      </c>
    </row>
    <row r="16" spans="1:26" x14ac:dyDescent="0.25">
      <c r="A16" s="1" t="s">
        <v>49</v>
      </c>
      <c r="B16" s="1">
        <v>53</v>
      </c>
      <c r="C16" s="1">
        <v>143148</v>
      </c>
      <c r="D16" s="1">
        <v>617</v>
      </c>
      <c r="E16" s="6">
        <v>0.70852176712729698</v>
      </c>
      <c r="F16" s="1">
        <v>0</v>
      </c>
      <c r="G16" s="1">
        <v>0</v>
      </c>
      <c r="H16" s="1">
        <v>2593</v>
      </c>
      <c r="I16" s="6">
        <v>0.39253980907967201</v>
      </c>
      <c r="J16" s="2" t="s">
        <v>33</v>
      </c>
      <c r="K16" s="1">
        <v>6</v>
      </c>
      <c r="L16" s="1" t="s">
        <v>26</v>
      </c>
      <c r="M16" s="1" t="s">
        <v>31</v>
      </c>
      <c r="N16" s="1" t="s">
        <v>22</v>
      </c>
      <c r="O16" s="1" t="s">
        <v>23</v>
      </c>
      <c r="P16" s="1" t="s">
        <v>22</v>
      </c>
      <c r="Q16" s="1" t="s">
        <v>22</v>
      </c>
      <c r="R16" s="1" t="s">
        <v>22</v>
      </c>
      <c r="S16" s="1" t="s">
        <v>22</v>
      </c>
      <c r="T16" s="1">
        <f t="shared" si="0"/>
        <v>6</v>
      </c>
      <c r="U16" s="1" t="str">
        <f t="shared" si="1"/>
        <v>High Risk</v>
      </c>
      <c r="V16" s="1" t="str">
        <f>IF(B16&lt;=30, "18-30", IF(B16&lt;=40, "31-40", IF(B16&lt;=50, "41-50", IF(B16&lt;=60, "51-60", "61-74"))))</f>
        <v>51-60</v>
      </c>
      <c r="W16" s="1" t="str">
        <f t="shared" si="2"/>
        <v>100001-150000</v>
      </c>
      <c r="X16" s="1" t="str">
        <f t="shared" si="3"/>
        <v>6-10</v>
      </c>
      <c r="Y16" s="1" t="str">
        <f t="shared" si="4"/>
        <v>0-25000</v>
      </c>
      <c r="Z16" s="1" t="str">
        <f t="shared" si="5"/>
        <v>600-699</v>
      </c>
    </row>
    <row r="17" spans="1:26" x14ac:dyDescent="0.25">
      <c r="A17" s="1" t="s">
        <v>50</v>
      </c>
      <c r="B17" s="1">
        <v>57</v>
      </c>
      <c r="C17" s="1">
        <v>159356</v>
      </c>
      <c r="D17" s="1">
        <v>601</v>
      </c>
      <c r="E17" s="6">
        <v>0.39602932169024901</v>
      </c>
      <c r="F17" s="1">
        <v>0</v>
      </c>
      <c r="G17" s="1">
        <v>0</v>
      </c>
      <c r="H17" s="1">
        <v>1514</v>
      </c>
      <c r="I17" s="6">
        <v>0.30317815681615901</v>
      </c>
      <c r="J17" s="2" t="s">
        <v>25</v>
      </c>
      <c r="K17" s="1">
        <v>9</v>
      </c>
      <c r="L17" s="1" t="s">
        <v>36</v>
      </c>
      <c r="M17" s="1" t="s">
        <v>51</v>
      </c>
      <c r="N17" s="1" t="s">
        <v>23</v>
      </c>
      <c r="O17" s="1" t="s">
        <v>28</v>
      </c>
      <c r="P17" s="1" t="s">
        <v>22</v>
      </c>
      <c r="Q17" s="1" t="s">
        <v>23</v>
      </c>
      <c r="R17" s="1" t="s">
        <v>23</v>
      </c>
      <c r="S17" s="1" t="s">
        <v>22</v>
      </c>
      <c r="T17" s="1">
        <f t="shared" si="0"/>
        <v>5</v>
      </c>
      <c r="U17" s="1" t="str">
        <f t="shared" si="1"/>
        <v>High Risk</v>
      </c>
      <c r="V17" s="1" t="str">
        <f>IF(B17&lt;=30, "18-30", IF(B17&lt;=40, "31-40", IF(B17&lt;=50, "41-50", IF(B17&lt;=60, "51-60", "61-74"))))</f>
        <v>51-60</v>
      </c>
      <c r="W17" s="1" t="str">
        <f t="shared" si="2"/>
        <v>150001-200000</v>
      </c>
      <c r="X17" s="1" t="str">
        <f t="shared" si="3"/>
        <v>6-10</v>
      </c>
      <c r="Y17" s="1" t="str">
        <f t="shared" si="4"/>
        <v>0-25000</v>
      </c>
      <c r="Z17" s="1" t="str">
        <f t="shared" si="5"/>
        <v>600-699</v>
      </c>
    </row>
    <row r="18" spans="1:26" x14ac:dyDescent="0.25">
      <c r="A18" s="1" t="s">
        <v>52</v>
      </c>
      <c r="B18" s="1">
        <v>41</v>
      </c>
      <c r="C18" s="1">
        <v>146484</v>
      </c>
      <c r="D18" s="1">
        <v>543</v>
      </c>
      <c r="E18" s="6">
        <v>0.17018353321315499</v>
      </c>
      <c r="F18" s="1">
        <v>3</v>
      </c>
      <c r="G18" s="1">
        <v>0</v>
      </c>
      <c r="H18" s="1">
        <v>74039</v>
      </c>
      <c r="I18" s="6">
        <v>0.472911476806953</v>
      </c>
      <c r="J18" s="2" t="s">
        <v>25</v>
      </c>
      <c r="K18" s="1">
        <v>9</v>
      </c>
      <c r="L18" s="1" t="s">
        <v>36</v>
      </c>
      <c r="M18" s="1" t="s">
        <v>37</v>
      </c>
      <c r="N18" s="1" t="s">
        <v>22</v>
      </c>
      <c r="O18" s="1" t="s">
        <v>23</v>
      </c>
      <c r="P18" s="1" t="s">
        <v>28</v>
      </c>
      <c r="Q18" s="1" t="s">
        <v>23</v>
      </c>
      <c r="R18" s="1" t="s">
        <v>23</v>
      </c>
      <c r="S18" s="1" t="s">
        <v>22</v>
      </c>
      <c r="T18" s="1">
        <f t="shared" si="0"/>
        <v>5</v>
      </c>
      <c r="U18" s="1" t="str">
        <f t="shared" si="1"/>
        <v>High Risk</v>
      </c>
      <c r="V18" s="1" t="str">
        <f>IF(B18&lt;=30, "18-30", IF(B18&lt;=40, "31-40", IF(B18&lt;=50, "41-50", IF(B18&lt;=60, "51-60", "61-74"))))</f>
        <v>41-50</v>
      </c>
      <c r="W18" s="1" t="str">
        <f t="shared" si="2"/>
        <v>100001-150000</v>
      </c>
      <c r="X18" s="1" t="str">
        <f t="shared" si="3"/>
        <v>6-10</v>
      </c>
      <c r="Y18" s="1" t="str">
        <f t="shared" si="4"/>
        <v>50001-75000</v>
      </c>
      <c r="Z18" s="1" t="str">
        <f t="shared" si="5"/>
        <v>500-599</v>
      </c>
    </row>
    <row r="19" spans="1:26" x14ac:dyDescent="0.25">
      <c r="A19" s="1" t="s">
        <v>53</v>
      </c>
      <c r="B19" s="1">
        <v>20</v>
      </c>
      <c r="C19" s="1">
        <v>183152</v>
      </c>
      <c r="D19" s="1">
        <v>823</v>
      </c>
      <c r="E19" s="6">
        <v>0.70914702650806805</v>
      </c>
      <c r="F19" s="1">
        <v>0</v>
      </c>
      <c r="G19" s="1">
        <v>1</v>
      </c>
      <c r="H19" s="1">
        <v>28018</v>
      </c>
      <c r="I19" s="6">
        <v>0.30742792440828398</v>
      </c>
      <c r="J19" s="2" t="s">
        <v>33</v>
      </c>
      <c r="K19" s="1">
        <v>19</v>
      </c>
      <c r="L19" s="1" t="s">
        <v>43</v>
      </c>
      <c r="M19" s="1" t="s">
        <v>37</v>
      </c>
      <c r="N19" s="1" t="s">
        <v>28</v>
      </c>
      <c r="O19" s="1" t="s">
        <v>28</v>
      </c>
      <c r="P19" s="1" t="s">
        <v>22</v>
      </c>
      <c r="Q19" s="1" t="s">
        <v>22</v>
      </c>
      <c r="R19" s="1" t="s">
        <v>28</v>
      </c>
      <c r="S19" s="1" t="s">
        <v>22</v>
      </c>
      <c r="T19" s="1">
        <f t="shared" si="0"/>
        <v>3</v>
      </c>
      <c r="U19" s="1" t="str">
        <f t="shared" si="1"/>
        <v>High Risk</v>
      </c>
      <c r="V19" s="1" t="str">
        <f>IF(B19&lt;=30, "18-30", IF(B19&lt;=40, "31-40", IF(B19&lt;=50, "41-50", IF(B19&lt;=60, "51-60", "61-74"))))</f>
        <v>18-30</v>
      </c>
      <c r="W19" s="1" t="str">
        <f t="shared" si="2"/>
        <v>150001-200000</v>
      </c>
      <c r="X19" s="1" t="str">
        <f t="shared" si="3"/>
        <v>16-19</v>
      </c>
      <c r="Y19" s="1" t="str">
        <f t="shared" si="4"/>
        <v>25001-50000</v>
      </c>
      <c r="Z19" s="1" t="str">
        <f t="shared" si="5"/>
        <v>800-847</v>
      </c>
    </row>
    <row r="20" spans="1:26" x14ac:dyDescent="0.25">
      <c r="A20" s="1" t="s">
        <v>54</v>
      </c>
      <c r="B20" s="1">
        <v>39</v>
      </c>
      <c r="C20" s="1">
        <v>81040</v>
      </c>
      <c r="D20" s="1">
        <v>831</v>
      </c>
      <c r="E20" s="6">
        <v>0.53382481001981796</v>
      </c>
      <c r="F20" s="1">
        <v>5</v>
      </c>
      <c r="G20" s="1">
        <v>0</v>
      </c>
      <c r="H20" s="1">
        <v>16034</v>
      </c>
      <c r="I20" s="6">
        <v>0.40976249648611601</v>
      </c>
      <c r="J20" s="2" t="s">
        <v>33</v>
      </c>
      <c r="K20" s="1">
        <v>17</v>
      </c>
      <c r="L20" s="1" t="s">
        <v>20</v>
      </c>
      <c r="M20" s="1" t="s">
        <v>31</v>
      </c>
      <c r="N20" s="1" t="s">
        <v>23</v>
      </c>
      <c r="O20" s="1" t="s">
        <v>28</v>
      </c>
      <c r="P20" s="1" t="s">
        <v>28</v>
      </c>
      <c r="Q20" s="1" t="s">
        <v>22</v>
      </c>
      <c r="R20" s="1" t="s">
        <v>28</v>
      </c>
      <c r="S20" s="1" t="s">
        <v>23</v>
      </c>
      <c r="T20" s="1">
        <f t="shared" si="0"/>
        <v>3</v>
      </c>
      <c r="U20" s="1" t="str">
        <f t="shared" si="1"/>
        <v>Low Risk</v>
      </c>
      <c r="V20" s="1" t="str">
        <f>IF(B20&lt;=30, "18-30", IF(B20&lt;=40, "31-40", IF(B20&lt;=50, "41-50", IF(B20&lt;=60, "51-60", "61-74"))))</f>
        <v>31-40</v>
      </c>
      <c r="W20" s="1" t="str">
        <f t="shared" si="2"/>
        <v>50001-100000</v>
      </c>
      <c r="X20" s="1" t="str">
        <f t="shared" si="3"/>
        <v>16-19</v>
      </c>
      <c r="Y20" s="1" t="str">
        <f t="shared" si="4"/>
        <v>0-25000</v>
      </c>
      <c r="Z20" s="1" t="str">
        <f t="shared" si="5"/>
        <v>800-847</v>
      </c>
    </row>
    <row r="21" spans="1:26" x14ac:dyDescent="0.25">
      <c r="A21" s="1" t="s">
        <v>55</v>
      </c>
      <c r="B21" s="1">
        <v>70</v>
      </c>
      <c r="C21" s="1">
        <v>181319</v>
      </c>
      <c r="D21" s="1">
        <v>486</v>
      </c>
      <c r="E21" s="6">
        <v>0.55031421696646299</v>
      </c>
      <c r="F21" s="1">
        <v>2</v>
      </c>
      <c r="G21" s="1">
        <v>0</v>
      </c>
      <c r="H21" s="1">
        <v>2420</v>
      </c>
      <c r="I21" s="6">
        <v>0.303830058752242</v>
      </c>
      <c r="J21" s="2" t="s">
        <v>48</v>
      </c>
      <c r="K21" s="1">
        <v>19</v>
      </c>
      <c r="L21" s="1" t="s">
        <v>20</v>
      </c>
      <c r="M21" s="1" t="s">
        <v>21</v>
      </c>
      <c r="N21" s="1" t="s">
        <v>22</v>
      </c>
      <c r="O21" s="1" t="s">
        <v>23</v>
      </c>
      <c r="P21" s="1" t="s">
        <v>22</v>
      </c>
      <c r="Q21" s="1" t="s">
        <v>22</v>
      </c>
      <c r="R21" s="1" t="s">
        <v>22</v>
      </c>
      <c r="S21" s="1" t="s">
        <v>23</v>
      </c>
      <c r="T21" s="1">
        <f t="shared" si="0"/>
        <v>6</v>
      </c>
      <c r="U21" s="1" t="str">
        <f t="shared" si="1"/>
        <v>High Risk</v>
      </c>
      <c r="V21" s="1" t="str">
        <f>IF(B21&lt;=30, "18-30", IF(B21&lt;=40, "31-40", IF(B21&lt;=50, "41-50", IF(B21&lt;=60, "51-60", "61-74"))))</f>
        <v>61-74</v>
      </c>
      <c r="W21" s="1" t="str">
        <f t="shared" si="2"/>
        <v>150001-200000</v>
      </c>
      <c r="X21" s="1" t="str">
        <f t="shared" si="3"/>
        <v>16-19</v>
      </c>
      <c r="Y21" s="1" t="str">
        <f t="shared" si="4"/>
        <v>0-25000</v>
      </c>
      <c r="Z21" s="1" t="str">
        <f t="shared" si="5"/>
        <v>400-499</v>
      </c>
    </row>
    <row r="22" spans="1:26" x14ac:dyDescent="0.25">
      <c r="A22" s="1" t="s">
        <v>56</v>
      </c>
      <c r="B22" s="1">
        <v>19</v>
      </c>
      <c r="C22" s="1">
        <v>199402</v>
      </c>
      <c r="D22" s="1">
        <v>783</v>
      </c>
      <c r="E22" s="6">
        <v>0.66190785440118105</v>
      </c>
      <c r="F22" s="1">
        <v>4</v>
      </c>
      <c r="G22" s="1">
        <v>0</v>
      </c>
      <c r="H22" s="1">
        <v>43942</v>
      </c>
      <c r="I22" s="6">
        <v>0.33938875948105701</v>
      </c>
      <c r="J22" s="2" t="s">
        <v>25</v>
      </c>
      <c r="K22" s="1">
        <v>8</v>
      </c>
      <c r="L22" s="1" t="s">
        <v>26</v>
      </c>
      <c r="M22" s="1" t="s">
        <v>51</v>
      </c>
      <c r="N22" s="1" t="s">
        <v>22</v>
      </c>
      <c r="O22" s="1" t="s">
        <v>22</v>
      </c>
      <c r="P22" s="1" t="s">
        <v>28</v>
      </c>
      <c r="Q22" s="1" t="s">
        <v>28</v>
      </c>
      <c r="R22" s="1" t="s">
        <v>28</v>
      </c>
      <c r="S22" s="1" t="s">
        <v>22</v>
      </c>
      <c r="T22" s="1">
        <f t="shared" si="0"/>
        <v>3</v>
      </c>
      <c r="U22" s="1" t="str">
        <f t="shared" si="1"/>
        <v>Low Risk</v>
      </c>
      <c r="V22" s="1" t="str">
        <f>IF(B22&lt;=30, "18-30", IF(B22&lt;=40, "31-40", IF(B22&lt;=50, "41-50", IF(B22&lt;=60, "51-60", "61-74"))))</f>
        <v>18-30</v>
      </c>
      <c r="W22" s="1" t="str">
        <f t="shared" si="2"/>
        <v>150001-200000</v>
      </c>
      <c r="X22" s="1" t="str">
        <f t="shared" si="3"/>
        <v>6-10</v>
      </c>
      <c r="Y22" s="1" t="str">
        <f t="shared" si="4"/>
        <v>25001-50000</v>
      </c>
      <c r="Z22" s="1" t="str">
        <f t="shared" si="5"/>
        <v>700-799</v>
      </c>
    </row>
    <row r="23" spans="1:26" x14ac:dyDescent="0.25">
      <c r="A23" s="1" t="s">
        <v>57</v>
      </c>
      <c r="B23" s="1">
        <v>41</v>
      </c>
      <c r="C23" s="1">
        <v>40351</v>
      </c>
      <c r="D23" s="1">
        <v>690</v>
      </c>
      <c r="E23" s="6">
        <v>0.23800456834352099</v>
      </c>
      <c r="F23" s="1">
        <v>2</v>
      </c>
      <c r="G23" s="1">
        <v>1</v>
      </c>
      <c r="H23" s="1">
        <v>2200</v>
      </c>
      <c r="I23" s="6">
        <v>0.29185612190572202</v>
      </c>
      <c r="J23" s="2" t="s">
        <v>33</v>
      </c>
      <c r="K23" s="1">
        <v>14</v>
      </c>
      <c r="L23" s="1" t="s">
        <v>30</v>
      </c>
      <c r="M23" s="1" t="s">
        <v>31</v>
      </c>
      <c r="N23" s="1" t="s">
        <v>23</v>
      </c>
      <c r="O23" s="1" t="s">
        <v>23</v>
      </c>
      <c r="P23" s="1" t="s">
        <v>28</v>
      </c>
      <c r="Q23" s="1" t="s">
        <v>28</v>
      </c>
      <c r="R23" s="1" t="s">
        <v>22</v>
      </c>
      <c r="S23" s="1" t="s">
        <v>23</v>
      </c>
      <c r="T23" s="1">
        <f t="shared" si="0"/>
        <v>4</v>
      </c>
      <c r="U23" s="1" t="str">
        <f t="shared" si="1"/>
        <v>High Risk</v>
      </c>
      <c r="V23" s="1" t="str">
        <f>IF(B23&lt;=30, "18-30", IF(B23&lt;=40, "31-40", IF(B23&lt;=50, "41-50", IF(B23&lt;=60, "51-60", "61-74"))))</f>
        <v>41-50</v>
      </c>
      <c r="W23" s="1" t="str">
        <f t="shared" si="2"/>
        <v>0-50000</v>
      </c>
      <c r="X23" s="1" t="str">
        <f t="shared" si="3"/>
        <v>11-15</v>
      </c>
      <c r="Y23" s="1" t="str">
        <f t="shared" si="4"/>
        <v>0-25000</v>
      </c>
      <c r="Z23" s="1" t="str">
        <f t="shared" si="5"/>
        <v>600-699</v>
      </c>
    </row>
    <row r="24" spans="1:26" x14ac:dyDescent="0.25">
      <c r="A24" s="1" t="s">
        <v>58</v>
      </c>
      <c r="B24" s="1">
        <v>61</v>
      </c>
      <c r="C24" s="1">
        <v>154487</v>
      </c>
      <c r="D24" s="1">
        <v>321</v>
      </c>
      <c r="E24" s="6">
        <v>0.173699835723167</v>
      </c>
      <c r="F24" s="1">
        <v>0</v>
      </c>
      <c r="G24" s="1">
        <v>0</v>
      </c>
      <c r="H24" s="1">
        <v>81757</v>
      </c>
      <c r="I24" s="6">
        <v>0.30953013538739299</v>
      </c>
      <c r="J24" s="2" t="s">
        <v>33</v>
      </c>
      <c r="K24" s="1">
        <v>3</v>
      </c>
      <c r="L24" s="1" t="s">
        <v>36</v>
      </c>
      <c r="M24" s="1" t="s">
        <v>37</v>
      </c>
      <c r="N24" s="1" t="s">
        <v>22</v>
      </c>
      <c r="O24" s="1" t="s">
        <v>28</v>
      </c>
      <c r="P24" s="1" t="s">
        <v>28</v>
      </c>
      <c r="Q24" s="1" t="s">
        <v>28</v>
      </c>
      <c r="R24" s="1" t="s">
        <v>22</v>
      </c>
      <c r="S24" s="1" t="s">
        <v>28</v>
      </c>
      <c r="T24" s="1">
        <f t="shared" si="0"/>
        <v>2</v>
      </c>
      <c r="U24" s="1" t="str">
        <f t="shared" si="1"/>
        <v>Low Risk</v>
      </c>
      <c r="V24" s="1" t="str">
        <f>IF(B24&lt;=30, "18-30", IF(B24&lt;=40, "31-40", IF(B24&lt;=50, "41-50", IF(B24&lt;=60, "51-60", "61-74"))))</f>
        <v>61-74</v>
      </c>
      <c r="W24" s="1" t="str">
        <f t="shared" si="2"/>
        <v>150001-200000</v>
      </c>
      <c r="X24" s="1" t="str">
        <f t="shared" si="3"/>
        <v>0-5</v>
      </c>
      <c r="Y24" s="1" t="str">
        <f t="shared" si="4"/>
        <v>75001-100000</v>
      </c>
      <c r="Z24" s="1" t="str">
        <f t="shared" si="5"/>
        <v>300-399</v>
      </c>
    </row>
    <row r="25" spans="1:26" x14ac:dyDescent="0.25">
      <c r="A25" s="1" t="s">
        <v>59</v>
      </c>
      <c r="B25" s="1">
        <v>47</v>
      </c>
      <c r="C25" s="1">
        <v>108468</v>
      </c>
      <c r="D25" s="1">
        <v>538</v>
      </c>
      <c r="E25" s="6">
        <v>0.81619085898064003</v>
      </c>
      <c r="F25" s="1">
        <v>2</v>
      </c>
      <c r="G25" s="1">
        <v>1</v>
      </c>
      <c r="H25" s="1">
        <v>45776</v>
      </c>
      <c r="I25" s="6">
        <v>0.31705318603879901</v>
      </c>
      <c r="J25" s="2" t="s">
        <v>48</v>
      </c>
      <c r="K25" s="1">
        <v>7</v>
      </c>
      <c r="L25" s="1" t="s">
        <v>36</v>
      </c>
      <c r="M25" s="1" t="s">
        <v>27</v>
      </c>
      <c r="N25" s="1" t="s">
        <v>22</v>
      </c>
      <c r="O25" s="1" t="s">
        <v>22</v>
      </c>
      <c r="P25" s="1" t="s">
        <v>22</v>
      </c>
      <c r="Q25" s="1" t="s">
        <v>28</v>
      </c>
      <c r="R25" s="1" t="s">
        <v>22</v>
      </c>
      <c r="S25" s="1" t="s">
        <v>22</v>
      </c>
      <c r="T25" s="1">
        <f t="shared" si="0"/>
        <v>5</v>
      </c>
      <c r="U25" s="1" t="str">
        <f t="shared" si="1"/>
        <v>High Risk</v>
      </c>
      <c r="V25" s="1" t="str">
        <f>IF(B25&lt;=30, "18-30", IF(B25&lt;=40, "31-40", IF(B25&lt;=50, "41-50", IF(B25&lt;=60, "51-60", "61-74"))))</f>
        <v>41-50</v>
      </c>
      <c r="W25" s="1" t="str">
        <f t="shared" si="2"/>
        <v>100001-150000</v>
      </c>
      <c r="X25" s="1" t="str">
        <f t="shared" si="3"/>
        <v>6-10</v>
      </c>
      <c r="Y25" s="1" t="str">
        <f t="shared" si="4"/>
        <v>25001-50000</v>
      </c>
      <c r="Z25" s="1" t="str">
        <f t="shared" si="5"/>
        <v>500-599</v>
      </c>
    </row>
    <row r="26" spans="1:26" x14ac:dyDescent="0.25">
      <c r="A26" s="1" t="s">
        <v>60</v>
      </c>
      <c r="B26" s="1">
        <v>55</v>
      </c>
      <c r="C26" s="1">
        <v>41646</v>
      </c>
      <c r="D26" s="1">
        <v>847</v>
      </c>
      <c r="E26" s="6">
        <v>0.212566647851541</v>
      </c>
      <c r="F26" s="1">
        <v>5</v>
      </c>
      <c r="G26" s="1">
        <v>0</v>
      </c>
      <c r="H26" s="1">
        <v>28018</v>
      </c>
      <c r="I26" s="6">
        <v>0.23302681675115999</v>
      </c>
      <c r="J26" s="2" t="s">
        <v>48</v>
      </c>
      <c r="K26" s="1">
        <v>8</v>
      </c>
      <c r="L26" s="1" t="s">
        <v>26</v>
      </c>
      <c r="M26" s="1" t="s">
        <v>21</v>
      </c>
      <c r="N26" s="1" t="s">
        <v>28</v>
      </c>
      <c r="O26" s="1" t="s">
        <v>23</v>
      </c>
      <c r="P26" s="1" t="s">
        <v>23</v>
      </c>
      <c r="Q26" s="1" t="s">
        <v>23</v>
      </c>
      <c r="R26" s="1" t="s">
        <v>22</v>
      </c>
      <c r="S26" s="1" t="s">
        <v>22</v>
      </c>
      <c r="T26" s="1">
        <f t="shared" si="0"/>
        <v>5</v>
      </c>
      <c r="U26" s="1" t="str">
        <f t="shared" si="1"/>
        <v>High Risk</v>
      </c>
      <c r="V26" s="1" t="str">
        <f>IF(B26&lt;=30, "18-30", IF(B26&lt;=40, "31-40", IF(B26&lt;=50, "41-50", IF(B26&lt;=60, "51-60", "61-74"))))</f>
        <v>51-60</v>
      </c>
      <c r="W26" s="1" t="str">
        <f t="shared" si="2"/>
        <v>0-50000</v>
      </c>
      <c r="X26" s="1" t="str">
        <f t="shared" si="3"/>
        <v>6-10</v>
      </c>
      <c r="Y26" s="1" t="str">
        <f t="shared" si="4"/>
        <v>25001-50000</v>
      </c>
      <c r="Z26" s="1" t="str">
        <f t="shared" si="5"/>
        <v>800-847</v>
      </c>
    </row>
    <row r="27" spans="1:26" x14ac:dyDescent="0.25">
      <c r="A27" s="1" t="s">
        <v>61</v>
      </c>
      <c r="B27" s="1">
        <v>19</v>
      </c>
      <c r="C27" s="1">
        <v>193998</v>
      </c>
      <c r="D27" s="1">
        <v>515</v>
      </c>
      <c r="E27" s="6">
        <v>0.25555244058488702</v>
      </c>
      <c r="F27" s="1">
        <v>5</v>
      </c>
      <c r="G27" s="1">
        <v>0</v>
      </c>
      <c r="H27" s="1">
        <v>45776</v>
      </c>
      <c r="I27" s="6">
        <v>0.25989313330769098</v>
      </c>
      <c r="J27" s="2" t="s">
        <v>41</v>
      </c>
      <c r="K27" s="1">
        <v>12</v>
      </c>
      <c r="L27" s="1" t="s">
        <v>36</v>
      </c>
      <c r="M27" s="1" t="s">
        <v>27</v>
      </c>
      <c r="N27" s="1" t="s">
        <v>22</v>
      </c>
      <c r="O27" s="1" t="s">
        <v>23</v>
      </c>
      <c r="P27" s="1" t="s">
        <v>28</v>
      </c>
      <c r="Q27" s="1" t="s">
        <v>22</v>
      </c>
      <c r="R27" s="1" t="s">
        <v>23</v>
      </c>
      <c r="S27" s="1" t="s">
        <v>28</v>
      </c>
      <c r="T27" s="1">
        <f t="shared" si="0"/>
        <v>4</v>
      </c>
      <c r="U27" s="1" t="str">
        <f t="shared" si="1"/>
        <v>High Risk</v>
      </c>
      <c r="V27" s="1" t="str">
        <f>IF(B27&lt;=30, "18-30", IF(B27&lt;=40, "31-40", IF(B27&lt;=50, "41-50", IF(B27&lt;=60, "51-60", "61-74"))))</f>
        <v>18-30</v>
      </c>
      <c r="W27" s="1" t="str">
        <f t="shared" si="2"/>
        <v>150001-200000</v>
      </c>
      <c r="X27" s="1" t="str">
        <f t="shared" si="3"/>
        <v>11-15</v>
      </c>
      <c r="Y27" s="1" t="str">
        <f t="shared" si="4"/>
        <v>25001-50000</v>
      </c>
      <c r="Z27" s="1" t="str">
        <f t="shared" si="5"/>
        <v>500-599</v>
      </c>
    </row>
    <row r="28" spans="1:26" x14ac:dyDescent="0.25">
      <c r="A28" s="1" t="s">
        <v>62</v>
      </c>
      <c r="B28" s="1">
        <v>38</v>
      </c>
      <c r="C28" s="1">
        <v>89740</v>
      </c>
      <c r="D28" s="1">
        <v>789</v>
      </c>
      <c r="E28" s="6">
        <v>0.29551292409084601</v>
      </c>
      <c r="F28" s="1">
        <v>0</v>
      </c>
      <c r="G28" s="1">
        <v>0</v>
      </c>
      <c r="H28" s="1">
        <v>89660</v>
      </c>
      <c r="I28" s="6">
        <v>0.27832449835138201</v>
      </c>
      <c r="J28" s="2" t="s">
        <v>48</v>
      </c>
      <c r="K28" s="1">
        <v>8</v>
      </c>
      <c r="L28" s="1" t="s">
        <v>26</v>
      </c>
      <c r="M28" s="1" t="s">
        <v>31</v>
      </c>
      <c r="N28" s="1" t="s">
        <v>23</v>
      </c>
      <c r="O28" s="1" t="s">
        <v>28</v>
      </c>
      <c r="P28" s="1" t="s">
        <v>23</v>
      </c>
      <c r="Q28" s="1" t="s">
        <v>23</v>
      </c>
      <c r="R28" s="1" t="s">
        <v>23</v>
      </c>
      <c r="S28" s="1" t="s">
        <v>28</v>
      </c>
      <c r="T28" s="1">
        <f t="shared" si="0"/>
        <v>4</v>
      </c>
      <c r="U28" s="1" t="str">
        <f t="shared" si="1"/>
        <v>High Risk</v>
      </c>
      <c r="V28" s="1" t="str">
        <f>IF(B28&lt;=30, "18-30", IF(B28&lt;=40, "31-40", IF(B28&lt;=50, "41-50", IF(B28&lt;=60, "51-60", "61-74"))))</f>
        <v>31-40</v>
      </c>
      <c r="W28" s="1" t="str">
        <f t="shared" si="2"/>
        <v>50001-100000</v>
      </c>
      <c r="X28" s="1" t="str">
        <f t="shared" si="3"/>
        <v>6-10</v>
      </c>
      <c r="Y28" s="1" t="str">
        <f t="shared" si="4"/>
        <v>75001-100000</v>
      </c>
      <c r="Z28" s="1" t="str">
        <f t="shared" si="5"/>
        <v>700-799</v>
      </c>
    </row>
    <row r="29" spans="1:26" x14ac:dyDescent="0.25">
      <c r="A29" s="1" t="s">
        <v>63</v>
      </c>
      <c r="B29" s="1">
        <v>50</v>
      </c>
      <c r="C29" s="1">
        <v>136790</v>
      </c>
      <c r="D29" s="1">
        <v>525</v>
      </c>
      <c r="E29" s="6">
        <v>0.91598918473810398</v>
      </c>
      <c r="F29" s="1">
        <v>3</v>
      </c>
      <c r="G29" s="1">
        <v>0</v>
      </c>
      <c r="H29" s="1">
        <v>43870</v>
      </c>
      <c r="I29" s="6">
        <v>0.32297110168022902</v>
      </c>
      <c r="J29" s="2" t="s">
        <v>41</v>
      </c>
      <c r="K29" s="1">
        <v>3</v>
      </c>
      <c r="L29" s="1" t="s">
        <v>43</v>
      </c>
      <c r="M29" s="1" t="s">
        <v>37</v>
      </c>
      <c r="N29" s="1" t="s">
        <v>23</v>
      </c>
      <c r="O29" s="1" t="s">
        <v>28</v>
      </c>
      <c r="P29" s="1" t="s">
        <v>22</v>
      </c>
      <c r="Q29" s="1" t="s">
        <v>22</v>
      </c>
      <c r="R29" s="1" t="s">
        <v>23</v>
      </c>
      <c r="S29" s="1" t="s">
        <v>28</v>
      </c>
      <c r="T29" s="1">
        <f t="shared" si="0"/>
        <v>4</v>
      </c>
      <c r="U29" s="1" t="str">
        <f t="shared" si="1"/>
        <v>High Risk</v>
      </c>
      <c r="V29" s="1" t="str">
        <f>IF(B29&lt;=30, "18-30", IF(B29&lt;=40, "31-40", IF(B29&lt;=50, "41-50", IF(B29&lt;=60, "51-60", "61-74"))))</f>
        <v>41-50</v>
      </c>
      <c r="W29" s="1" t="str">
        <f t="shared" si="2"/>
        <v>100001-150000</v>
      </c>
      <c r="X29" s="1" t="str">
        <f t="shared" si="3"/>
        <v>0-5</v>
      </c>
      <c r="Y29" s="1" t="str">
        <f t="shared" si="4"/>
        <v>25001-50000</v>
      </c>
      <c r="Z29" s="1" t="str">
        <f t="shared" si="5"/>
        <v>500-599</v>
      </c>
    </row>
    <row r="30" spans="1:26" x14ac:dyDescent="0.25">
      <c r="A30" s="1" t="s">
        <v>64</v>
      </c>
      <c r="B30" s="1">
        <v>29</v>
      </c>
      <c r="C30" s="1">
        <v>86726</v>
      </c>
      <c r="D30" s="1">
        <v>588</v>
      </c>
      <c r="E30" s="6">
        <v>0.59867666008230402</v>
      </c>
      <c r="F30" s="1">
        <v>2</v>
      </c>
      <c r="G30" s="1">
        <v>0</v>
      </c>
      <c r="H30" s="1">
        <v>45776</v>
      </c>
      <c r="I30" s="6">
        <v>0.29694209804965299</v>
      </c>
      <c r="J30" s="2" t="s">
        <v>25</v>
      </c>
      <c r="K30" s="1">
        <v>16</v>
      </c>
      <c r="L30" s="1" t="s">
        <v>20</v>
      </c>
      <c r="M30" s="1" t="s">
        <v>51</v>
      </c>
      <c r="N30" s="1" t="s">
        <v>22</v>
      </c>
      <c r="O30" s="1" t="s">
        <v>22</v>
      </c>
      <c r="P30" s="1" t="s">
        <v>23</v>
      </c>
      <c r="Q30" s="1" t="s">
        <v>28</v>
      </c>
      <c r="R30" s="1" t="s">
        <v>22</v>
      </c>
      <c r="S30" s="1" t="s">
        <v>28</v>
      </c>
      <c r="T30" s="1">
        <f t="shared" si="0"/>
        <v>4</v>
      </c>
      <c r="U30" s="1" t="str">
        <f t="shared" si="1"/>
        <v>High Risk</v>
      </c>
      <c r="V30" s="1" t="str">
        <f>IF(B30&lt;=30, "18-30", IF(B30&lt;=40, "31-40", IF(B30&lt;=50, "41-50", IF(B30&lt;=60, "51-60", "61-74"))))</f>
        <v>18-30</v>
      </c>
      <c r="W30" s="1" t="str">
        <f t="shared" si="2"/>
        <v>50001-100000</v>
      </c>
      <c r="X30" s="1" t="str">
        <f t="shared" si="3"/>
        <v>16-19</v>
      </c>
      <c r="Y30" s="1" t="str">
        <f t="shared" si="4"/>
        <v>25001-50000</v>
      </c>
      <c r="Z30" s="1" t="str">
        <f t="shared" si="5"/>
        <v>500-599</v>
      </c>
    </row>
    <row r="31" spans="1:26" x14ac:dyDescent="0.25">
      <c r="A31" s="1" t="s">
        <v>65</v>
      </c>
      <c r="B31" s="1">
        <v>39</v>
      </c>
      <c r="C31" s="1">
        <v>88523</v>
      </c>
      <c r="D31" s="1">
        <v>523</v>
      </c>
      <c r="E31" s="6">
        <v>0.69308159488707599</v>
      </c>
      <c r="F31" s="1">
        <v>3</v>
      </c>
      <c r="G31" s="1">
        <v>0</v>
      </c>
      <c r="H31" s="1">
        <v>29561</v>
      </c>
      <c r="I31" s="6">
        <v>0.41730325338257002</v>
      </c>
      <c r="J31" s="2" t="s">
        <v>41</v>
      </c>
      <c r="K31" s="1">
        <v>15</v>
      </c>
      <c r="L31" s="1" t="s">
        <v>30</v>
      </c>
      <c r="M31" s="1" t="s">
        <v>27</v>
      </c>
      <c r="N31" s="1" t="s">
        <v>22</v>
      </c>
      <c r="O31" s="1" t="s">
        <v>28</v>
      </c>
      <c r="P31" s="1" t="s">
        <v>28</v>
      </c>
      <c r="Q31" s="1" t="s">
        <v>28</v>
      </c>
      <c r="R31" s="1" t="s">
        <v>22</v>
      </c>
      <c r="S31" s="1" t="s">
        <v>28</v>
      </c>
      <c r="T31" s="1">
        <f t="shared" si="0"/>
        <v>2</v>
      </c>
      <c r="U31" s="1" t="str">
        <f t="shared" si="1"/>
        <v>Low Risk</v>
      </c>
      <c r="V31" s="1" t="str">
        <f>IF(B31&lt;=30, "18-30", IF(B31&lt;=40, "31-40", IF(B31&lt;=50, "41-50", IF(B31&lt;=60, "51-60", "61-74"))))</f>
        <v>31-40</v>
      </c>
      <c r="W31" s="1" t="str">
        <f t="shared" si="2"/>
        <v>50001-100000</v>
      </c>
      <c r="X31" s="1" t="str">
        <f t="shared" si="3"/>
        <v>11-15</v>
      </c>
      <c r="Y31" s="1" t="str">
        <f t="shared" si="4"/>
        <v>25001-50000</v>
      </c>
      <c r="Z31" s="1" t="str">
        <f t="shared" si="5"/>
        <v>500-599</v>
      </c>
    </row>
    <row r="32" spans="1:26" x14ac:dyDescent="0.25">
      <c r="A32" s="1" t="s">
        <v>66</v>
      </c>
      <c r="B32" s="1">
        <v>61</v>
      </c>
      <c r="C32" s="1">
        <v>72458</v>
      </c>
      <c r="D32" s="1">
        <v>374</v>
      </c>
      <c r="E32" s="6">
        <v>0.53923350911574497</v>
      </c>
      <c r="F32" s="1">
        <v>3</v>
      </c>
      <c r="G32" s="1">
        <v>0</v>
      </c>
      <c r="H32" s="1">
        <v>60530</v>
      </c>
      <c r="I32" s="6">
        <v>0.38471183189796399</v>
      </c>
      <c r="J32" s="2" t="s">
        <v>41</v>
      </c>
      <c r="K32" s="1">
        <v>14</v>
      </c>
      <c r="L32" s="1" t="s">
        <v>20</v>
      </c>
      <c r="M32" s="1" t="s">
        <v>51</v>
      </c>
      <c r="N32" s="1" t="s">
        <v>28</v>
      </c>
      <c r="O32" s="1" t="s">
        <v>23</v>
      </c>
      <c r="P32" s="1" t="s">
        <v>22</v>
      </c>
      <c r="Q32" s="1" t="s">
        <v>23</v>
      </c>
      <c r="R32" s="1" t="s">
        <v>28</v>
      </c>
      <c r="S32" s="1" t="s">
        <v>23</v>
      </c>
      <c r="T32" s="1">
        <f t="shared" si="0"/>
        <v>4</v>
      </c>
      <c r="U32" s="1" t="str">
        <f t="shared" si="1"/>
        <v>High Risk</v>
      </c>
      <c r="V32" s="1" t="str">
        <f>IF(B32&lt;=30, "18-30", IF(B32&lt;=40, "31-40", IF(B32&lt;=50, "41-50", IF(B32&lt;=60, "51-60", "61-74"))))</f>
        <v>61-74</v>
      </c>
      <c r="W32" s="1" t="str">
        <f t="shared" si="2"/>
        <v>50001-100000</v>
      </c>
      <c r="X32" s="1" t="str">
        <f t="shared" si="3"/>
        <v>11-15</v>
      </c>
      <c r="Y32" s="1" t="str">
        <f t="shared" si="4"/>
        <v>50001-75000</v>
      </c>
      <c r="Z32" s="1" t="str">
        <f t="shared" si="5"/>
        <v>300-399</v>
      </c>
    </row>
    <row r="33" spans="1:26" x14ac:dyDescent="0.25">
      <c r="A33" s="1" t="s">
        <v>67</v>
      </c>
      <c r="B33" s="1">
        <v>42</v>
      </c>
      <c r="C33" s="1">
        <v>60106</v>
      </c>
      <c r="D33" s="1">
        <v>385</v>
      </c>
      <c r="E33" s="6">
        <v>0.37962255775975301</v>
      </c>
      <c r="F33" s="1">
        <v>1</v>
      </c>
      <c r="G33" s="1">
        <v>0</v>
      </c>
      <c r="H33" s="1">
        <v>46663</v>
      </c>
      <c r="I33" s="6">
        <v>0.28036724439746202</v>
      </c>
      <c r="J33" s="2" t="s">
        <v>33</v>
      </c>
      <c r="K33" s="1">
        <v>2</v>
      </c>
      <c r="L33" s="1" t="s">
        <v>20</v>
      </c>
      <c r="M33" s="1" t="s">
        <v>37</v>
      </c>
      <c r="N33" s="1" t="s">
        <v>28</v>
      </c>
      <c r="O33" s="1" t="s">
        <v>22</v>
      </c>
      <c r="P33" s="1" t="s">
        <v>22</v>
      </c>
      <c r="Q33" s="1" t="s">
        <v>28</v>
      </c>
      <c r="R33" s="1" t="s">
        <v>28</v>
      </c>
      <c r="S33" s="1" t="s">
        <v>23</v>
      </c>
      <c r="T33" s="1">
        <f t="shared" si="0"/>
        <v>3</v>
      </c>
      <c r="U33" s="1" t="str">
        <f t="shared" si="1"/>
        <v>Low Risk</v>
      </c>
      <c r="V33" s="1" t="str">
        <f>IF(B33&lt;=30, "18-30", IF(B33&lt;=40, "31-40", IF(B33&lt;=50, "41-50", IF(B33&lt;=60, "51-60", "61-74"))))</f>
        <v>41-50</v>
      </c>
      <c r="W33" s="1" t="str">
        <f t="shared" si="2"/>
        <v>50001-100000</v>
      </c>
      <c r="X33" s="1" t="str">
        <f t="shared" si="3"/>
        <v>0-5</v>
      </c>
      <c r="Y33" s="1" t="str">
        <f t="shared" si="4"/>
        <v>25001-50000</v>
      </c>
      <c r="Z33" s="1" t="str">
        <f t="shared" si="5"/>
        <v>300-399</v>
      </c>
    </row>
    <row r="34" spans="1:26" x14ac:dyDescent="0.25">
      <c r="A34" s="1" t="s">
        <v>68</v>
      </c>
      <c r="B34" s="1">
        <v>66</v>
      </c>
      <c r="C34" s="1">
        <v>106362</v>
      </c>
      <c r="D34" s="1">
        <v>806</v>
      </c>
      <c r="E34" s="6">
        <v>0.62625825665203305</v>
      </c>
      <c r="F34" s="1">
        <v>0</v>
      </c>
      <c r="G34" s="1">
        <v>1</v>
      </c>
      <c r="H34" s="1">
        <v>11308</v>
      </c>
      <c r="I34" s="6">
        <v>0.43817838974519302</v>
      </c>
      <c r="J34" s="2" t="s">
        <v>33</v>
      </c>
      <c r="K34" s="1">
        <v>19</v>
      </c>
      <c r="L34" s="1" t="s">
        <v>43</v>
      </c>
      <c r="M34" s="1" t="s">
        <v>27</v>
      </c>
      <c r="N34" s="1" t="s">
        <v>22</v>
      </c>
      <c r="O34" s="1" t="s">
        <v>22</v>
      </c>
      <c r="P34" s="1" t="s">
        <v>22</v>
      </c>
      <c r="Q34" s="1" t="s">
        <v>22</v>
      </c>
      <c r="R34" s="1" t="s">
        <v>22</v>
      </c>
      <c r="S34" s="1" t="s">
        <v>28</v>
      </c>
      <c r="T34" s="1">
        <f t="shared" si="0"/>
        <v>5</v>
      </c>
      <c r="U34" s="1" t="str">
        <f t="shared" si="1"/>
        <v>High Risk</v>
      </c>
      <c r="V34" s="1" t="str">
        <f>IF(B34&lt;=30, "18-30", IF(B34&lt;=40, "31-40", IF(B34&lt;=50, "41-50", IF(B34&lt;=60, "51-60", "61-74"))))</f>
        <v>61-74</v>
      </c>
      <c r="W34" s="1" t="str">
        <f t="shared" si="2"/>
        <v>100001-150000</v>
      </c>
      <c r="X34" s="1" t="str">
        <f t="shared" si="3"/>
        <v>16-19</v>
      </c>
      <c r="Y34" s="1" t="str">
        <f t="shared" si="4"/>
        <v>0-25000</v>
      </c>
      <c r="Z34" s="1" t="str">
        <f t="shared" si="5"/>
        <v>800-847</v>
      </c>
    </row>
    <row r="35" spans="1:26" x14ac:dyDescent="0.25">
      <c r="A35" s="1" t="s">
        <v>69</v>
      </c>
      <c r="B35" s="1">
        <v>44</v>
      </c>
      <c r="C35" s="1">
        <v>99076</v>
      </c>
      <c r="D35" s="1">
        <v>440</v>
      </c>
      <c r="E35" s="6">
        <v>0.18867680584063901</v>
      </c>
      <c r="F35" s="1">
        <v>4</v>
      </c>
      <c r="G35" s="1">
        <v>0</v>
      </c>
      <c r="H35" s="1">
        <v>99005</v>
      </c>
      <c r="I35" s="6">
        <v>0.48730206235754497</v>
      </c>
      <c r="J35" s="2" t="s">
        <v>41</v>
      </c>
      <c r="K35" s="1">
        <v>4</v>
      </c>
      <c r="L35" s="1" t="s">
        <v>36</v>
      </c>
      <c r="M35" s="1" t="s">
        <v>51</v>
      </c>
      <c r="N35" s="1" t="s">
        <v>23</v>
      </c>
      <c r="O35" s="1" t="s">
        <v>22</v>
      </c>
      <c r="P35" s="1" t="s">
        <v>22</v>
      </c>
      <c r="Q35" s="1" t="s">
        <v>23</v>
      </c>
      <c r="R35" s="1" t="s">
        <v>28</v>
      </c>
      <c r="S35" s="1" t="s">
        <v>23</v>
      </c>
      <c r="T35" s="1">
        <f t="shared" si="0"/>
        <v>5</v>
      </c>
      <c r="U35" s="1" t="str">
        <f t="shared" si="1"/>
        <v>High Risk</v>
      </c>
      <c r="V35" s="1" t="str">
        <f>IF(B35&lt;=30, "18-30", IF(B35&lt;=40, "31-40", IF(B35&lt;=50, "41-50", IF(B35&lt;=60, "51-60", "61-74"))))</f>
        <v>41-50</v>
      </c>
      <c r="W35" s="1" t="str">
        <f t="shared" si="2"/>
        <v>50001-100000</v>
      </c>
      <c r="X35" s="1" t="str">
        <f t="shared" si="3"/>
        <v>0-5</v>
      </c>
      <c r="Y35" s="1" t="str">
        <f t="shared" si="4"/>
        <v>75001-100000</v>
      </c>
      <c r="Z35" s="1" t="str">
        <f t="shared" si="5"/>
        <v>400-499</v>
      </c>
    </row>
    <row r="36" spans="1:26" x14ac:dyDescent="0.25">
      <c r="A36" s="1" t="s">
        <v>70</v>
      </c>
      <c r="B36" s="1">
        <v>59</v>
      </c>
      <c r="C36" s="1">
        <v>69693</v>
      </c>
      <c r="D36" s="1">
        <v>316</v>
      </c>
      <c r="E36" s="6">
        <v>0.28094330958070102</v>
      </c>
      <c r="F36" s="1">
        <v>5</v>
      </c>
      <c r="G36" s="1">
        <v>1</v>
      </c>
      <c r="H36" s="1">
        <v>60278</v>
      </c>
      <c r="I36" s="6">
        <v>0.30163393500000002</v>
      </c>
      <c r="J36" s="2" t="s">
        <v>48</v>
      </c>
      <c r="K36" s="1">
        <v>4</v>
      </c>
      <c r="L36" s="1" t="s">
        <v>30</v>
      </c>
      <c r="M36" s="1" t="s">
        <v>51</v>
      </c>
      <c r="N36" s="1" t="s">
        <v>28</v>
      </c>
      <c r="O36" s="1" t="s">
        <v>23</v>
      </c>
      <c r="P36" s="1" t="s">
        <v>22</v>
      </c>
      <c r="Q36" s="1" t="s">
        <v>22</v>
      </c>
      <c r="R36" s="1" t="s">
        <v>28</v>
      </c>
      <c r="S36" s="1" t="s">
        <v>22</v>
      </c>
      <c r="T36" s="1">
        <f t="shared" si="0"/>
        <v>4</v>
      </c>
      <c r="U36" s="1" t="str">
        <f t="shared" si="1"/>
        <v>High Risk</v>
      </c>
      <c r="V36" s="1" t="str">
        <f>IF(B36&lt;=30, "18-30", IF(B36&lt;=40, "31-40", IF(B36&lt;=50, "41-50", IF(B36&lt;=60, "51-60", "61-74"))))</f>
        <v>51-60</v>
      </c>
      <c r="W36" s="1" t="str">
        <f t="shared" si="2"/>
        <v>50001-100000</v>
      </c>
      <c r="X36" s="1" t="str">
        <f t="shared" si="3"/>
        <v>0-5</v>
      </c>
      <c r="Y36" s="1" t="str">
        <f t="shared" si="4"/>
        <v>50001-75000</v>
      </c>
      <c r="Z36" s="1" t="str">
        <f t="shared" si="5"/>
        <v>300-399</v>
      </c>
    </row>
    <row r="37" spans="1:26" x14ac:dyDescent="0.25">
      <c r="A37" s="1" t="s">
        <v>71</v>
      </c>
      <c r="B37" s="1">
        <v>45</v>
      </c>
      <c r="C37" s="1">
        <v>137402</v>
      </c>
      <c r="D37" s="1">
        <v>464</v>
      </c>
      <c r="E37" s="6">
        <v>0.64659503585229605</v>
      </c>
      <c r="F37" s="1">
        <v>5</v>
      </c>
      <c r="G37" s="1">
        <v>0</v>
      </c>
      <c r="H37" s="1">
        <v>65119</v>
      </c>
      <c r="I37" s="6">
        <v>0.39322900850662701</v>
      </c>
      <c r="J37" s="2" t="s">
        <v>33</v>
      </c>
      <c r="K37" s="1">
        <v>19</v>
      </c>
      <c r="L37" s="1" t="s">
        <v>36</v>
      </c>
      <c r="M37" s="1" t="s">
        <v>27</v>
      </c>
      <c r="N37" s="1" t="s">
        <v>23</v>
      </c>
      <c r="O37" s="1" t="s">
        <v>23</v>
      </c>
      <c r="P37" s="1" t="s">
        <v>23</v>
      </c>
      <c r="Q37" s="1" t="s">
        <v>28</v>
      </c>
      <c r="R37" s="1" t="s">
        <v>28</v>
      </c>
      <c r="S37" s="1" t="s">
        <v>28</v>
      </c>
      <c r="T37" s="1">
        <f t="shared" si="0"/>
        <v>3</v>
      </c>
      <c r="U37" s="1" t="str">
        <f t="shared" si="1"/>
        <v>Low Risk</v>
      </c>
      <c r="V37" s="1" t="str">
        <f>IF(B37&lt;=30, "18-30", IF(B37&lt;=40, "31-40", IF(B37&lt;=50, "41-50", IF(B37&lt;=60, "51-60", "61-74"))))</f>
        <v>41-50</v>
      </c>
      <c r="W37" s="1" t="str">
        <f t="shared" si="2"/>
        <v>100001-150000</v>
      </c>
      <c r="X37" s="1" t="str">
        <f t="shared" si="3"/>
        <v>16-19</v>
      </c>
      <c r="Y37" s="1" t="str">
        <f t="shared" si="4"/>
        <v>50001-75000</v>
      </c>
      <c r="Z37" s="1" t="str">
        <f t="shared" si="5"/>
        <v>400-499</v>
      </c>
    </row>
    <row r="38" spans="1:26" x14ac:dyDescent="0.25">
      <c r="A38" s="1" t="s">
        <v>72</v>
      </c>
      <c r="B38" s="1">
        <v>33</v>
      </c>
      <c r="C38" s="1">
        <v>53756</v>
      </c>
      <c r="D38" s="1">
        <v>521</v>
      </c>
      <c r="E38" s="6">
        <v>0.22854895383464299</v>
      </c>
      <c r="F38" s="1">
        <v>0</v>
      </c>
      <c r="G38" s="1">
        <v>0</v>
      </c>
      <c r="H38" s="1">
        <v>36029</v>
      </c>
      <c r="I38" s="6">
        <v>0.23070158026685</v>
      </c>
      <c r="J38" s="2" t="s">
        <v>41</v>
      </c>
      <c r="K38" s="1">
        <v>14</v>
      </c>
      <c r="L38" s="1" t="s">
        <v>20</v>
      </c>
      <c r="M38" s="1" t="s">
        <v>37</v>
      </c>
      <c r="N38" s="1" t="s">
        <v>22</v>
      </c>
      <c r="O38" s="1" t="s">
        <v>23</v>
      </c>
      <c r="P38" s="1" t="s">
        <v>23</v>
      </c>
      <c r="Q38" s="1" t="s">
        <v>28</v>
      </c>
      <c r="R38" s="1" t="s">
        <v>28</v>
      </c>
      <c r="S38" s="1" t="s">
        <v>23</v>
      </c>
      <c r="T38" s="1">
        <f t="shared" si="0"/>
        <v>4</v>
      </c>
      <c r="U38" s="1" t="str">
        <f t="shared" si="1"/>
        <v>High Risk</v>
      </c>
      <c r="V38" s="1" t="str">
        <f>IF(B38&lt;=30, "18-30", IF(B38&lt;=40, "31-40", IF(B38&lt;=50, "41-50", IF(B38&lt;=60, "51-60", "61-74"))))</f>
        <v>31-40</v>
      </c>
      <c r="W38" s="1" t="str">
        <f t="shared" si="2"/>
        <v>50001-100000</v>
      </c>
      <c r="X38" s="1" t="str">
        <f t="shared" si="3"/>
        <v>11-15</v>
      </c>
      <c r="Y38" s="1" t="str">
        <f t="shared" si="4"/>
        <v>25001-50000</v>
      </c>
      <c r="Z38" s="1" t="str">
        <f t="shared" si="5"/>
        <v>500-599</v>
      </c>
    </row>
    <row r="39" spans="1:26" x14ac:dyDescent="0.25">
      <c r="A39" s="1" t="s">
        <v>73</v>
      </c>
      <c r="B39" s="1">
        <v>32</v>
      </c>
      <c r="C39" s="1">
        <v>181319</v>
      </c>
      <c r="D39" s="1">
        <v>467</v>
      </c>
      <c r="E39" s="6">
        <v>0.462183706167625</v>
      </c>
      <c r="F39" s="1">
        <v>6</v>
      </c>
      <c r="G39" s="1">
        <v>0</v>
      </c>
      <c r="H39" s="1">
        <v>62010</v>
      </c>
      <c r="I39" s="6">
        <v>0.38007480213232903</v>
      </c>
      <c r="J39" s="2" t="s">
        <v>41</v>
      </c>
      <c r="K39" s="1">
        <v>17</v>
      </c>
      <c r="L39" s="1" t="s">
        <v>26</v>
      </c>
      <c r="M39" s="1" t="s">
        <v>51</v>
      </c>
      <c r="N39" s="1" t="s">
        <v>23</v>
      </c>
      <c r="O39" s="1" t="s">
        <v>28</v>
      </c>
      <c r="P39" s="1" t="s">
        <v>28</v>
      </c>
      <c r="Q39" s="1" t="s">
        <v>28</v>
      </c>
      <c r="R39" s="1" t="s">
        <v>23</v>
      </c>
      <c r="S39" s="1" t="s">
        <v>28</v>
      </c>
      <c r="T39" s="1">
        <f t="shared" si="0"/>
        <v>2</v>
      </c>
      <c r="U39" s="1" t="str">
        <f t="shared" si="1"/>
        <v>Low Risk</v>
      </c>
      <c r="V39" s="1" t="str">
        <f>IF(B39&lt;=30, "18-30", IF(B39&lt;=40, "31-40", IF(B39&lt;=50, "41-50", IF(B39&lt;=60, "51-60", "61-74"))))</f>
        <v>31-40</v>
      </c>
      <c r="W39" s="1" t="str">
        <f t="shared" si="2"/>
        <v>150001-200000</v>
      </c>
      <c r="X39" s="1" t="str">
        <f t="shared" si="3"/>
        <v>16-19</v>
      </c>
      <c r="Y39" s="1" t="str">
        <f t="shared" si="4"/>
        <v>50001-75000</v>
      </c>
      <c r="Z39" s="1" t="str">
        <f t="shared" si="5"/>
        <v>400-499</v>
      </c>
    </row>
    <row r="40" spans="1:26" x14ac:dyDescent="0.25">
      <c r="A40" s="1" t="s">
        <v>74</v>
      </c>
      <c r="B40" s="1">
        <v>64</v>
      </c>
      <c r="C40" s="1">
        <v>183152</v>
      </c>
      <c r="D40" s="1">
        <v>823</v>
      </c>
      <c r="E40" s="6">
        <v>0.47129753112891698</v>
      </c>
      <c r="F40" s="1">
        <v>6</v>
      </c>
      <c r="G40" s="1">
        <v>0</v>
      </c>
      <c r="H40" s="1">
        <v>87164</v>
      </c>
      <c r="I40" s="6">
        <v>0.42382379406464299</v>
      </c>
      <c r="J40" s="2" t="s">
        <v>41</v>
      </c>
      <c r="K40" s="1">
        <v>14</v>
      </c>
      <c r="L40" s="1" t="s">
        <v>20</v>
      </c>
      <c r="M40" s="1" t="s">
        <v>31</v>
      </c>
      <c r="N40" s="1" t="s">
        <v>22</v>
      </c>
      <c r="O40" s="1" t="s">
        <v>28</v>
      </c>
      <c r="P40" s="1" t="s">
        <v>22</v>
      </c>
      <c r="Q40" s="1" t="s">
        <v>23</v>
      </c>
      <c r="R40" s="1" t="s">
        <v>23</v>
      </c>
      <c r="S40" s="1" t="s">
        <v>28</v>
      </c>
      <c r="T40" s="1">
        <f t="shared" si="0"/>
        <v>4</v>
      </c>
      <c r="U40" s="1" t="str">
        <f t="shared" si="1"/>
        <v>High Risk</v>
      </c>
      <c r="V40" s="1" t="str">
        <f>IF(B40&lt;=30, "18-30", IF(B40&lt;=40, "31-40", IF(B40&lt;=50, "41-50", IF(B40&lt;=60, "51-60", "61-74"))))</f>
        <v>61-74</v>
      </c>
      <c r="W40" s="1" t="str">
        <f t="shared" si="2"/>
        <v>150001-200000</v>
      </c>
      <c r="X40" s="1" t="str">
        <f t="shared" si="3"/>
        <v>11-15</v>
      </c>
      <c r="Y40" s="1" t="str">
        <f t="shared" si="4"/>
        <v>75001-100000</v>
      </c>
      <c r="Z40" s="1" t="str">
        <f t="shared" si="5"/>
        <v>800-847</v>
      </c>
    </row>
    <row r="41" spans="1:26" x14ac:dyDescent="0.25">
      <c r="A41" s="1" t="s">
        <v>75</v>
      </c>
      <c r="B41" s="1">
        <v>68</v>
      </c>
      <c r="C41" s="1">
        <v>97750</v>
      </c>
      <c r="D41" s="1">
        <v>352</v>
      </c>
      <c r="E41" s="6">
        <v>0.394267599332567</v>
      </c>
      <c r="F41" s="1">
        <v>6</v>
      </c>
      <c r="G41" s="1">
        <v>0</v>
      </c>
      <c r="H41" s="1">
        <v>91432</v>
      </c>
      <c r="I41" s="6">
        <v>0.21230074054894399</v>
      </c>
      <c r="J41" s="2" t="s">
        <v>41</v>
      </c>
      <c r="K41" s="1">
        <v>1</v>
      </c>
      <c r="L41" s="1" t="s">
        <v>36</v>
      </c>
      <c r="M41" s="1" t="s">
        <v>27</v>
      </c>
      <c r="N41" s="1" t="s">
        <v>28</v>
      </c>
      <c r="O41" s="1" t="s">
        <v>22</v>
      </c>
      <c r="P41" s="1" t="s">
        <v>22</v>
      </c>
      <c r="Q41" s="1" t="s">
        <v>28</v>
      </c>
      <c r="R41" s="1" t="s">
        <v>28</v>
      </c>
      <c r="S41" s="1" t="s">
        <v>28</v>
      </c>
      <c r="T41" s="1">
        <f t="shared" si="0"/>
        <v>2</v>
      </c>
      <c r="U41" s="1" t="str">
        <f t="shared" si="1"/>
        <v>Low Risk</v>
      </c>
      <c r="V41" s="1" t="str">
        <f>IF(B41&lt;=30, "18-30", IF(B41&lt;=40, "31-40", IF(B41&lt;=50, "41-50", IF(B41&lt;=60, "51-60", "61-74"))))</f>
        <v>61-74</v>
      </c>
      <c r="W41" s="1" t="str">
        <f t="shared" si="2"/>
        <v>50001-100000</v>
      </c>
      <c r="X41" s="1" t="str">
        <f t="shared" si="3"/>
        <v>0-5</v>
      </c>
      <c r="Y41" s="1" t="str">
        <f t="shared" si="4"/>
        <v>75001-100000</v>
      </c>
      <c r="Z41" s="1" t="str">
        <f t="shared" si="5"/>
        <v>300-399</v>
      </c>
    </row>
    <row r="42" spans="1:26" x14ac:dyDescent="0.25">
      <c r="A42" s="1" t="s">
        <v>76</v>
      </c>
      <c r="B42" s="1">
        <v>61</v>
      </c>
      <c r="C42" s="1">
        <v>107658</v>
      </c>
      <c r="D42" s="1">
        <v>372</v>
      </c>
      <c r="E42" s="6">
        <v>0.10977630503022801</v>
      </c>
      <c r="F42" s="1">
        <v>4</v>
      </c>
      <c r="G42" s="1">
        <v>0</v>
      </c>
      <c r="H42" s="1">
        <v>44454</v>
      </c>
      <c r="I42" s="6">
        <v>0.114767290098423</v>
      </c>
      <c r="J42" s="2" t="s">
        <v>25</v>
      </c>
      <c r="K42" s="1">
        <v>12</v>
      </c>
      <c r="L42" s="1" t="s">
        <v>20</v>
      </c>
      <c r="M42" s="1" t="s">
        <v>21</v>
      </c>
      <c r="N42" s="1" t="s">
        <v>22</v>
      </c>
      <c r="O42" s="1" t="s">
        <v>23</v>
      </c>
      <c r="P42" s="1" t="s">
        <v>22</v>
      </c>
      <c r="Q42" s="1" t="s">
        <v>28</v>
      </c>
      <c r="R42" s="1" t="s">
        <v>22</v>
      </c>
      <c r="S42" s="1" t="s">
        <v>22</v>
      </c>
      <c r="T42" s="1">
        <f t="shared" si="0"/>
        <v>5</v>
      </c>
      <c r="U42" s="1" t="str">
        <f t="shared" si="1"/>
        <v>High Risk</v>
      </c>
      <c r="V42" s="1" t="str">
        <f>IF(B42&lt;=30, "18-30", IF(B42&lt;=40, "31-40", IF(B42&lt;=50, "41-50", IF(B42&lt;=60, "51-60", "61-74"))))</f>
        <v>61-74</v>
      </c>
      <c r="W42" s="1" t="str">
        <f t="shared" si="2"/>
        <v>100001-150000</v>
      </c>
      <c r="X42" s="1" t="str">
        <f t="shared" si="3"/>
        <v>11-15</v>
      </c>
      <c r="Y42" s="1" t="str">
        <f t="shared" si="4"/>
        <v>25001-50000</v>
      </c>
      <c r="Z42" s="1" t="str">
        <f t="shared" si="5"/>
        <v>300-399</v>
      </c>
    </row>
    <row r="43" spans="1:26" x14ac:dyDescent="0.25">
      <c r="A43" s="1" t="s">
        <v>77</v>
      </c>
      <c r="B43" s="1">
        <v>72</v>
      </c>
      <c r="C43" s="1">
        <v>81617</v>
      </c>
      <c r="D43" s="1">
        <v>359</v>
      </c>
      <c r="E43" s="6">
        <v>0.37421422176226099</v>
      </c>
      <c r="F43" s="1">
        <v>5</v>
      </c>
      <c r="G43" s="1">
        <v>0</v>
      </c>
      <c r="H43" s="1">
        <v>11564</v>
      </c>
      <c r="I43" s="6">
        <v>0.383543408821586</v>
      </c>
      <c r="J43" s="2" t="s">
        <v>48</v>
      </c>
      <c r="K43" s="1">
        <v>3</v>
      </c>
      <c r="L43" s="1" t="s">
        <v>26</v>
      </c>
      <c r="M43" s="1" t="s">
        <v>21</v>
      </c>
      <c r="N43" s="1" t="s">
        <v>22</v>
      </c>
      <c r="O43" s="1" t="s">
        <v>28</v>
      </c>
      <c r="P43" s="1" t="s">
        <v>22</v>
      </c>
      <c r="Q43" s="1" t="s">
        <v>28</v>
      </c>
      <c r="R43" s="1" t="s">
        <v>23</v>
      </c>
      <c r="S43" s="1" t="s">
        <v>23</v>
      </c>
      <c r="T43" s="1">
        <f t="shared" si="0"/>
        <v>4</v>
      </c>
      <c r="U43" s="1" t="str">
        <f t="shared" si="1"/>
        <v>High Risk</v>
      </c>
      <c r="V43" s="1" t="str">
        <f>IF(B43&lt;=30, "18-30", IF(B43&lt;=40, "31-40", IF(B43&lt;=50, "41-50", IF(B43&lt;=60, "51-60", "61-74"))))</f>
        <v>61-74</v>
      </c>
      <c r="W43" s="1" t="str">
        <f t="shared" si="2"/>
        <v>50001-100000</v>
      </c>
      <c r="X43" s="1" t="str">
        <f t="shared" si="3"/>
        <v>0-5</v>
      </c>
      <c r="Y43" s="1" t="str">
        <f t="shared" si="4"/>
        <v>0-25000</v>
      </c>
      <c r="Z43" s="1" t="str">
        <f t="shared" si="5"/>
        <v>300-399</v>
      </c>
    </row>
    <row r="44" spans="1:26" x14ac:dyDescent="0.25">
      <c r="A44" s="1" t="s">
        <v>78</v>
      </c>
      <c r="B44" s="1">
        <v>69</v>
      </c>
      <c r="C44" s="1">
        <v>107658</v>
      </c>
      <c r="D44" s="1">
        <v>792</v>
      </c>
      <c r="E44" s="6">
        <v>0.33500632461350199</v>
      </c>
      <c r="F44" s="1">
        <v>0</v>
      </c>
      <c r="G44" s="1">
        <v>1</v>
      </c>
      <c r="H44" s="1">
        <v>11155</v>
      </c>
      <c r="I44" s="6">
        <v>0.31354024824836102</v>
      </c>
      <c r="J44" s="2" t="s">
        <v>48</v>
      </c>
      <c r="K44" s="1">
        <v>9</v>
      </c>
      <c r="L44" s="1" t="s">
        <v>43</v>
      </c>
      <c r="M44" s="1" t="s">
        <v>37</v>
      </c>
      <c r="N44" s="1" t="s">
        <v>28</v>
      </c>
      <c r="O44" s="1" t="s">
        <v>22</v>
      </c>
      <c r="P44" s="1" t="s">
        <v>22</v>
      </c>
      <c r="Q44" s="1" t="s">
        <v>22</v>
      </c>
      <c r="R44" s="1" t="s">
        <v>23</v>
      </c>
      <c r="S44" s="1" t="s">
        <v>23</v>
      </c>
      <c r="T44" s="1">
        <f t="shared" si="0"/>
        <v>5</v>
      </c>
      <c r="U44" s="1" t="str">
        <f t="shared" si="1"/>
        <v>High Risk</v>
      </c>
      <c r="V44" s="1" t="str">
        <f>IF(B44&lt;=30, "18-30", IF(B44&lt;=40, "31-40", IF(B44&lt;=50, "41-50", IF(B44&lt;=60, "51-60", "61-74"))))</f>
        <v>61-74</v>
      </c>
      <c r="W44" s="1" t="str">
        <f t="shared" si="2"/>
        <v>100001-150000</v>
      </c>
      <c r="X44" s="1" t="str">
        <f t="shared" si="3"/>
        <v>6-10</v>
      </c>
      <c r="Y44" s="1" t="str">
        <f t="shared" si="4"/>
        <v>0-25000</v>
      </c>
      <c r="Z44" s="1" t="str">
        <f t="shared" si="5"/>
        <v>700-799</v>
      </c>
    </row>
    <row r="45" spans="1:26" x14ac:dyDescent="0.25">
      <c r="A45" s="1" t="s">
        <v>79</v>
      </c>
      <c r="B45" s="1">
        <v>74</v>
      </c>
      <c r="C45" s="1">
        <v>66991</v>
      </c>
      <c r="D45" s="1">
        <v>601</v>
      </c>
      <c r="E45" s="6">
        <v>0.53228797265753902</v>
      </c>
      <c r="F45" s="1">
        <v>5</v>
      </c>
      <c r="G45" s="1">
        <v>0</v>
      </c>
      <c r="H45" s="1">
        <v>31198</v>
      </c>
      <c r="I45" s="6">
        <v>0.133156124609737</v>
      </c>
      <c r="J45" s="2" t="s">
        <v>41</v>
      </c>
      <c r="K45" s="1">
        <v>12</v>
      </c>
      <c r="L45" s="1" t="s">
        <v>36</v>
      </c>
      <c r="M45" s="1" t="s">
        <v>31</v>
      </c>
      <c r="N45" s="1" t="s">
        <v>28</v>
      </c>
      <c r="O45" s="1" t="s">
        <v>22</v>
      </c>
      <c r="P45" s="1" t="s">
        <v>28</v>
      </c>
      <c r="Q45" s="1" t="s">
        <v>23</v>
      </c>
      <c r="R45" s="1" t="s">
        <v>23</v>
      </c>
      <c r="S45" s="1" t="s">
        <v>22</v>
      </c>
      <c r="T45" s="1">
        <f t="shared" si="0"/>
        <v>4</v>
      </c>
      <c r="U45" s="1" t="str">
        <f t="shared" si="1"/>
        <v>High Risk</v>
      </c>
      <c r="V45" s="1" t="str">
        <f>IF(B45&lt;=30, "18-30", IF(B45&lt;=40, "31-40", IF(B45&lt;=50, "41-50", IF(B45&lt;=60, "51-60", "61-74"))))</f>
        <v>61-74</v>
      </c>
      <c r="W45" s="1" t="str">
        <f t="shared" si="2"/>
        <v>50001-100000</v>
      </c>
      <c r="X45" s="1" t="str">
        <f t="shared" si="3"/>
        <v>11-15</v>
      </c>
      <c r="Y45" s="1" t="str">
        <f t="shared" si="4"/>
        <v>25001-50000</v>
      </c>
      <c r="Z45" s="1" t="str">
        <f t="shared" si="5"/>
        <v>600-699</v>
      </c>
    </row>
    <row r="46" spans="1:26" x14ac:dyDescent="0.25">
      <c r="A46" s="1" t="s">
        <v>80</v>
      </c>
      <c r="B46" s="1">
        <v>20</v>
      </c>
      <c r="C46" s="1">
        <v>106267</v>
      </c>
      <c r="D46" s="1">
        <v>751</v>
      </c>
      <c r="E46" s="6">
        <v>0.52209810773989296</v>
      </c>
      <c r="F46" s="1">
        <v>3</v>
      </c>
      <c r="G46" s="1">
        <v>0</v>
      </c>
      <c r="H46" s="1">
        <v>86447</v>
      </c>
      <c r="I46" s="6">
        <v>0.55295645054628195</v>
      </c>
      <c r="J46" s="2" t="s">
        <v>33</v>
      </c>
      <c r="K46" s="1">
        <v>9</v>
      </c>
      <c r="L46" s="1" t="s">
        <v>20</v>
      </c>
      <c r="M46" s="1" t="s">
        <v>51</v>
      </c>
      <c r="N46" s="1" t="s">
        <v>28</v>
      </c>
      <c r="O46" s="1" t="s">
        <v>23</v>
      </c>
      <c r="P46" s="1" t="s">
        <v>28</v>
      </c>
      <c r="Q46" s="1" t="s">
        <v>22</v>
      </c>
      <c r="R46" s="1" t="s">
        <v>28</v>
      </c>
      <c r="S46" s="1" t="s">
        <v>22</v>
      </c>
      <c r="T46" s="1">
        <f t="shared" si="0"/>
        <v>3</v>
      </c>
      <c r="U46" s="1" t="str">
        <f t="shared" si="1"/>
        <v>Low Risk</v>
      </c>
      <c r="V46" s="1" t="str">
        <f>IF(B46&lt;=30, "18-30", IF(B46&lt;=40, "31-40", IF(B46&lt;=50, "41-50", IF(B46&lt;=60, "51-60", "61-74"))))</f>
        <v>18-30</v>
      </c>
      <c r="W46" s="1" t="str">
        <f t="shared" si="2"/>
        <v>100001-150000</v>
      </c>
      <c r="X46" s="1" t="str">
        <f t="shared" si="3"/>
        <v>6-10</v>
      </c>
      <c r="Y46" s="1" t="str">
        <f t="shared" si="4"/>
        <v>75001-100000</v>
      </c>
      <c r="Z46" s="1" t="str">
        <f t="shared" si="5"/>
        <v>700-799</v>
      </c>
    </row>
    <row r="47" spans="1:26" x14ac:dyDescent="0.25">
      <c r="A47" s="1" t="s">
        <v>81</v>
      </c>
      <c r="B47" s="1">
        <v>54</v>
      </c>
      <c r="C47" s="1">
        <v>59238</v>
      </c>
      <c r="D47" s="1">
        <v>401</v>
      </c>
      <c r="E47" s="6">
        <v>0.57559229198737405</v>
      </c>
      <c r="F47" s="1">
        <v>2</v>
      </c>
      <c r="G47" s="1">
        <v>1</v>
      </c>
      <c r="H47" s="1">
        <v>45776</v>
      </c>
      <c r="I47" s="6">
        <v>0.36244194122565498</v>
      </c>
      <c r="J47" s="2" t="s">
        <v>33</v>
      </c>
      <c r="K47" s="1">
        <v>8</v>
      </c>
      <c r="L47" s="1" t="s">
        <v>36</v>
      </c>
      <c r="M47" s="1" t="s">
        <v>21</v>
      </c>
      <c r="N47" s="1" t="s">
        <v>28</v>
      </c>
      <c r="O47" s="1" t="s">
        <v>22</v>
      </c>
      <c r="P47" s="1" t="s">
        <v>23</v>
      </c>
      <c r="Q47" s="1" t="s">
        <v>23</v>
      </c>
      <c r="R47" s="1" t="s">
        <v>22</v>
      </c>
      <c r="S47" s="1" t="s">
        <v>28</v>
      </c>
      <c r="T47" s="1">
        <f t="shared" si="0"/>
        <v>4</v>
      </c>
      <c r="U47" s="1" t="str">
        <f t="shared" si="1"/>
        <v>High Risk</v>
      </c>
      <c r="V47" s="1" t="str">
        <f>IF(B47&lt;=30, "18-30", IF(B47&lt;=40, "31-40", IF(B47&lt;=50, "41-50", IF(B47&lt;=60, "51-60", "61-74"))))</f>
        <v>51-60</v>
      </c>
      <c r="W47" s="1" t="str">
        <f t="shared" si="2"/>
        <v>50001-100000</v>
      </c>
      <c r="X47" s="1" t="str">
        <f t="shared" si="3"/>
        <v>6-10</v>
      </c>
      <c r="Y47" s="1" t="str">
        <f t="shared" si="4"/>
        <v>25001-50000</v>
      </c>
      <c r="Z47" s="1" t="str">
        <f t="shared" si="5"/>
        <v>400-499</v>
      </c>
    </row>
    <row r="48" spans="1:26" x14ac:dyDescent="0.25">
      <c r="A48" s="1" t="s">
        <v>82</v>
      </c>
      <c r="B48" s="1">
        <v>68</v>
      </c>
      <c r="C48" s="1">
        <v>153311</v>
      </c>
      <c r="D48" s="1">
        <v>326</v>
      </c>
      <c r="E48" s="6">
        <v>0.36480274540511998</v>
      </c>
      <c r="F48" s="1">
        <v>2</v>
      </c>
      <c r="G48" s="1">
        <v>0</v>
      </c>
      <c r="H48" s="1">
        <v>5626</v>
      </c>
      <c r="I48" s="6">
        <v>0.36701000401251499</v>
      </c>
      <c r="J48" s="2" t="s">
        <v>41</v>
      </c>
      <c r="K48" s="1">
        <v>7</v>
      </c>
      <c r="L48" s="1" t="s">
        <v>43</v>
      </c>
      <c r="M48" s="1" t="s">
        <v>37</v>
      </c>
      <c r="N48" s="1" t="s">
        <v>23</v>
      </c>
      <c r="O48" s="1" t="s">
        <v>23</v>
      </c>
      <c r="P48" s="1" t="s">
        <v>28</v>
      </c>
      <c r="Q48" s="1" t="s">
        <v>22</v>
      </c>
      <c r="R48" s="1" t="s">
        <v>23</v>
      </c>
      <c r="S48" s="1" t="s">
        <v>22</v>
      </c>
      <c r="T48" s="1">
        <f t="shared" si="0"/>
        <v>5</v>
      </c>
      <c r="U48" s="1" t="str">
        <f t="shared" si="1"/>
        <v>High Risk</v>
      </c>
      <c r="V48" s="1" t="str">
        <f>IF(B48&lt;=30, "18-30", IF(B48&lt;=40, "31-40", IF(B48&lt;=50, "41-50", IF(B48&lt;=60, "51-60", "61-74"))))</f>
        <v>61-74</v>
      </c>
      <c r="W48" s="1" t="str">
        <f t="shared" si="2"/>
        <v>150001-200000</v>
      </c>
      <c r="X48" s="1" t="str">
        <f t="shared" si="3"/>
        <v>6-10</v>
      </c>
      <c r="Y48" s="1" t="str">
        <f t="shared" si="4"/>
        <v>0-25000</v>
      </c>
      <c r="Z48" s="1" t="str">
        <f t="shared" si="5"/>
        <v>300-399</v>
      </c>
    </row>
    <row r="49" spans="1:26" x14ac:dyDescent="0.25">
      <c r="A49" s="1" t="s">
        <v>83</v>
      </c>
      <c r="B49" s="1">
        <v>24</v>
      </c>
      <c r="C49" s="1">
        <v>146800</v>
      </c>
      <c r="D49" s="1">
        <v>637</v>
      </c>
      <c r="E49" s="6">
        <v>0.60455559009317805</v>
      </c>
      <c r="F49" s="1">
        <v>5</v>
      </c>
      <c r="G49" s="1">
        <v>0</v>
      </c>
      <c r="H49" s="1">
        <v>2687</v>
      </c>
      <c r="I49" s="6">
        <v>0.43658177525620401</v>
      </c>
      <c r="J49" s="2" t="s">
        <v>41</v>
      </c>
      <c r="K49" s="1">
        <v>2</v>
      </c>
      <c r="L49" s="1" t="s">
        <v>20</v>
      </c>
      <c r="M49" s="1" t="s">
        <v>31</v>
      </c>
      <c r="N49" s="1" t="s">
        <v>28</v>
      </c>
      <c r="O49" s="1" t="s">
        <v>22</v>
      </c>
      <c r="P49" s="1" t="s">
        <v>28</v>
      </c>
      <c r="Q49" s="1" t="s">
        <v>23</v>
      </c>
      <c r="R49" s="1" t="s">
        <v>28</v>
      </c>
      <c r="S49" s="1" t="s">
        <v>28</v>
      </c>
      <c r="T49" s="1">
        <f t="shared" si="0"/>
        <v>2</v>
      </c>
      <c r="U49" s="1" t="str">
        <f t="shared" si="1"/>
        <v>Low Risk</v>
      </c>
      <c r="V49" s="1" t="str">
        <f>IF(B49&lt;=30, "18-30", IF(B49&lt;=40, "31-40", IF(B49&lt;=50, "41-50", IF(B49&lt;=60, "51-60", "61-74"))))</f>
        <v>18-30</v>
      </c>
      <c r="W49" s="1" t="str">
        <f t="shared" si="2"/>
        <v>100001-150000</v>
      </c>
      <c r="X49" s="1" t="str">
        <f t="shared" si="3"/>
        <v>0-5</v>
      </c>
      <c r="Y49" s="1" t="str">
        <f t="shared" si="4"/>
        <v>0-25000</v>
      </c>
      <c r="Z49" s="1" t="str">
        <f t="shared" si="5"/>
        <v>600-699</v>
      </c>
    </row>
    <row r="50" spans="1:26" x14ac:dyDescent="0.25">
      <c r="A50" s="1" t="s">
        <v>84</v>
      </c>
      <c r="B50" s="1">
        <v>38</v>
      </c>
      <c r="C50" s="1">
        <v>97750</v>
      </c>
      <c r="D50" s="1">
        <v>691</v>
      </c>
      <c r="E50" s="6">
        <v>0.188798653445263</v>
      </c>
      <c r="F50" s="1">
        <v>1</v>
      </c>
      <c r="G50" s="1">
        <v>0</v>
      </c>
      <c r="H50" s="1">
        <v>63375</v>
      </c>
      <c r="I50" s="6">
        <v>0.24191760471534901</v>
      </c>
      <c r="J50" s="2" t="s">
        <v>48</v>
      </c>
      <c r="K50" s="1">
        <v>15</v>
      </c>
      <c r="L50" s="1" t="s">
        <v>20</v>
      </c>
      <c r="M50" s="1" t="s">
        <v>31</v>
      </c>
      <c r="N50" s="1" t="s">
        <v>22</v>
      </c>
      <c r="O50" s="1" t="s">
        <v>28</v>
      </c>
      <c r="P50" s="1" t="s">
        <v>28</v>
      </c>
      <c r="Q50" s="1" t="s">
        <v>28</v>
      </c>
      <c r="R50" s="1" t="s">
        <v>23</v>
      </c>
      <c r="S50" s="1" t="s">
        <v>22</v>
      </c>
      <c r="T50" s="1">
        <f t="shared" si="0"/>
        <v>3</v>
      </c>
      <c r="U50" s="1" t="str">
        <f t="shared" si="1"/>
        <v>Low Risk</v>
      </c>
      <c r="V50" s="1" t="str">
        <f>IF(B50&lt;=30, "18-30", IF(B50&lt;=40, "31-40", IF(B50&lt;=50, "41-50", IF(B50&lt;=60, "51-60", "61-74"))))</f>
        <v>31-40</v>
      </c>
      <c r="W50" s="1" t="str">
        <f t="shared" si="2"/>
        <v>50001-100000</v>
      </c>
      <c r="X50" s="1" t="str">
        <f t="shared" si="3"/>
        <v>11-15</v>
      </c>
      <c r="Y50" s="1" t="str">
        <f t="shared" si="4"/>
        <v>50001-75000</v>
      </c>
      <c r="Z50" s="1" t="str">
        <f t="shared" si="5"/>
        <v>600-699</v>
      </c>
    </row>
    <row r="51" spans="1:26" x14ac:dyDescent="0.25">
      <c r="A51" s="1" t="s">
        <v>85</v>
      </c>
      <c r="B51" s="1">
        <v>26</v>
      </c>
      <c r="C51" s="1">
        <v>118033</v>
      </c>
      <c r="D51" s="1">
        <v>469</v>
      </c>
      <c r="E51" s="6">
        <v>0.13561905346952899</v>
      </c>
      <c r="F51" s="1">
        <v>4</v>
      </c>
      <c r="G51" s="1">
        <v>0</v>
      </c>
      <c r="H51" s="1">
        <v>92865</v>
      </c>
      <c r="I51" s="6">
        <v>0.31304541120886697</v>
      </c>
      <c r="J51" s="2" t="s">
        <v>41</v>
      </c>
      <c r="K51" s="1">
        <v>13</v>
      </c>
      <c r="L51" s="1" t="s">
        <v>36</v>
      </c>
      <c r="M51" s="1" t="s">
        <v>37</v>
      </c>
      <c r="N51" s="1" t="s">
        <v>22</v>
      </c>
      <c r="O51" s="1" t="s">
        <v>23</v>
      </c>
      <c r="P51" s="1" t="s">
        <v>23</v>
      </c>
      <c r="Q51" s="1" t="s">
        <v>22</v>
      </c>
      <c r="R51" s="1" t="s">
        <v>28</v>
      </c>
      <c r="S51" s="1" t="s">
        <v>23</v>
      </c>
      <c r="T51" s="1">
        <f t="shared" si="0"/>
        <v>5</v>
      </c>
      <c r="U51" s="1" t="str">
        <f t="shared" si="1"/>
        <v>High Risk</v>
      </c>
      <c r="V51" s="1" t="str">
        <f>IF(B51&lt;=30, "18-30", IF(B51&lt;=40, "31-40", IF(B51&lt;=50, "41-50", IF(B51&lt;=60, "51-60", "61-74"))))</f>
        <v>18-30</v>
      </c>
      <c r="W51" s="1" t="str">
        <f t="shared" si="2"/>
        <v>100001-150000</v>
      </c>
      <c r="X51" s="1" t="str">
        <f t="shared" si="3"/>
        <v>11-15</v>
      </c>
      <c r="Y51" s="1" t="str">
        <f t="shared" si="4"/>
        <v>75001-100000</v>
      </c>
      <c r="Z51" s="1" t="str">
        <f t="shared" si="5"/>
        <v>400-499</v>
      </c>
    </row>
    <row r="52" spans="1:26" x14ac:dyDescent="0.25">
      <c r="A52" s="1" t="s">
        <v>86</v>
      </c>
      <c r="B52" s="1">
        <v>56</v>
      </c>
      <c r="C52" s="1">
        <v>169865</v>
      </c>
      <c r="D52" s="1">
        <v>336</v>
      </c>
      <c r="E52" s="6">
        <v>0.05</v>
      </c>
      <c r="F52" s="1">
        <v>6</v>
      </c>
      <c r="G52" s="1">
        <v>0</v>
      </c>
      <c r="H52" s="1">
        <v>92183</v>
      </c>
      <c r="I52" s="6">
        <v>0.168067808622023</v>
      </c>
      <c r="J52" s="2" t="s">
        <v>41</v>
      </c>
      <c r="K52" s="1">
        <v>8</v>
      </c>
      <c r="L52" s="1" t="s">
        <v>36</v>
      </c>
      <c r="M52" s="1" t="s">
        <v>37</v>
      </c>
      <c r="N52" s="1" t="s">
        <v>23</v>
      </c>
      <c r="O52" s="1" t="s">
        <v>22</v>
      </c>
      <c r="P52" s="1" t="s">
        <v>28</v>
      </c>
      <c r="Q52" s="1" t="s">
        <v>22</v>
      </c>
      <c r="R52" s="1" t="s">
        <v>22</v>
      </c>
      <c r="S52" s="1" t="s">
        <v>28</v>
      </c>
      <c r="T52" s="1">
        <f t="shared" si="0"/>
        <v>4</v>
      </c>
      <c r="U52" s="1" t="str">
        <f t="shared" si="1"/>
        <v>High Risk</v>
      </c>
      <c r="V52" s="1" t="str">
        <f>IF(B52&lt;=30, "18-30", IF(B52&lt;=40, "31-40", IF(B52&lt;=50, "41-50", IF(B52&lt;=60, "51-60", "61-74"))))</f>
        <v>51-60</v>
      </c>
      <c r="W52" s="1" t="str">
        <f t="shared" si="2"/>
        <v>150001-200000</v>
      </c>
      <c r="X52" s="1" t="str">
        <f t="shared" si="3"/>
        <v>6-10</v>
      </c>
      <c r="Y52" s="1" t="str">
        <f t="shared" si="4"/>
        <v>75001-100000</v>
      </c>
      <c r="Z52" s="1" t="str">
        <f t="shared" si="5"/>
        <v>300-399</v>
      </c>
    </row>
    <row r="53" spans="1:26" x14ac:dyDescent="0.25">
      <c r="A53" s="1" t="s">
        <v>87</v>
      </c>
      <c r="B53" s="1">
        <v>35</v>
      </c>
      <c r="C53" s="1">
        <v>109074</v>
      </c>
      <c r="D53" s="1">
        <v>383</v>
      </c>
      <c r="E53" s="6">
        <v>0.40014055208560001</v>
      </c>
      <c r="F53" s="1">
        <v>4</v>
      </c>
      <c r="G53" s="1">
        <v>0</v>
      </c>
      <c r="H53" s="1">
        <v>45776</v>
      </c>
      <c r="I53" s="6">
        <v>0.23920515527148101</v>
      </c>
      <c r="J53" s="2" t="s">
        <v>41</v>
      </c>
      <c r="K53" s="1">
        <v>10</v>
      </c>
      <c r="L53" s="1" t="s">
        <v>26</v>
      </c>
      <c r="M53" s="1" t="s">
        <v>51</v>
      </c>
      <c r="N53" s="1" t="s">
        <v>22</v>
      </c>
      <c r="O53" s="1" t="s">
        <v>23</v>
      </c>
      <c r="P53" s="1" t="s">
        <v>22</v>
      </c>
      <c r="Q53" s="1" t="s">
        <v>22</v>
      </c>
      <c r="R53" s="1" t="s">
        <v>23</v>
      </c>
      <c r="S53" s="1" t="s">
        <v>28</v>
      </c>
      <c r="T53" s="1">
        <f t="shared" si="0"/>
        <v>5</v>
      </c>
      <c r="U53" s="1" t="str">
        <f t="shared" si="1"/>
        <v>High Risk</v>
      </c>
      <c r="V53" s="1" t="str">
        <f>IF(B53&lt;=30, "18-30", IF(B53&lt;=40, "31-40", IF(B53&lt;=50, "41-50", IF(B53&lt;=60, "51-60", "61-74"))))</f>
        <v>31-40</v>
      </c>
      <c r="W53" s="1" t="str">
        <f t="shared" si="2"/>
        <v>100001-150000</v>
      </c>
      <c r="X53" s="1" t="str">
        <f t="shared" si="3"/>
        <v>6-10</v>
      </c>
      <c r="Y53" s="1" t="str">
        <f t="shared" si="4"/>
        <v>25001-50000</v>
      </c>
      <c r="Z53" s="1" t="str">
        <f t="shared" si="5"/>
        <v>300-399</v>
      </c>
    </row>
    <row r="54" spans="1:26" x14ac:dyDescent="0.25">
      <c r="A54" s="1" t="s">
        <v>88</v>
      </c>
      <c r="B54" s="1">
        <v>21</v>
      </c>
      <c r="C54" s="1">
        <v>185806</v>
      </c>
      <c r="D54" s="1">
        <v>823</v>
      </c>
      <c r="E54" s="6">
        <v>0.34934035513228801</v>
      </c>
      <c r="F54" s="1">
        <v>4</v>
      </c>
      <c r="G54" s="1">
        <v>0</v>
      </c>
      <c r="H54" s="1">
        <v>45776</v>
      </c>
      <c r="I54" s="6">
        <v>0.338566000046923</v>
      </c>
      <c r="J54" s="2" t="s">
        <v>41</v>
      </c>
      <c r="K54" s="1">
        <v>2</v>
      </c>
      <c r="L54" s="1" t="s">
        <v>43</v>
      </c>
      <c r="M54" s="1" t="s">
        <v>37</v>
      </c>
      <c r="N54" s="1" t="s">
        <v>23</v>
      </c>
      <c r="O54" s="1" t="s">
        <v>23</v>
      </c>
      <c r="P54" s="1" t="s">
        <v>22</v>
      </c>
      <c r="Q54" s="1" t="s">
        <v>28</v>
      </c>
      <c r="R54" s="1" t="s">
        <v>28</v>
      </c>
      <c r="S54" s="1" t="s">
        <v>23</v>
      </c>
      <c r="T54" s="1">
        <f t="shared" si="0"/>
        <v>4</v>
      </c>
      <c r="U54" s="1" t="str">
        <f t="shared" si="1"/>
        <v>High Risk</v>
      </c>
      <c r="V54" s="1" t="str">
        <f>IF(B54&lt;=30, "18-30", IF(B54&lt;=40, "31-40", IF(B54&lt;=50, "41-50", IF(B54&lt;=60, "51-60", "61-74"))))</f>
        <v>18-30</v>
      </c>
      <c r="W54" s="1" t="str">
        <f t="shared" si="2"/>
        <v>150001-200000</v>
      </c>
      <c r="X54" s="1" t="str">
        <f t="shared" si="3"/>
        <v>0-5</v>
      </c>
      <c r="Y54" s="1" t="str">
        <f t="shared" si="4"/>
        <v>25001-50000</v>
      </c>
      <c r="Z54" s="1" t="str">
        <f t="shared" si="5"/>
        <v>800-847</v>
      </c>
    </row>
    <row r="55" spans="1:26" x14ac:dyDescent="0.25">
      <c r="A55" s="1" t="s">
        <v>89</v>
      </c>
      <c r="B55" s="1">
        <v>42</v>
      </c>
      <c r="C55" s="1">
        <v>194819</v>
      </c>
      <c r="D55" s="1">
        <v>339</v>
      </c>
      <c r="E55" s="6">
        <v>0.65786312237092004</v>
      </c>
      <c r="F55" s="1">
        <v>3</v>
      </c>
      <c r="G55" s="1">
        <v>0</v>
      </c>
      <c r="H55" s="1">
        <v>29427</v>
      </c>
      <c r="I55" s="6">
        <v>0.13347153328675401</v>
      </c>
      <c r="J55" s="2" t="s">
        <v>41</v>
      </c>
      <c r="K55" s="1">
        <v>4</v>
      </c>
      <c r="L55" s="1" t="s">
        <v>26</v>
      </c>
      <c r="M55" s="1" t="s">
        <v>51</v>
      </c>
      <c r="N55" s="1" t="s">
        <v>22</v>
      </c>
      <c r="O55" s="1" t="s">
        <v>23</v>
      </c>
      <c r="P55" s="1" t="s">
        <v>28</v>
      </c>
      <c r="Q55" s="1" t="s">
        <v>28</v>
      </c>
      <c r="R55" s="1" t="s">
        <v>28</v>
      </c>
      <c r="S55" s="1" t="s">
        <v>23</v>
      </c>
      <c r="T55" s="1">
        <f t="shared" si="0"/>
        <v>3</v>
      </c>
      <c r="U55" s="1" t="str">
        <f t="shared" si="1"/>
        <v>Low Risk</v>
      </c>
      <c r="V55" s="1" t="str">
        <f>IF(B55&lt;=30, "18-30", IF(B55&lt;=40, "31-40", IF(B55&lt;=50, "41-50", IF(B55&lt;=60, "51-60", "61-74"))))</f>
        <v>41-50</v>
      </c>
      <c r="W55" s="1" t="str">
        <f t="shared" si="2"/>
        <v>150001-200000</v>
      </c>
      <c r="X55" s="1" t="str">
        <f t="shared" si="3"/>
        <v>0-5</v>
      </c>
      <c r="Y55" s="1" t="str">
        <f t="shared" si="4"/>
        <v>25001-50000</v>
      </c>
      <c r="Z55" s="1" t="str">
        <f t="shared" si="5"/>
        <v>300-399</v>
      </c>
    </row>
    <row r="56" spans="1:26" x14ac:dyDescent="0.25">
      <c r="A56" s="1" t="s">
        <v>90</v>
      </c>
      <c r="B56" s="1">
        <v>31</v>
      </c>
      <c r="C56" s="1">
        <v>90353</v>
      </c>
      <c r="D56" s="1">
        <v>711</v>
      </c>
      <c r="E56" s="6">
        <v>0.37026748259022602</v>
      </c>
      <c r="F56" s="1">
        <v>4</v>
      </c>
      <c r="G56" s="1">
        <v>0</v>
      </c>
      <c r="H56" s="1">
        <v>69342</v>
      </c>
      <c r="I56" s="6">
        <v>0.23637104543219101</v>
      </c>
      <c r="J56" s="2" t="s">
        <v>48</v>
      </c>
      <c r="K56" s="1">
        <v>9</v>
      </c>
      <c r="L56" s="1" t="s">
        <v>20</v>
      </c>
      <c r="M56" s="1" t="s">
        <v>51</v>
      </c>
      <c r="N56" s="1" t="s">
        <v>22</v>
      </c>
      <c r="O56" s="1" t="s">
        <v>28</v>
      </c>
      <c r="P56" s="1" t="s">
        <v>28</v>
      </c>
      <c r="Q56" s="1" t="s">
        <v>28</v>
      </c>
      <c r="R56" s="1" t="s">
        <v>22</v>
      </c>
      <c r="S56" s="1" t="s">
        <v>22</v>
      </c>
      <c r="T56" s="1">
        <f t="shared" si="0"/>
        <v>3</v>
      </c>
      <c r="U56" s="1" t="str">
        <f t="shared" si="1"/>
        <v>Low Risk</v>
      </c>
      <c r="V56" s="1" t="str">
        <f>IF(B56&lt;=30, "18-30", IF(B56&lt;=40, "31-40", IF(B56&lt;=50, "41-50", IF(B56&lt;=60, "51-60", "61-74"))))</f>
        <v>31-40</v>
      </c>
      <c r="W56" s="1" t="str">
        <f t="shared" si="2"/>
        <v>50001-100000</v>
      </c>
      <c r="X56" s="1" t="str">
        <f t="shared" si="3"/>
        <v>6-10</v>
      </c>
      <c r="Y56" s="1" t="str">
        <f t="shared" si="4"/>
        <v>50001-75000</v>
      </c>
      <c r="Z56" s="1" t="str">
        <f t="shared" si="5"/>
        <v>700-799</v>
      </c>
    </row>
    <row r="57" spans="1:26" x14ac:dyDescent="0.25">
      <c r="A57" s="1" t="s">
        <v>91</v>
      </c>
      <c r="B57" s="1">
        <v>67</v>
      </c>
      <c r="C57" s="1">
        <v>198401</v>
      </c>
      <c r="D57" s="1">
        <v>715</v>
      </c>
      <c r="E57" s="6">
        <v>0.55467526958885305</v>
      </c>
      <c r="F57" s="1">
        <v>2</v>
      </c>
      <c r="G57" s="1">
        <v>0</v>
      </c>
      <c r="H57" s="1">
        <v>17401</v>
      </c>
      <c r="I57" s="6">
        <v>0.20720660400622701</v>
      </c>
      <c r="J57" s="2" t="s">
        <v>48</v>
      </c>
      <c r="K57" s="1">
        <v>12</v>
      </c>
      <c r="L57" s="1" t="s">
        <v>36</v>
      </c>
      <c r="M57" s="1" t="s">
        <v>27</v>
      </c>
      <c r="N57" s="1" t="s">
        <v>28</v>
      </c>
      <c r="O57" s="1" t="s">
        <v>22</v>
      </c>
      <c r="P57" s="1" t="s">
        <v>22</v>
      </c>
      <c r="Q57" s="1" t="s">
        <v>28</v>
      </c>
      <c r="R57" s="1" t="s">
        <v>22</v>
      </c>
      <c r="S57" s="1" t="s">
        <v>22</v>
      </c>
      <c r="T57" s="1">
        <f t="shared" si="0"/>
        <v>4</v>
      </c>
      <c r="U57" s="1" t="str">
        <f t="shared" si="1"/>
        <v>High Risk</v>
      </c>
      <c r="V57" s="1" t="str">
        <f>IF(B57&lt;=30, "18-30", IF(B57&lt;=40, "31-40", IF(B57&lt;=50, "41-50", IF(B57&lt;=60, "51-60", "61-74"))))</f>
        <v>61-74</v>
      </c>
      <c r="W57" s="1" t="str">
        <f t="shared" si="2"/>
        <v>150001-200000</v>
      </c>
      <c r="X57" s="1" t="str">
        <f t="shared" si="3"/>
        <v>11-15</v>
      </c>
      <c r="Y57" s="1" t="str">
        <f t="shared" si="4"/>
        <v>0-25000</v>
      </c>
      <c r="Z57" s="1" t="str">
        <f t="shared" si="5"/>
        <v>700-799</v>
      </c>
    </row>
    <row r="58" spans="1:26" x14ac:dyDescent="0.25">
      <c r="A58" s="1" t="s">
        <v>92</v>
      </c>
      <c r="B58" s="1">
        <v>26</v>
      </c>
      <c r="C58" s="1">
        <v>76629</v>
      </c>
      <c r="D58" s="1">
        <v>673</v>
      </c>
      <c r="E58" s="6">
        <v>0.66265931531661504</v>
      </c>
      <c r="F58" s="1">
        <v>3</v>
      </c>
      <c r="G58" s="1">
        <v>0</v>
      </c>
      <c r="H58" s="1">
        <v>35372</v>
      </c>
      <c r="I58" s="6">
        <v>0.31420922456203398</v>
      </c>
      <c r="J58" s="2" t="s">
        <v>41</v>
      </c>
      <c r="K58" s="1">
        <v>3</v>
      </c>
      <c r="L58" s="1" t="s">
        <v>20</v>
      </c>
      <c r="M58" s="1" t="s">
        <v>31</v>
      </c>
      <c r="N58" s="1" t="s">
        <v>28</v>
      </c>
      <c r="O58" s="1" t="s">
        <v>22</v>
      </c>
      <c r="P58" s="1" t="s">
        <v>22</v>
      </c>
      <c r="Q58" s="1" t="s">
        <v>22</v>
      </c>
      <c r="R58" s="1" t="s">
        <v>23</v>
      </c>
      <c r="S58" s="1" t="s">
        <v>28</v>
      </c>
      <c r="T58" s="1">
        <f t="shared" si="0"/>
        <v>4</v>
      </c>
      <c r="U58" s="1" t="str">
        <f t="shared" si="1"/>
        <v>High Risk</v>
      </c>
      <c r="V58" s="1" t="str">
        <f>IF(B58&lt;=30, "18-30", IF(B58&lt;=40, "31-40", IF(B58&lt;=50, "41-50", IF(B58&lt;=60, "51-60", "61-74"))))</f>
        <v>18-30</v>
      </c>
      <c r="W58" s="1" t="str">
        <f t="shared" si="2"/>
        <v>50001-100000</v>
      </c>
      <c r="X58" s="1" t="str">
        <f t="shared" si="3"/>
        <v>0-5</v>
      </c>
      <c r="Y58" s="1" t="str">
        <f t="shared" si="4"/>
        <v>25001-50000</v>
      </c>
      <c r="Z58" s="1" t="str">
        <f t="shared" si="5"/>
        <v>600-699</v>
      </c>
    </row>
    <row r="59" spans="1:26" x14ac:dyDescent="0.25">
      <c r="A59" s="1" t="s">
        <v>93</v>
      </c>
      <c r="B59" s="1">
        <v>43</v>
      </c>
      <c r="C59" s="1">
        <v>107193</v>
      </c>
      <c r="D59" s="1">
        <v>843</v>
      </c>
      <c r="E59" s="6">
        <v>0.362736184870176</v>
      </c>
      <c r="F59" s="1">
        <v>0</v>
      </c>
      <c r="G59" s="1">
        <v>0</v>
      </c>
      <c r="H59" s="1">
        <v>70793</v>
      </c>
      <c r="I59" s="6">
        <v>0.35747012616653401</v>
      </c>
      <c r="J59" s="2" t="s">
        <v>41</v>
      </c>
      <c r="K59" s="1">
        <v>12</v>
      </c>
      <c r="L59" s="1" t="s">
        <v>20</v>
      </c>
      <c r="M59" s="1" t="s">
        <v>31</v>
      </c>
      <c r="N59" s="1" t="s">
        <v>23</v>
      </c>
      <c r="O59" s="1" t="s">
        <v>23</v>
      </c>
      <c r="P59" s="1" t="s">
        <v>23</v>
      </c>
      <c r="Q59" s="1" t="s">
        <v>23</v>
      </c>
      <c r="R59" s="1" t="s">
        <v>22</v>
      </c>
      <c r="S59" s="1" t="s">
        <v>28</v>
      </c>
      <c r="T59" s="1">
        <f t="shared" si="0"/>
        <v>5</v>
      </c>
      <c r="U59" s="1" t="str">
        <f t="shared" si="1"/>
        <v>High Risk</v>
      </c>
      <c r="V59" s="1" t="str">
        <f>IF(B59&lt;=30, "18-30", IF(B59&lt;=40, "31-40", IF(B59&lt;=50, "41-50", IF(B59&lt;=60, "51-60", "61-74"))))</f>
        <v>41-50</v>
      </c>
      <c r="W59" s="1" t="str">
        <f t="shared" si="2"/>
        <v>100001-150000</v>
      </c>
      <c r="X59" s="1" t="str">
        <f t="shared" si="3"/>
        <v>11-15</v>
      </c>
      <c r="Y59" s="1" t="str">
        <f t="shared" si="4"/>
        <v>50001-75000</v>
      </c>
      <c r="Z59" s="1" t="str">
        <f t="shared" si="5"/>
        <v>800-847</v>
      </c>
    </row>
    <row r="60" spans="1:26" x14ac:dyDescent="0.25">
      <c r="A60" s="1" t="s">
        <v>94</v>
      </c>
      <c r="B60" s="1">
        <v>70</v>
      </c>
      <c r="C60" s="1">
        <v>81040</v>
      </c>
      <c r="D60" s="1">
        <v>401</v>
      </c>
      <c r="E60" s="6">
        <v>0.55961044202143495</v>
      </c>
      <c r="F60" s="1">
        <v>4</v>
      </c>
      <c r="G60" s="1">
        <v>0</v>
      </c>
      <c r="H60" s="1">
        <v>63443</v>
      </c>
      <c r="I60" s="6">
        <v>0.37421528043764501</v>
      </c>
      <c r="J60" s="2" t="s">
        <v>48</v>
      </c>
      <c r="K60" s="1">
        <v>11</v>
      </c>
      <c r="L60" s="1" t="s">
        <v>30</v>
      </c>
      <c r="M60" s="1" t="s">
        <v>31</v>
      </c>
      <c r="N60" s="1" t="s">
        <v>22</v>
      </c>
      <c r="O60" s="1" t="s">
        <v>23</v>
      </c>
      <c r="P60" s="1" t="s">
        <v>23</v>
      </c>
      <c r="Q60" s="1" t="s">
        <v>23</v>
      </c>
      <c r="R60" s="1" t="s">
        <v>22</v>
      </c>
      <c r="S60" s="1" t="s">
        <v>23</v>
      </c>
      <c r="T60" s="1">
        <f t="shared" si="0"/>
        <v>6</v>
      </c>
      <c r="U60" s="1" t="str">
        <f t="shared" si="1"/>
        <v>High Risk</v>
      </c>
      <c r="V60" s="1" t="str">
        <f>IF(B60&lt;=30, "18-30", IF(B60&lt;=40, "31-40", IF(B60&lt;=50, "41-50", IF(B60&lt;=60, "51-60", "61-74"))))</f>
        <v>61-74</v>
      </c>
      <c r="W60" s="1" t="str">
        <f t="shared" si="2"/>
        <v>50001-100000</v>
      </c>
      <c r="X60" s="1" t="str">
        <f t="shared" si="3"/>
        <v>11-15</v>
      </c>
      <c r="Y60" s="1" t="str">
        <f t="shared" si="4"/>
        <v>50001-75000</v>
      </c>
      <c r="Z60" s="1" t="str">
        <f t="shared" si="5"/>
        <v>400-499</v>
      </c>
    </row>
    <row r="61" spans="1:26" x14ac:dyDescent="0.25">
      <c r="A61" s="1" t="s">
        <v>95</v>
      </c>
      <c r="B61" s="1">
        <v>19</v>
      </c>
      <c r="C61" s="1">
        <v>107658</v>
      </c>
      <c r="D61" s="1">
        <v>538</v>
      </c>
      <c r="E61" s="6">
        <v>0.70038550979103897</v>
      </c>
      <c r="F61" s="1">
        <v>4</v>
      </c>
      <c r="G61" s="1">
        <v>0</v>
      </c>
      <c r="H61" s="1">
        <v>37445</v>
      </c>
      <c r="I61" s="6">
        <v>0.39988166447781498</v>
      </c>
      <c r="J61" s="2" t="s">
        <v>41</v>
      </c>
      <c r="K61" s="1">
        <v>4</v>
      </c>
      <c r="L61" s="1" t="s">
        <v>30</v>
      </c>
      <c r="M61" s="1" t="s">
        <v>27</v>
      </c>
      <c r="N61" s="1" t="s">
        <v>28</v>
      </c>
      <c r="O61" s="1" t="s">
        <v>22</v>
      </c>
      <c r="P61" s="1" t="s">
        <v>23</v>
      </c>
      <c r="Q61" s="1" t="s">
        <v>22</v>
      </c>
      <c r="R61" s="1" t="s">
        <v>23</v>
      </c>
      <c r="S61" s="1" t="s">
        <v>28</v>
      </c>
      <c r="T61" s="1">
        <f t="shared" si="0"/>
        <v>4</v>
      </c>
      <c r="U61" s="1" t="str">
        <f t="shared" si="1"/>
        <v>High Risk</v>
      </c>
      <c r="V61" s="1" t="str">
        <f>IF(B61&lt;=30, "18-30", IF(B61&lt;=40, "31-40", IF(B61&lt;=50, "41-50", IF(B61&lt;=60, "51-60", "61-74"))))</f>
        <v>18-30</v>
      </c>
      <c r="W61" s="1" t="str">
        <f t="shared" si="2"/>
        <v>100001-150000</v>
      </c>
      <c r="X61" s="1" t="str">
        <f t="shared" si="3"/>
        <v>0-5</v>
      </c>
      <c r="Y61" s="1" t="str">
        <f t="shared" si="4"/>
        <v>25001-50000</v>
      </c>
      <c r="Z61" s="1" t="str">
        <f t="shared" si="5"/>
        <v>500-599</v>
      </c>
    </row>
    <row r="62" spans="1:26" x14ac:dyDescent="0.25">
      <c r="A62" s="1" t="s">
        <v>96</v>
      </c>
      <c r="B62" s="1">
        <v>37</v>
      </c>
      <c r="C62" s="1">
        <v>140899</v>
      </c>
      <c r="D62" s="1">
        <v>826</v>
      </c>
      <c r="E62" s="6">
        <v>0.25236744503888597</v>
      </c>
      <c r="F62" s="1">
        <v>0</v>
      </c>
      <c r="G62" s="1">
        <v>1</v>
      </c>
      <c r="H62" s="1">
        <v>64950</v>
      </c>
      <c r="I62" s="6">
        <v>0.43721168465723698</v>
      </c>
      <c r="J62" s="2" t="s">
        <v>33</v>
      </c>
      <c r="K62" s="1">
        <v>9</v>
      </c>
      <c r="L62" s="1" t="s">
        <v>20</v>
      </c>
      <c r="M62" s="1" t="s">
        <v>51</v>
      </c>
      <c r="N62" s="1" t="s">
        <v>28</v>
      </c>
      <c r="O62" s="1" t="s">
        <v>23</v>
      </c>
      <c r="P62" s="1" t="s">
        <v>22</v>
      </c>
      <c r="Q62" s="1" t="s">
        <v>23</v>
      </c>
      <c r="R62" s="1" t="s">
        <v>23</v>
      </c>
      <c r="S62" s="1" t="s">
        <v>28</v>
      </c>
      <c r="T62" s="1">
        <f t="shared" si="0"/>
        <v>4</v>
      </c>
      <c r="U62" s="1" t="str">
        <f t="shared" si="1"/>
        <v>High Risk</v>
      </c>
      <c r="V62" s="1" t="str">
        <f>IF(B62&lt;=30, "18-30", IF(B62&lt;=40, "31-40", IF(B62&lt;=50, "41-50", IF(B62&lt;=60, "51-60", "61-74"))))</f>
        <v>31-40</v>
      </c>
      <c r="W62" s="1" t="str">
        <f t="shared" si="2"/>
        <v>100001-150000</v>
      </c>
      <c r="X62" s="1" t="str">
        <f t="shared" si="3"/>
        <v>6-10</v>
      </c>
      <c r="Y62" s="1" t="str">
        <f t="shared" si="4"/>
        <v>50001-75000</v>
      </c>
      <c r="Z62" s="1" t="str">
        <f t="shared" si="5"/>
        <v>800-847</v>
      </c>
    </row>
    <row r="63" spans="1:26" x14ac:dyDescent="0.25">
      <c r="A63" s="1" t="s">
        <v>97</v>
      </c>
      <c r="B63" s="1">
        <v>45</v>
      </c>
      <c r="C63" s="1">
        <v>184160</v>
      </c>
      <c r="D63" s="1">
        <v>475</v>
      </c>
      <c r="E63" s="6">
        <v>0.50497046764892795</v>
      </c>
      <c r="F63" s="1">
        <v>4</v>
      </c>
      <c r="G63" s="1">
        <v>0</v>
      </c>
      <c r="H63" s="1">
        <v>49893</v>
      </c>
      <c r="I63" s="6">
        <v>0.36072454536833998</v>
      </c>
      <c r="J63" s="2" t="s">
        <v>41</v>
      </c>
      <c r="K63" s="1">
        <v>8</v>
      </c>
      <c r="L63" s="1" t="s">
        <v>36</v>
      </c>
      <c r="M63" s="1" t="s">
        <v>51</v>
      </c>
      <c r="N63" s="1" t="s">
        <v>22</v>
      </c>
      <c r="O63" s="1" t="s">
        <v>23</v>
      </c>
      <c r="P63" s="1" t="s">
        <v>28</v>
      </c>
      <c r="Q63" s="1" t="s">
        <v>28</v>
      </c>
      <c r="R63" s="1" t="s">
        <v>23</v>
      </c>
      <c r="S63" s="1" t="s">
        <v>23</v>
      </c>
      <c r="T63" s="1">
        <f t="shared" si="0"/>
        <v>4</v>
      </c>
      <c r="U63" s="1" t="str">
        <f t="shared" si="1"/>
        <v>High Risk</v>
      </c>
      <c r="V63" s="1" t="str">
        <f>IF(B63&lt;=30, "18-30", IF(B63&lt;=40, "31-40", IF(B63&lt;=50, "41-50", IF(B63&lt;=60, "51-60", "61-74"))))</f>
        <v>41-50</v>
      </c>
      <c r="W63" s="1" t="str">
        <f t="shared" si="2"/>
        <v>150001-200000</v>
      </c>
      <c r="X63" s="1" t="str">
        <f t="shared" si="3"/>
        <v>6-10</v>
      </c>
      <c r="Y63" s="1" t="str">
        <f t="shared" si="4"/>
        <v>25001-50000</v>
      </c>
      <c r="Z63" s="1" t="str">
        <f t="shared" si="5"/>
        <v>400-499</v>
      </c>
    </row>
    <row r="64" spans="1:26" x14ac:dyDescent="0.25">
      <c r="A64" s="1" t="s">
        <v>98</v>
      </c>
      <c r="B64" s="1">
        <v>64</v>
      </c>
      <c r="C64" s="1">
        <v>155507</v>
      </c>
      <c r="D64" s="1">
        <v>801</v>
      </c>
      <c r="E64" s="6">
        <v>0.36359312336013699</v>
      </c>
      <c r="F64" s="1">
        <v>0</v>
      </c>
      <c r="G64" s="1">
        <v>0</v>
      </c>
      <c r="H64" s="1">
        <v>81202</v>
      </c>
      <c r="I64" s="6">
        <v>0.48873358988944099</v>
      </c>
      <c r="J64" s="2" t="s">
        <v>48</v>
      </c>
      <c r="K64" s="1">
        <v>19</v>
      </c>
      <c r="L64" s="1" t="s">
        <v>20</v>
      </c>
      <c r="M64" s="1" t="s">
        <v>37</v>
      </c>
      <c r="N64" s="1" t="s">
        <v>23</v>
      </c>
      <c r="O64" s="1" t="s">
        <v>22</v>
      </c>
      <c r="P64" s="1" t="s">
        <v>22</v>
      </c>
      <c r="Q64" s="1" t="s">
        <v>28</v>
      </c>
      <c r="R64" s="1" t="s">
        <v>22</v>
      </c>
      <c r="S64" s="1" t="s">
        <v>28</v>
      </c>
      <c r="T64" s="1">
        <f t="shared" si="0"/>
        <v>4</v>
      </c>
      <c r="U64" s="1" t="str">
        <f t="shared" si="1"/>
        <v>High Risk</v>
      </c>
      <c r="V64" s="1" t="str">
        <f>IF(B64&lt;=30, "18-30", IF(B64&lt;=40, "31-40", IF(B64&lt;=50, "41-50", IF(B64&lt;=60, "51-60", "61-74"))))</f>
        <v>61-74</v>
      </c>
      <c r="W64" s="1" t="str">
        <f t="shared" si="2"/>
        <v>150001-200000</v>
      </c>
      <c r="X64" s="1" t="str">
        <f t="shared" si="3"/>
        <v>16-19</v>
      </c>
      <c r="Y64" s="1" t="str">
        <f t="shared" si="4"/>
        <v>75001-100000</v>
      </c>
      <c r="Z64" s="1" t="str">
        <f t="shared" si="5"/>
        <v>800-847</v>
      </c>
    </row>
    <row r="65" spans="1:26" x14ac:dyDescent="0.25">
      <c r="A65" s="1" t="s">
        <v>99</v>
      </c>
      <c r="B65" s="1">
        <v>24</v>
      </c>
      <c r="C65" s="1">
        <v>109074</v>
      </c>
      <c r="D65" s="1">
        <v>739</v>
      </c>
      <c r="E65" s="6">
        <v>0.26510202350137202</v>
      </c>
      <c r="F65" s="1">
        <v>3</v>
      </c>
      <c r="G65" s="1">
        <v>0</v>
      </c>
      <c r="H65" s="1">
        <v>54247</v>
      </c>
      <c r="I65" s="6">
        <v>0.31195025212646799</v>
      </c>
      <c r="J65" s="2" t="s">
        <v>25</v>
      </c>
      <c r="K65" s="1">
        <v>6</v>
      </c>
      <c r="L65" s="1" t="s">
        <v>30</v>
      </c>
      <c r="M65" s="1" t="s">
        <v>27</v>
      </c>
      <c r="N65" s="1" t="s">
        <v>23</v>
      </c>
      <c r="O65" s="1" t="s">
        <v>23</v>
      </c>
      <c r="P65" s="1" t="s">
        <v>23</v>
      </c>
      <c r="Q65" s="1" t="s">
        <v>23</v>
      </c>
      <c r="R65" s="1" t="s">
        <v>28</v>
      </c>
      <c r="S65" s="1" t="s">
        <v>23</v>
      </c>
      <c r="T65" s="1">
        <f t="shared" si="0"/>
        <v>5</v>
      </c>
      <c r="U65" s="1" t="str">
        <f t="shared" si="1"/>
        <v>High Risk</v>
      </c>
      <c r="V65" s="1" t="str">
        <f>IF(B65&lt;=30, "18-30", IF(B65&lt;=40, "31-40", IF(B65&lt;=50, "41-50", IF(B65&lt;=60, "51-60", "61-74"))))</f>
        <v>18-30</v>
      </c>
      <c r="W65" s="1" t="str">
        <f t="shared" si="2"/>
        <v>100001-150000</v>
      </c>
      <c r="X65" s="1" t="str">
        <f t="shared" si="3"/>
        <v>6-10</v>
      </c>
      <c r="Y65" s="1" t="str">
        <f t="shared" si="4"/>
        <v>50001-75000</v>
      </c>
      <c r="Z65" s="1" t="str">
        <f t="shared" si="5"/>
        <v>700-799</v>
      </c>
    </row>
    <row r="66" spans="1:26" x14ac:dyDescent="0.25">
      <c r="A66" s="1" t="s">
        <v>100</v>
      </c>
      <c r="B66" s="1">
        <v>61</v>
      </c>
      <c r="C66" s="1">
        <v>43251</v>
      </c>
      <c r="D66" s="1">
        <v>773</v>
      </c>
      <c r="E66" s="6">
        <v>0.19270965190195399</v>
      </c>
      <c r="F66" s="1">
        <v>2</v>
      </c>
      <c r="G66" s="1">
        <v>0</v>
      </c>
      <c r="H66" s="1">
        <v>86488</v>
      </c>
      <c r="I66" s="6">
        <v>0.28266788457494502</v>
      </c>
      <c r="J66" s="2" t="s">
        <v>33</v>
      </c>
      <c r="K66" s="1">
        <v>1</v>
      </c>
      <c r="L66" s="1" t="s">
        <v>36</v>
      </c>
      <c r="M66" s="1" t="s">
        <v>37</v>
      </c>
      <c r="N66" s="1" t="s">
        <v>28</v>
      </c>
      <c r="O66" s="1" t="s">
        <v>23</v>
      </c>
      <c r="P66" s="1" t="s">
        <v>22</v>
      </c>
      <c r="Q66" s="1" t="s">
        <v>28</v>
      </c>
      <c r="R66" s="1" t="s">
        <v>28</v>
      </c>
      <c r="S66" s="1" t="s">
        <v>22</v>
      </c>
      <c r="T66" s="1">
        <f t="shared" si="0"/>
        <v>3</v>
      </c>
      <c r="U66" s="1" t="str">
        <f t="shared" si="1"/>
        <v>Low Risk</v>
      </c>
      <c r="V66" s="1" t="str">
        <f>IF(B66&lt;=30, "18-30", IF(B66&lt;=40, "31-40", IF(B66&lt;=50, "41-50", IF(B66&lt;=60, "51-60", "61-74"))))</f>
        <v>61-74</v>
      </c>
      <c r="W66" s="1" t="str">
        <f t="shared" si="2"/>
        <v>0-50000</v>
      </c>
      <c r="X66" s="1" t="str">
        <f t="shared" si="3"/>
        <v>0-5</v>
      </c>
      <c r="Y66" s="1" t="str">
        <f t="shared" si="4"/>
        <v>75001-100000</v>
      </c>
      <c r="Z66" s="1" t="str">
        <f t="shared" si="5"/>
        <v>700-799</v>
      </c>
    </row>
    <row r="67" spans="1:26" x14ac:dyDescent="0.25">
      <c r="A67" s="1" t="s">
        <v>101</v>
      </c>
      <c r="B67" s="1">
        <v>25</v>
      </c>
      <c r="C67" s="1">
        <v>117634</v>
      </c>
      <c r="D67" s="1">
        <v>815</v>
      </c>
      <c r="E67" s="6">
        <v>0.26187028556425901</v>
      </c>
      <c r="F67" s="1">
        <v>0</v>
      </c>
      <c r="G67" s="1">
        <v>0</v>
      </c>
      <c r="H67" s="1">
        <v>95267</v>
      </c>
      <c r="I67" s="6">
        <v>0.360730736336004</v>
      </c>
      <c r="J67" s="2" t="s">
        <v>41</v>
      </c>
      <c r="K67" s="1">
        <v>6</v>
      </c>
      <c r="L67" s="1" t="s">
        <v>20</v>
      </c>
      <c r="M67" s="1" t="s">
        <v>27</v>
      </c>
      <c r="N67" s="1" t="s">
        <v>23</v>
      </c>
      <c r="O67" s="1" t="s">
        <v>28</v>
      </c>
      <c r="P67" s="1" t="s">
        <v>23</v>
      </c>
      <c r="Q67" s="1" t="s">
        <v>23</v>
      </c>
      <c r="R67" s="1" t="s">
        <v>22</v>
      </c>
      <c r="S67" s="1" t="s">
        <v>23</v>
      </c>
      <c r="T67" s="1">
        <f t="shared" ref="T67:T130" si="6">COUNTIF(N67:S67,"Missed")+COUNTIF(N67:S67,"Late")</f>
        <v>5</v>
      </c>
      <c r="U67" s="1" t="str">
        <f t="shared" ref="U67:U130" si="7">IF(OR(G67=1,T67&gt;=4),"High Risk", "Low Risk")</f>
        <v>High Risk</v>
      </c>
      <c r="V67" s="1" t="str">
        <f>IF(B67&lt;=30, "18-30", IF(B67&lt;=40, "31-40", IF(B67&lt;=50, "41-50", IF(B67&lt;=60, "51-60", "61-74"))))</f>
        <v>18-30</v>
      </c>
      <c r="W67" s="1" t="str">
        <f t="shared" ref="W67:W130" si="8">IF(C67&lt;=50000, "0-50000", IF(C67&lt;=100000, "50001-100000", IF(C67&lt;=150000, "100001-150000", "150001-200000")))</f>
        <v>100001-150000</v>
      </c>
      <c r="X67" s="1" t="str">
        <f t="shared" ref="X67:X130" si="9">IF(K67&lt;=5, "0-5", IF(K67&lt;=10, "6-10", IF(K67&lt;=15, "11-15", "16-19")))</f>
        <v>6-10</v>
      </c>
      <c r="Y67" s="1" t="str">
        <f t="shared" ref="Y67:Y130" si="10">IF(H67&lt;=25000, "0-25000", IF(H67&lt;=50000, "25001-50000", IF(H67&lt;=75000, "50001-75000", IF(H67&lt;=100000, "75001-100000", "100001+"))))</f>
        <v>75001-100000</v>
      </c>
      <c r="Z67" s="1" t="str">
        <f t="shared" ref="Z67:Z130" si="11">IF(AND(D67&gt;=300, D67&lt;=399), "300-399",IF(AND(D67&gt;=400, D67&lt;=499), "400-499",IF(AND(D67&gt;=500, D67&lt;=599), "500-599",IF(AND(D67&gt;=600, D67&lt;=699), "600-699",IF(AND(D67&gt;=700, D67&lt;=799), "700-799",IF(D67&gt;=800, "800-847","Invalid"))))))</f>
        <v>800-847</v>
      </c>
    </row>
    <row r="68" spans="1:26" x14ac:dyDescent="0.25">
      <c r="A68" s="1" t="s">
        <v>102</v>
      </c>
      <c r="B68" s="1">
        <v>64</v>
      </c>
      <c r="C68" s="1">
        <v>107658</v>
      </c>
      <c r="D68" s="1">
        <v>612</v>
      </c>
      <c r="E68" s="6">
        <v>0.51200580115040195</v>
      </c>
      <c r="F68" s="1">
        <v>1</v>
      </c>
      <c r="G68" s="1">
        <v>0</v>
      </c>
      <c r="H68" s="1">
        <v>99005</v>
      </c>
      <c r="I68" s="6">
        <v>0.27835888250074098</v>
      </c>
      <c r="J68" s="2" t="s">
        <v>48</v>
      </c>
      <c r="K68" s="1">
        <v>7</v>
      </c>
      <c r="L68" s="1" t="s">
        <v>43</v>
      </c>
      <c r="M68" s="1" t="s">
        <v>37</v>
      </c>
      <c r="N68" s="1" t="s">
        <v>28</v>
      </c>
      <c r="O68" s="1" t="s">
        <v>22</v>
      </c>
      <c r="P68" s="1" t="s">
        <v>28</v>
      </c>
      <c r="Q68" s="1" t="s">
        <v>23</v>
      </c>
      <c r="R68" s="1" t="s">
        <v>28</v>
      </c>
      <c r="S68" s="1" t="s">
        <v>28</v>
      </c>
      <c r="T68" s="1">
        <f t="shared" si="6"/>
        <v>2</v>
      </c>
      <c r="U68" s="1" t="str">
        <f t="shared" si="7"/>
        <v>Low Risk</v>
      </c>
      <c r="V68" s="1" t="str">
        <f>IF(B68&lt;=30, "18-30", IF(B68&lt;=40, "31-40", IF(B68&lt;=50, "41-50", IF(B68&lt;=60, "51-60", "61-74"))))</f>
        <v>61-74</v>
      </c>
      <c r="W68" s="1" t="str">
        <f t="shared" si="8"/>
        <v>100001-150000</v>
      </c>
      <c r="X68" s="1" t="str">
        <f t="shared" si="9"/>
        <v>6-10</v>
      </c>
      <c r="Y68" s="1" t="str">
        <f t="shared" si="10"/>
        <v>75001-100000</v>
      </c>
      <c r="Z68" s="1" t="str">
        <f t="shared" si="11"/>
        <v>600-699</v>
      </c>
    </row>
    <row r="69" spans="1:26" x14ac:dyDescent="0.25">
      <c r="A69" s="1" t="s">
        <v>103</v>
      </c>
      <c r="B69" s="1">
        <v>52</v>
      </c>
      <c r="C69" s="1">
        <v>172164</v>
      </c>
      <c r="D69" s="1">
        <v>600</v>
      </c>
      <c r="E69" s="6">
        <v>0.17783110888765</v>
      </c>
      <c r="F69" s="1">
        <v>0</v>
      </c>
      <c r="G69" s="1">
        <v>0</v>
      </c>
      <c r="H69" s="1">
        <v>7468</v>
      </c>
      <c r="I69" s="6">
        <v>0.48525647287750401</v>
      </c>
      <c r="J69" s="2" t="s">
        <v>41</v>
      </c>
      <c r="K69" s="1">
        <v>6</v>
      </c>
      <c r="L69" s="1" t="s">
        <v>43</v>
      </c>
      <c r="M69" s="1" t="s">
        <v>21</v>
      </c>
      <c r="N69" s="1" t="s">
        <v>23</v>
      </c>
      <c r="O69" s="1" t="s">
        <v>23</v>
      </c>
      <c r="P69" s="1" t="s">
        <v>28</v>
      </c>
      <c r="Q69" s="1" t="s">
        <v>22</v>
      </c>
      <c r="R69" s="1" t="s">
        <v>22</v>
      </c>
      <c r="S69" s="1" t="s">
        <v>23</v>
      </c>
      <c r="T69" s="1">
        <f t="shared" si="6"/>
        <v>5</v>
      </c>
      <c r="U69" s="1" t="str">
        <f t="shared" si="7"/>
        <v>High Risk</v>
      </c>
      <c r="V69" s="1" t="str">
        <f>IF(B69&lt;=30, "18-30", IF(B69&lt;=40, "31-40", IF(B69&lt;=50, "41-50", IF(B69&lt;=60, "51-60", "61-74"))))</f>
        <v>51-60</v>
      </c>
      <c r="W69" s="1" t="str">
        <f t="shared" si="8"/>
        <v>150001-200000</v>
      </c>
      <c r="X69" s="1" t="str">
        <f t="shared" si="9"/>
        <v>6-10</v>
      </c>
      <c r="Y69" s="1" t="str">
        <f t="shared" si="10"/>
        <v>0-25000</v>
      </c>
      <c r="Z69" s="1" t="str">
        <f t="shared" si="11"/>
        <v>600-699</v>
      </c>
    </row>
    <row r="70" spans="1:26" x14ac:dyDescent="0.25">
      <c r="A70" s="1" t="s">
        <v>104</v>
      </c>
      <c r="B70" s="1">
        <v>31</v>
      </c>
      <c r="C70" s="1">
        <v>107658</v>
      </c>
      <c r="D70" s="1">
        <v>796</v>
      </c>
      <c r="E70" s="6">
        <v>0.389854595182272</v>
      </c>
      <c r="F70" s="1">
        <v>4</v>
      </c>
      <c r="G70" s="1">
        <v>0</v>
      </c>
      <c r="H70" s="1">
        <v>85026</v>
      </c>
      <c r="I70" s="6">
        <v>0.41309834731352102</v>
      </c>
      <c r="J70" s="2" t="s">
        <v>41</v>
      </c>
      <c r="K70" s="1">
        <v>13</v>
      </c>
      <c r="L70" s="1" t="s">
        <v>20</v>
      </c>
      <c r="M70" s="1" t="s">
        <v>31</v>
      </c>
      <c r="N70" s="1" t="s">
        <v>23</v>
      </c>
      <c r="O70" s="1" t="s">
        <v>22</v>
      </c>
      <c r="P70" s="1" t="s">
        <v>23</v>
      </c>
      <c r="Q70" s="1" t="s">
        <v>22</v>
      </c>
      <c r="R70" s="1" t="s">
        <v>22</v>
      </c>
      <c r="S70" s="1" t="s">
        <v>23</v>
      </c>
      <c r="T70" s="1">
        <f t="shared" si="6"/>
        <v>6</v>
      </c>
      <c r="U70" s="1" t="str">
        <f t="shared" si="7"/>
        <v>High Risk</v>
      </c>
      <c r="V70" s="1" t="str">
        <f>IF(B70&lt;=30, "18-30", IF(B70&lt;=40, "31-40", IF(B70&lt;=50, "41-50", IF(B70&lt;=60, "51-60", "61-74"))))</f>
        <v>31-40</v>
      </c>
      <c r="W70" s="1" t="str">
        <f t="shared" si="8"/>
        <v>100001-150000</v>
      </c>
      <c r="X70" s="1" t="str">
        <f t="shared" si="9"/>
        <v>11-15</v>
      </c>
      <c r="Y70" s="1" t="str">
        <f t="shared" si="10"/>
        <v>75001-100000</v>
      </c>
      <c r="Z70" s="1" t="str">
        <f t="shared" si="11"/>
        <v>700-799</v>
      </c>
    </row>
    <row r="71" spans="1:26" x14ac:dyDescent="0.25">
      <c r="A71" s="1" t="s">
        <v>105</v>
      </c>
      <c r="B71" s="1">
        <v>34</v>
      </c>
      <c r="C71" s="1">
        <v>81617</v>
      </c>
      <c r="D71" s="1">
        <v>822</v>
      </c>
      <c r="E71" s="6">
        <v>0.66263888137057902</v>
      </c>
      <c r="F71" s="1">
        <v>6</v>
      </c>
      <c r="G71" s="1">
        <v>0</v>
      </c>
      <c r="H71" s="1">
        <v>24917</v>
      </c>
      <c r="I71" s="6">
        <v>0.37502781441995098</v>
      </c>
      <c r="J71" s="2" t="s">
        <v>25</v>
      </c>
      <c r="K71" s="1">
        <v>18</v>
      </c>
      <c r="L71" s="1" t="s">
        <v>36</v>
      </c>
      <c r="M71" s="1" t="s">
        <v>31</v>
      </c>
      <c r="N71" s="1" t="s">
        <v>22</v>
      </c>
      <c r="O71" s="1" t="s">
        <v>23</v>
      </c>
      <c r="P71" s="1" t="s">
        <v>28</v>
      </c>
      <c r="Q71" s="1" t="s">
        <v>28</v>
      </c>
      <c r="R71" s="1" t="s">
        <v>28</v>
      </c>
      <c r="S71" s="1" t="s">
        <v>23</v>
      </c>
      <c r="T71" s="1">
        <f t="shared" si="6"/>
        <v>3</v>
      </c>
      <c r="U71" s="1" t="str">
        <f t="shared" si="7"/>
        <v>Low Risk</v>
      </c>
      <c r="V71" s="1" t="str">
        <f>IF(B71&lt;=30, "18-30", IF(B71&lt;=40, "31-40", IF(B71&lt;=50, "41-50", IF(B71&lt;=60, "51-60", "61-74"))))</f>
        <v>31-40</v>
      </c>
      <c r="W71" s="1" t="str">
        <f t="shared" si="8"/>
        <v>50001-100000</v>
      </c>
      <c r="X71" s="1" t="str">
        <f t="shared" si="9"/>
        <v>16-19</v>
      </c>
      <c r="Y71" s="1" t="str">
        <f t="shared" si="10"/>
        <v>0-25000</v>
      </c>
      <c r="Z71" s="1" t="str">
        <f t="shared" si="11"/>
        <v>800-847</v>
      </c>
    </row>
    <row r="72" spans="1:26" x14ac:dyDescent="0.25">
      <c r="A72" s="1" t="s">
        <v>106</v>
      </c>
      <c r="B72" s="1">
        <v>53</v>
      </c>
      <c r="C72" s="1">
        <v>196415</v>
      </c>
      <c r="D72" s="1">
        <v>797</v>
      </c>
      <c r="E72" s="6">
        <v>0.58980219268378697</v>
      </c>
      <c r="F72" s="1">
        <v>6</v>
      </c>
      <c r="G72" s="1">
        <v>1</v>
      </c>
      <c r="H72" s="1">
        <v>77348</v>
      </c>
      <c r="I72" s="6">
        <v>0.31314193440413501</v>
      </c>
      <c r="J72" s="2" t="s">
        <v>41</v>
      </c>
      <c r="K72" s="1">
        <v>4</v>
      </c>
      <c r="L72" s="1" t="s">
        <v>20</v>
      </c>
      <c r="M72" s="1" t="s">
        <v>51</v>
      </c>
      <c r="N72" s="1" t="s">
        <v>28</v>
      </c>
      <c r="O72" s="1" t="s">
        <v>28</v>
      </c>
      <c r="P72" s="1" t="s">
        <v>23</v>
      </c>
      <c r="Q72" s="1" t="s">
        <v>23</v>
      </c>
      <c r="R72" s="1" t="s">
        <v>28</v>
      </c>
      <c r="S72" s="1" t="s">
        <v>22</v>
      </c>
      <c r="T72" s="1">
        <f t="shared" si="6"/>
        <v>3</v>
      </c>
      <c r="U72" s="1" t="str">
        <f t="shared" si="7"/>
        <v>High Risk</v>
      </c>
      <c r="V72" s="1" t="str">
        <f>IF(B72&lt;=30, "18-30", IF(B72&lt;=40, "31-40", IF(B72&lt;=50, "41-50", IF(B72&lt;=60, "51-60", "61-74"))))</f>
        <v>51-60</v>
      </c>
      <c r="W72" s="1" t="str">
        <f t="shared" si="8"/>
        <v>150001-200000</v>
      </c>
      <c r="X72" s="1" t="str">
        <f t="shared" si="9"/>
        <v>0-5</v>
      </c>
      <c r="Y72" s="1" t="str">
        <f t="shared" si="10"/>
        <v>75001-100000</v>
      </c>
      <c r="Z72" s="1" t="str">
        <f t="shared" si="11"/>
        <v>700-799</v>
      </c>
    </row>
    <row r="73" spans="1:26" x14ac:dyDescent="0.25">
      <c r="A73" s="1" t="s">
        <v>107</v>
      </c>
      <c r="B73" s="1">
        <v>67</v>
      </c>
      <c r="C73" s="1">
        <v>159572</v>
      </c>
      <c r="D73" s="1">
        <v>371</v>
      </c>
      <c r="E73" s="6">
        <v>0.393898475412368</v>
      </c>
      <c r="F73" s="1">
        <v>3</v>
      </c>
      <c r="G73" s="1">
        <v>0</v>
      </c>
      <c r="H73" s="1">
        <v>16310</v>
      </c>
      <c r="I73" s="6">
        <v>0.25925228285851298</v>
      </c>
      <c r="J73" s="2" t="s">
        <v>33</v>
      </c>
      <c r="K73" s="1">
        <v>17</v>
      </c>
      <c r="L73" s="1" t="s">
        <v>20</v>
      </c>
      <c r="M73" s="1" t="s">
        <v>21</v>
      </c>
      <c r="N73" s="1" t="s">
        <v>23</v>
      </c>
      <c r="O73" s="1" t="s">
        <v>28</v>
      </c>
      <c r="P73" s="1" t="s">
        <v>28</v>
      </c>
      <c r="Q73" s="1" t="s">
        <v>23</v>
      </c>
      <c r="R73" s="1" t="s">
        <v>28</v>
      </c>
      <c r="S73" s="1" t="s">
        <v>28</v>
      </c>
      <c r="T73" s="1">
        <f t="shared" si="6"/>
        <v>2</v>
      </c>
      <c r="U73" s="1" t="str">
        <f t="shared" si="7"/>
        <v>Low Risk</v>
      </c>
      <c r="V73" s="1" t="str">
        <f>IF(B73&lt;=30, "18-30", IF(B73&lt;=40, "31-40", IF(B73&lt;=50, "41-50", IF(B73&lt;=60, "51-60", "61-74"))))</f>
        <v>61-74</v>
      </c>
      <c r="W73" s="1" t="str">
        <f t="shared" si="8"/>
        <v>150001-200000</v>
      </c>
      <c r="X73" s="1" t="str">
        <f t="shared" si="9"/>
        <v>16-19</v>
      </c>
      <c r="Y73" s="1" t="str">
        <f t="shared" si="10"/>
        <v>0-25000</v>
      </c>
      <c r="Z73" s="1" t="str">
        <f t="shared" si="11"/>
        <v>300-399</v>
      </c>
    </row>
    <row r="74" spans="1:26" x14ac:dyDescent="0.25">
      <c r="A74" s="1" t="s">
        <v>108</v>
      </c>
      <c r="B74" s="1">
        <v>57</v>
      </c>
      <c r="C74" s="1">
        <v>136465</v>
      </c>
      <c r="D74" s="1">
        <v>567</v>
      </c>
      <c r="E74" s="6">
        <v>0.83793808267174397</v>
      </c>
      <c r="F74" s="1">
        <v>5</v>
      </c>
      <c r="G74" s="1">
        <v>0</v>
      </c>
      <c r="H74" s="1">
        <v>95303</v>
      </c>
      <c r="I74" s="6">
        <v>0.37013250045677598</v>
      </c>
      <c r="J74" s="2" t="s">
        <v>41</v>
      </c>
      <c r="K74" s="1">
        <v>19</v>
      </c>
      <c r="L74" s="1" t="s">
        <v>30</v>
      </c>
      <c r="M74" s="1" t="s">
        <v>31</v>
      </c>
      <c r="N74" s="1" t="s">
        <v>22</v>
      </c>
      <c r="O74" s="1" t="s">
        <v>22</v>
      </c>
      <c r="P74" s="1" t="s">
        <v>23</v>
      </c>
      <c r="Q74" s="1" t="s">
        <v>28</v>
      </c>
      <c r="R74" s="1" t="s">
        <v>28</v>
      </c>
      <c r="S74" s="1" t="s">
        <v>23</v>
      </c>
      <c r="T74" s="1">
        <f t="shared" si="6"/>
        <v>4</v>
      </c>
      <c r="U74" s="1" t="str">
        <f t="shared" si="7"/>
        <v>High Risk</v>
      </c>
      <c r="V74" s="1" t="str">
        <f>IF(B74&lt;=30, "18-30", IF(B74&lt;=40, "31-40", IF(B74&lt;=50, "41-50", IF(B74&lt;=60, "51-60", "61-74"))))</f>
        <v>51-60</v>
      </c>
      <c r="W74" s="1" t="str">
        <f t="shared" si="8"/>
        <v>100001-150000</v>
      </c>
      <c r="X74" s="1" t="str">
        <f t="shared" si="9"/>
        <v>16-19</v>
      </c>
      <c r="Y74" s="1" t="str">
        <f t="shared" si="10"/>
        <v>75001-100000</v>
      </c>
      <c r="Z74" s="1" t="str">
        <f t="shared" si="11"/>
        <v>500-599</v>
      </c>
    </row>
    <row r="75" spans="1:26" x14ac:dyDescent="0.25">
      <c r="A75" s="1" t="s">
        <v>109</v>
      </c>
      <c r="B75" s="1">
        <v>21</v>
      </c>
      <c r="C75" s="1">
        <v>36447</v>
      </c>
      <c r="D75" s="1">
        <v>448</v>
      </c>
      <c r="E75" s="6">
        <v>0.87860728278233202</v>
      </c>
      <c r="F75" s="1">
        <v>3</v>
      </c>
      <c r="G75" s="1">
        <v>0</v>
      </c>
      <c r="H75" s="1">
        <v>13355</v>
      </c>
      <c r="I75" s="6">
        <v>0.18729025481530401</v>
      </c>
      <c r="J75" s="2" t="s">
        <v>25</v>
      </c>
      <c r="K75" s="1">
        <v>11</v>
      </c>
      <c r="L75" s="1" t="s">
        <v>43</v>
      </c>
      <c r="M75" s="1" t="s">
        <v>51</v>
      </c>
      <c r="N75" s="1" t="s">
        <v>28</v>
      </c>
      <c r="O75" s="1" t="s">
        <v>28</v>
      </c>
      <c r="P75" s="1" t="s">
        <v>23</v>
      </c>
      <c r="Q75" s="1" t="s">
        <v>22</v>
      </c>
      <c r="R75" s="1" t="s">
        <v>28</v>
      </c>
      <c r="S75" s="1" t="s">
        <v>23</v>
      </c>
      <c r="T75" s="1">
        <f t="shared" si="6"/>
        <v>3</v>
      </c>
      <c r="U75" s="1" t="str">
        <f t="shared" si="7"/>
        <v>Low Risk</v>
      </c>
      <c r="V75" s="1" t="str">
        <f>IF(B75&lt;=30, "18-30", IF(B75&lt;=40, "31-40", IF(B75&lt;=50, "41-50", IF(B75&lt;=60, "51-60", "61-74"))))</f>
        <v>18-30</v>
      </c>
      <c r="W75" s="1" t="str">
        <f t="shared" si="8"/>
        <v>0-50000</v>
      </c>
      <c r="X75" s="1" t="str">
        <f t="shared" si="9"/>
        <v>11-15</v>
      </c>
      <c r="Y75" s="1" t="str">
        <f t="shared" si="10"/>
        <v>0-25000</v>
      </c>
      <c r="Z75" s="1" t="str">
        <f t="shared" si="11"/>
        <v>400-499</v>
      </c>
    </row>
    <row r="76" spans="1:26" x14ac:dyDescent="0.25">
      <c r="A76" s="1" t="s">
        <v>110</v>
      </c>
      <c r="B76" s="1">
        <v>19</v>
      </c>
      <c r="C76" s="1">
        <v>159188</v>
      </c>
      <c r="D76" s="1">
        <v>835</v>
      </c>
      <c r="E76" s="6">
        <v>0.50522448630794503</v>
      </c>
      <c r="F76" s="1">
        <v>5</v>
      </c>
      <c r="G76" s="1">
        <v>0</v>
      </c>
      <c r="H76" s="1">
        <v>96507</v>
      </c>
      <c r="I76" s="6">
        <v>0.45343635334410198</v>
      </c>
      <c r="J76" s="2" t="s">
        <v>41</v>
      </c>
      <c r="K76" s="1">
        <v>16</v>
      </c>
      <c r="L76" s="1" t="s">
        <v>30</v>
      </c>
      <c r="M76" s="1" t="s">
        <v>21</v>
      </c>
      <c r="N76" s="1" t="s">
        <v>28</v>
      </c>
      <c r="O76" s="1" t="s">
        <v>28</v>
      </c>
      <c r="P76" s="1" t="s">
        <v>28</v>
      </c>
      <c r="Q76" s="1" t="s">
        <v>23</v>
      </c>
      <c r="R76" s="1" t="s">
        <v>28</v>
      </c>
      <c r="S76" s="1" t="s">
        <v>28</v>
      </c>
      <c r="T76" s="1">
        <f t="shared" si="6"/>
        <v>1</v>
      </c>
      <c r="U76" s="1" t="str">
        <f t="shared" si="7"/>
        <v>Low Risk</v>
      </c>
      <c r="V76" s="1" t="str">
        <f>IF(B76&lt;=30, "18-30", IF(B76&lt;=40, "31-40", IF(B76&lt;=50, "41-50", IF(B76&lt;=60, "51-60", "61-74"))))</f>
        <v>18-30</v>
      </c>
      <c r="W76" s="1" t="str">
        <f t="shared" si="8"/>
        <v>150001-200000</v>
      </c>
      <c r="X76" s="1" t="str">
        <f t="shared" si="9"/>
        <v>16-19</v>
      </c>
      <c r="Y76" s="1" t="str">
        <f t="shared" si="10"/>
        <v>75001-100000</v>
      </c>
      <c r="Z76" s="1" t="str">
        <f t="shared" si="11"/>
        <v>800-847</v>
      </c>
    </row>
    <row r="77" spans="1:26" x14ac:dyDescent="0.25">
      <c r="A77" s="1" t="s">
        <v>111</v>
      </c>
      <c r="B77" s="1">
        <v>23</v>
      </c>
      <c r="C77" s="1">
        <v>181267</v>
      </c>
      <c r="D77" s="1">
        <v>542</v>
      </c>
      <c r="E77" s="6">
        <v>0.05</v>
      </c>
      <c r="F77" s="1">
        <v>6</v>
      </c>
      <c r="G77" s="1">
        <v>0</v>
      </c>
      <c r="H77" s="1">
        <v>24851</v>
      </c>
      <c r="I77" s="6">
        <v>0.28223632946146199</v>
      </c>
      <c r="J77" s="2" t="s">
        <v>48</v>
      </c>
      <c r="K77" s="1">
        <v>12</v>
      </c>
      <c r="L77" s="1" t="s">
        <v>30</v>
      </c>
      <c r="M77" s="1" t="s">
        <v>31</v>
      </c>
      <c r="N77" s="1" t="s">
        <v>23</v>
      </c>
      <c r="O77" s="1" t="s">
        <v>23</v>
      </c>
      <c r="P77" s="1" t="s">
        <v>22</v>
      </c>
      <c r="Q77" s="1" t="s">
        <v>23</v>
      </c>
      <c r="R77" s="1" t="s">
        <v>22</v>
      </c>
      <c r="S77" s="1" t="s">
        <v>28</v>
      </c>
      <c r="T77" s="1">
        <f t="shared" si="6"/>
        <v>5</v>
      </c>
      <c r="U77" s="1" t="str">
        <f t="shared" si="7"/>
        <v>High Risk</v>
      </c>
      <c r="V77" s="1" t="str">
        <f>IF(B77&lt;=30, "18-30", IF(B77&lt;=40, "31-40", IF(B77&lt;=50, "41-50", IF(B77&lt;=60, "51-60", "61-74"))))</f>
        <v>18-30</v>
      </c>
      <c r="W77" s="1" t="str">
        <f t="shared" si="8"/>
        <v>150001-200000</v>
      </c>
      <c r="X77" s="1" t="str">
        <f t="shared" si="9"/>
        <v>11-15</v>
      </c>
      <c r="Y77" s="1" t="str">
        <f t="shared" si="10"/>
        <v>0-25000</v>
      </c>
      <c r="Z77" s="1" t="str">
        <f t="shared" si="11"/>
        <v>500-599</v>
      </c>
    </row>
    <row r="78" spans="1:26" x14ac:dyDescent="0.25">
      <c r="A78" s="1" t="s">
        <v>112</v>
      </c>
      <c r="B78" s="1">
        <v>71</v>
      </c>
      <c r="C78" s="1">
        <v>107658</v>
      </c>
      <c r="D78" s="1">
        <v>611</v>
      </c>
      <c r="E78" s="6">
        <v>0.67728963940325104</v>
      </c>
      <c r="F78" s="1">
        <v>6</v>
      </c>
      <c r="G78" s="1">
        <v>0</v>
      </c>
      <c r="H78" s="1">
        <v>23908</v>
      </c>
      <c r="I78" s="6">
        <v>0.33051067332407202</v>
      </c>
      <c r="J78" s="2" t="s">
        <v>41</v>
      </c>
      <c r="K78" s="1">
        <v>1</v>
      </c>
      <c r="L78" s="1" t="s">
        <v>20</v>
      </c>
      <c r="M78" s="1" t="s">
        <v>37</v>
      </c>
      <c r="N78" s="1" t="s">
        <v>22</v>
      </c>
      <c r="O78" s="1" t="s">
        <v>23</v>
      </c>
      <c r="P78" s="1" t="s">
        <v>22</v>
      </c>
      <c r="Q78" s="1" t="s">
        <v>28</v>
      </c>
      <c r="R78" s="1" t="s">
        <v>23</v>
      </c>
      <c r="S78" s="1" t="s">
        <v>23</v>
      </c>
      <c r="T78" s="1">
        <f t="shared" si="6"/>
        <v>5</v>
      </c>
      <c r="U78" s="1" t="str">
        <f t="shared" si="7"/>
        <v>High Risk</v>
      </c>
      <c r="V78" s="1" t="str">
        <f>IF(B78&lt;=30, "18-30", IF(B78&lt;=40, "31-40", IF(B78&lt;=50, "41-50", IF(B78&lt;=60, "51-60", "61-74"))))</f>
        <v>61-74</v>
      </c>
      <c r="W78" s="1" t="str">
        <f t="shared" si="8"/>
        <v>100001-150000</v>
      </c>
      <c r="X78" s="1" t="str">
        <f t="shared" si="9"/>
        <v>0-5</v>
      </c>
      <c r="Y78" s="1" t="str">
        <f t="shared" si="10"/>
        <v>0-25000</v>
      </c>
      <c r="Z78" s="1" t="str">
        <f t="shared" si="11"/>
        <v>600-699</v>
      </c>
    </row>
    <row r="79" spans="1:26" x14ac:dyDescent="0.25">
      <c r="A79" s="1" t="s">
        <v>113</v>
      </c>
      <c r="B79" s="1">
        <v>59</v>
      </c>
      <c r="C79" s="1">
        <v>59425</v>
      </c>
      <c r="D79" s="1">
        <v>577</v>
      </c>
      <c r="E79" s="6">
        <v>0.05</v>
      </c>
      <c r="F79" s="1">
        <v>0</v>
      </c>
      <c r="G79" s="1">
        <v>0</v>
      </c>
      <c r="H79" s="1">
        <v>65548</v>
      </c>
      <c r="I79" s="6">
        <v>0.209039892380671</v>
      </c>
      <c r="J79" s="2" t="s">
        <v>33</v>
      </c>
      <c r="K79" s="1">
        <v>12</v>
      </c>
      <c r="L79" s="1" t="s">
        <v>30</v>
      </c>
      <c r="M79" s="1" t="s">
        <v>27</v>
      </c>
      <c r="N79" s="1" t="s">
        <v>23</v>
      </c>
      <c r="O79" s="1" t="s">
        <v>28</v>
      </c>
      <c r="P79" s="1" t="s">
        <v>28</v>
      </c>
      <c r="Q79" s="1" t="s">
        <v>28</v>
      </c>
      <c r="R79" s="1" t="s">
        <v>28</v>
      </c>
      <c r="S79" s="1" t="s">
        <v>28</v>
      </c>
      <c r="T79" s="1">
        <f t="shared" si="6"/>
        <v>1</v>
      </c>
      <c r="U79" s="1" t="str">
        <f t="shared" si="7"/>
        <v>Low Risk</v>
      </c>
      <c r="V79" s="1" t="str">
        <f>IF(B79&lt;=30, "18-30", IF(B79&lt;=40, "31-40", IF(B79&lt;=50, "41-50", IF(B79&lt;=60, "51-60", "61-74"))))</f>
        <v>51-60</v>
      </c>
      <c r="W79" s="1" t="str">
        <f t="shared" si="8"/>
        <v>50001-100000</v>
      </c>
      <c r="X79" s="1" t="str">
        <f t="shared" si="9"/>
        <v>11-15</v>
      </c>
      <c r="Y79" s="1" t="str">
        <f t="shared" si="10"/>
        <v>50001-75000</v>
      </c>
      <c r="Z79" s="1" t="str">
        <f t="shared" si="11"/>
        <v>500-599</v>
      </c>
    </row>
    <row r="80" spans="1:26" x14ac:dyDescent="0.25">
      <c r="A80" s="1" t="s">
        <v>114</v>
      </c>
      <c r="B80" s="1">
        <v>21</v>
      </c>
      <c r="C80" s="1">
        <v>97844</v>
      </c>
      <c r="D80" s="1">
        <v>728</v>
      </c>
      <c r="E80" s="6">
        <v>0.79522922214401304</v>
      </c>
      <c r="F80" s="1">
        <v>2</v>
      </c>
      <c r="G80" s="1">
        <v>0</v>
      </c>
      <c r="H80" s="1">
        <v>82909</v>
      </c>
      <c r="I80" s="6">
        <v>0.37229862631192201</v>
      </c>
      <c r="J80" s="2" t="s">
        <v>41</v>
      </c>
      <c r="K80" s="1">
        <v>6</v>
      </c>
      <c r="L80" s="1" t="s">
        <v>43</v>
      </c>
      <c r="M80" s="1" t="s">
        <v>21</v>
      </c>
      <c r="N80" s="1" t="s">
        <v>28</v>
      </c>
      <c r="O80" s="1" t="s">
        <v>23</v>
      </c>
      <c r="P80" s="1" t="s">
        <v>28</v>
      </c>
      <c r="Q80" s="1" t="s">
        <v>22</v>
      </c>
      <c r="R80" s="1" t="s">
        <v>28</v>
      </c>
      <c r="S80" s="1" t="s">
        <v>22</v>
      </c>
      <c r="T80" s="1">
        <f t="shared" si="6"/>
        <v>3</v>
      </c>
      <c r="U80" s="1" t="str">
        <f t="shared" si="7"/>
        <v>Low Risk</v>
      </c>
      <c r="V80" s="1" t="str">
        <f>IF(B80&lt;=30, "18-30", IF(B80&lt;=40, "31-40", IF(B80&lt;=50, "41-50", IF(B80&lt;=60, "51-60", "61-74"))))</f>
        <v>18-30</v>
      </c>
      <c r="W80" s="1" t="str">
        <f t="shared" si="8"/>
        <v>50001-100000</v>
      </c>
      <c r="X80" s="1" t="str">
        <f t="shared" si="9"/>
        <v>6-10</v>
      </c>
      <c r="Y80" s="1" t="str">
        <f t="shared" si="10"/>
        <v>75001-100000</v>
      </c>
      <c r="Z80" s="1" t="str">
        <f t="shared" si="11"/>
        <v>700-799</v>
      </c>
    </row>
    <row r="81" spans="1:26" x14ac:dyDescent="0.25">
      <c r="A81" s="1" t="s">
        <v>115</v>
      </c>
      <c r="B81" s="1">
        <v>71</v>
      </c>
      <c r="C81" s="1">
        <v>115235</v>
      </c>
      <c r="D81" s="1">
        <v>427</v>
      </c>
      <c r="E81" s="6">
        <v>0.71671698014845897</v>
      </c>
      <c r="F81" s="1">
        <v>1</v>
      </c>
      <c r="G81" s="1">
        <v>0</v>
      </c>
      <c r="H81" s="1">
        <v>31454</v>
      </c>
      <c r="I81" s="6">
        <v>0.25462583871616701</v>
      </c>
      <c r="J81" s="2" t="s">
        <v>41</v>
      </c>
      <c r="K81" s="1">
        <v>9</v>
      </c>
      <c r="L81" s="1" t="s">
        <v>30</v>
      </c>
      <c r="M81" s="1" t="s">
        <v>51</v>
      </c>
      <c r="N81" s="1" t="s">
        <v>23</v>
      </c>
      <c r="O81" s="1" t="s">
        <v>28</v>
      </c>
      <c r="P81" s="1" t="s">
        <v>22</v>
      </c>
      <c r="Q81" s="1" t="s">
        <v>28</v>
      </c>
      <c r="R81" s="1" t="s">
        <v>28</v>
      </c>
      <c r="S81" s="1" t="s">
        <v>22</v>
      </c>
      <c r="T81" s="1">
        <f t="shared" si="6"/>
        <v>3</v>
      </c>
      <c r="U81" s="1" t="str">
        <f t="shared" si="7"/>
        <v>Low Risk</v>
      </c>
      <c r="V81" s="1" t="str">
        <f>IF(B81&lt;=30, "18-30", IF(B81&lt;=40, "31-40", IF(B81&lt;=50, "41-50", IF(B81&lt;=60, "51-60", "61-74"))))</f>
        <v>61-74</v>
      </c>
      <c r="W81" s="1" t="str">
        <f t="shared" si="8"/>
        <v>100001-150000</v>
      </c>
      <c r="X81" s="1" t="str">
        <f t="shared" si="9"/>
        <v>6-10</v>
      </c>
      <c r="Y81" s="1" t="str">
        <f t="shared" si="10"/>
        <v>25001-50000</v>
      </c>
      <c r="Z81" s="1" t="str">
        <f t="shared" si="11"/>
        <v>400-499</v>
      </c>
    </row>
    <row r="82" spans="1:26" x14ac:dyDescent="0.25">
      <c r="A82" s="1" t="s">
        <v>116</v>
      </c>
      <c r="B82" s="1">
        <v>46</v>
      </c>
      <c r="C82" s="1">
        <v>189358</v>
      </c>
      <c r="D82" s="1">
        <v>824</v>
      </c>
      <c r="E82" s="6">
        <v>0.85484250082760405</v>
      </c>
      <c r="F82" s="1">
        <v>3</v>
      </c>
      <c r="G82" s="1">
        <v>0</v>
      </c>
      <c r="H82" s="1">
        <v>4617</v>
      </c>
      <c r="I82" s="6">
        <v>0.36492287903050902</v>
      </c>
      <c r="J82" s="2" t="s">
        <v>48</v>
      </c>
      <c r="K82" s="1">
        <v>5</v>
      </c>
      <c r="L82" s="1" t="s">
        <v>43</v>
      </c>
      <c r="M82" s="1" t="s">
        <v>21</v>
      </c>
      <c r="N82" s="1" t="s">
        <v>23</v>
      </c>
      <c r="O82" s="1" t="s">
        <v>22</v>
      </c>
      <c r="P82" s="1" t="s">
        <v>22</v>
      </c>
      <c r="Q82" s="1" t="s">
        <v>28</v>
      </c>
      <c r="R82" s="1" t="s">
        <v>22</v>
      </c>
      <c r="S82" s="1" t="s">
        <v>28</v>
      </c>
      <c r="T82" s="1">
        <f t="shared" si="6"/>
        <v>4</v>
      </c>
      <c r="U82" s="1" t="str">
        <f t="shared" si="7"/>
        <v>High Risk</v>
      </c>
      <c r="V82" s="1" t="str">
        <f>IF(B82&lt;=30, "18-30", IF(B82&lt;=40, "31-40", IF(B82&lt;=50, "41-50", IF(B82&lt;=60, "51-60", "61-74"))))</f>
        <v>41-50</v>
      </c>
      <c r="W82" s="1" t="str">
        <f t="shared" si="8"/>
        <v>150001-200000</v>
      </c>
      <c r="X82" s="1" t="str">
        <f t="shared" si="9"/>
        <v>0-5</v>
      </c>
      <c r="Y82" s="1" t="str">
        <f t="shared" si="10"/>
        <v>0-25000</v>
      </c>
      <c r="Z82" s="1" t="str">
        <f t="shared" si="11"/>
        <v>800-847</v>
      </c>
    </row>
    <row r="83" spans="1:26" x14ac:dyDescent="0.25">
      <c r="A83" s="1" t="s">
        <v>117</v>
      </c>
      <c r="B83" s="1">
        <v>35</v>
      </c>
      <c r="C83" s="1">
        <v>88847</v>
      </c>
      <c r="D83" s="1">
        <v>686</v>
      </c>
      <c r="E83" s="6">
        <v>0.55205311167354498</v>
      </c>
      <c r="F83" s="1">
        <v>4</v>
      </c>
      <c r="G83" s="1">
        <v>0</v>
      </c>
      <c r="H83" s="1">
        <v>92329</v>
      </c>
      <c r="I83" s="6">
        <v>0.37573934689773802</v>
      </c>
      <c r="J83" s="2" t="s">
        <v>48</v>
      </c>
      <c r="K83" s="1">
        <v>2</v>
      </c>
      <c r="L83" s="1" t="s">
        <v>30</v>
      </c>
      <c r="M83" s="1" t="s">
        <v>51</v>
      </c>
      <c r="N83" s="1" t="s">
        <v>22</v>
      </c>
      <c r="O83" s="1" t="s">
        <v>22</v>
      </c>
      <c r="P83" s="1" t="s">
        <v>23</v>
      </c>
      <c r="Q83" s="1" t="s">
        <v>28</v>
      </c>
      <c r="R83" s="1" t="s">
        <v>22</v>
      </c>
      <c r="S83" s="1" t="s">
        <v>22</v>
      </c>
      <c r="T83" s="1">
        <f t="shared" si="6"/>
        <v>5</v>
      </c>
      <c r="U83" s="1" t="str">
        <f t="shared" si="7"/>
        <v>High Risk</v>
      </c>
      <c r="V83" s="1" t="str">
        <f>IF(B83&lt;=30, "18-30", IF(B83&lt;=40, "31-40", IF(B83&lt;=50, "41-50", IF(B83&lt;=60, "51-60", "61-74"))))</f>
        <v>31-40</v>
      </c>
      <c r="W83" s="1" t="str">
        <f t="shared" si="8"/>
        <v>50001-100000</v>
      </c>
      <c r="X83" s="1" t="str">
        <f t="shared" si="9"/>
        <v>0-5</v>
      </c>
      <c r="Y83" s="1" t="str">
        <f t="shared" si="10"/>
        <v>75001-100000</v>
      </c>
      <c r="Z83" s="1" t="str">
        <f t="shared" si="11"/>
        <v>600-699</v>
      </c>
    </row>
    <row r="84" spans="1:26" x14ac:dyDescent="0.25">
      <c r="A84" s="1" t="s">
        <v>118</v>
      </c>
      <c r="B84" s="1">
        <v>43</v>
      </c>
      <c r="C84" s="1">
        <v>172504</v>
      </c>
      <c r="D84" s="1">
        <v>835</v>
      </c>
      <c r="E84" s="6">
        <v>0.42772284656363202</v>
      </c>
      <c r="F84" s="1">
        <v>5</v>
      </c>
      <c r="G84" s="1">
        <v>0</v>
      </c>
      <c r="H84" s="1">
        <v>28298</v>
      </c>
      <c r="I84" s="6">
        <v>0.235236788641145</v>
      </c>
      <c r="J84" s="2" t="s">
        <v>33</v>
      </c>
      <c r="K84" s="1">
        <v>2</v>
      </c>
      <c r="L84" s="1" t="s">
        <v>43</v>
      </c>
      <c r="M84" s="1" t="s">
        <v>21</v>
      </c>
      <c r="N84" s="1" t="s">
        <v>28</v>
      </c>
      <c r="O84" s="1" t="s">
        <v>23</v>
      </c>
      <c r="P84" s="1" t="s">
        <v>22</v>
      </c>
      <c r="Q84" s="1" t="s">
        <v>22</v>
      </c>
      <c r="R84" s="1" t="s">
        <v>23</v>
      </c>
      <c r="S84" s="1" t="s">
        <v>23</v>
      </c>
      <c r="T84" s="1">
        <f t="shared" si="6"/>
        <v>5</v>
      </c>
      <c r="U84" s="1" t="str">
        <f t="shared" si="7"/>
        <v>High Risk</v>
      </c>
      <c r="V84" s="1" t="str">
        <f>IF(B84&lt;=30, "18-30", IF(B84&lt;=40, "31-40", IF(B84&lt;=50, "41-50", IF(B84&lt;=60, "51-60", "61-74"))))</f>
        <v>41-50</v>
      </c>
      <c r="W84" s="1" t="str">
        <f t="shared" si="8"/>
        <v>150001-200000</v>
      </c>
      <c r="X84" s="1" t="str">
        <f t="shared" si="9"/>
        <v>0-5</v>
      </c>
      <c r="Y84" s="1" t="str">
        <f t="shared" si="10"/>
        <v>25001-50000</v>
      </c>
      <c r="Z84" s="1" t="str">
        <f t="shared" si="11"/>
        <v>800-847</v>
      </c>
    </row>
    <row r="85" spans="1:26" x14ac:dyDescent="0.25">
      <c r="A85" s="1" t="s">
        <v>119</v>
      </c>
      <c r="B85" s="1">
        <v>61</v>
      </c>
      <c r="C85" s="1">
        <v>115235</v>
      </c>
      <c r="D85" s="1">
        <v>820</v>
      </c>
      <c r="E85" s="6">
        <v>0.40997977326195501</v>
      </c>
      <c r="F85" s="1">
        <v>4</v>
      </c>
      <c r="G85" s="1">
        <v>0</v>
      </c>
      <c r="H85" s="1">
        <v>10942</v>
      </c>
      <c r="I85" s="6">
        <v>0.18764708790859999</v>
      </c>
      <c r="J85" s="2" t="s">
        <v>48</v>
      </c>
      <c r="K85" s="1">
        <v>17</v>
      </c>
      <c r="L85" s="1" t="s">
        <v>30</v>
      </c>
      <c r="M85" s="1" t="s">
        <v>51</v>
      </c>
      <c r="N85" s="1" t="s">
        <v>22</v>
      </c>
      <c r="O85" s="1" t="s">
        <v>22</v>
      </c>
      <c r="P85" s="1" t="s">
        <v>23</v>
      </c>
      <c r="Q85" s="1" t="s">
        <v>22</v>
      </c>
      <c r="R85" s="1" t="s">
        <v>22</v>
      </c>
      <c r="S85" s="1" t="s">
        <v>22</v>
      </c>
      <c r="T85" s="1">
        <f t="shared" si="6"/>
        <v>6</v>
      </c>
      <c r="U85" s="1" t="str">
        <f t="shared" si="7"/>
        <v>High Risk</v>
      </c>
      <c r="V85" s="1" t="str">
        <f>IF(B85&lt;=30, "18-30", IF(B85&lt;=40, "31-40", IF(B85&lt;=50, "41-50", IF(B85&lt;=60, "51-60", "61-74"))))</f>
        <v>61-74</v>
      </c>
      <c r="W85" s="1" t="str">
        <f t="shared" si="8"/>
        <v>100001-150000</v>
      </c>
      <c r="X85" s="1" t="str">
        <f t="shared" si="9"/>
        <v>16-19</v>
      </c>
      <c r="Y85" s="1" t="str">
        <f t="shared" si="10"/>
        <v>0-25000</v>
      </c>
      <c r="Z85" s="1" t="str">
        <f t="shared" si="11"/>
        <v>800-847</v>
      </c>
    </row>
    <row r="86" spans="1:26" x14ac:dyDescent="0.25">
      <c r="A86" s="1" t="s">
        <v>120</v>
      </c>
      <c r="B86" s="1">
        <v>51</v>
      </c>
      <c r="C86" s="1">
        <v>186230</v>
      </c>
      <c r="D86" s="1">
        <v>336</v>
      </c>
      <c r="E86" s="6">
        <v>0.39074796579381998</v>
      </c>
      <c r="F86" s="1">
        <v>2</v>
      </c>
      <c r="G86" s="1">
        <v>0</v>
      </c>
      <c r="H86" s="1">
        <v>51440</v>
      </c>
      <c r="I86" s="6">
        <v>0.45318999165445401</v>
      </c>
      <c r="J86" s="2" t="s">
        <v>41</v>
      </c>
      <c r="K86" s="1">
        <v>10</v>
      </c>
      <c r="L86" s="1" t="s">
        <v>30</v>
      </c>
      <c r="M86" s="1" t="s">
        <v>31</v>
      </c>
      <c r="N86" s="1" t="s">
        <v>28</v>
      </c>
      <c r="O86" s="1" t="s">
        <v>23</v>
      </c>
      <c r="P86" s="1" t="s">
        <v>22</v>
      </c>
      <c r="Q86" s="1" t="s">
        <v>28</v>
      </c>
      <c r="R86" s="1" t="s">
        <v>22</v>
      </c>
      <c r="S86" s="1" t="s">
        <v>28</v>
      </c>
      <c r="T86" s="1">
        <f t="shared" si="6"/>
        <v>3</v>
      </c>
      <c r="U86" s="1" t="str">
        <f t="shared" si="7"/>
        <v>Low Risk</v>
      </c>
      <c r="V86" s="1" t="str">
        <f>IF(B86&lt;=30, "18-30", IF(B86&lt;=40, "31-40", IF(B86&lt;=50, "41-50", IF(B86&lt;=60, "51-60", "61-74"))))</f>
        <v>51-60</v>
      </c>
      <c r="W86" s="1" t="str">
        <f t="shared" si="8"/>
        <v>150001-200000</v>
      </c>
      <c r="X86" s="1" t="str">
        <f t="shared" si="9"/>
        <v>6-10</v>
      </c>
      <c r="Y86" s="1" t="str">
        <f t="shared" si="10"/>
        <v>50001-75000</v>
      </c>
      <c r="Z86" s="1" t="str">
        <f t="shared" si="11"/>
        <v>300-399</v>
      </c>
    </row>
    <row r="87" spans="1:26" x14ac:dyDescent="0.25">
      <c r="A87" s="1" t="s">
        <v>121</v>
      </c>
      <c r="B87" s="1">
        <v>27</v>
      </c>
      <c r="C87" s="1">
        <v>80215</v>
      </c>
      <c r="D87" s="1">
        <v>572</v>
      </c>
      <c r="E87" s="6">
        <v>0.69621373073493997</v>
      </c>
      <c r="F87" s="1">
        <v>5</v>
      </c>
      <c r="G87" s="1">
        <v>0</v>
      </c>
      <c r="H87" s="1">
        <v>12707</v>
      </c>
      <c r="I87" s="6">
        <v>0.28077009659709101</v>
      </c>
      <c r="J87" s="2" t="s">
        <v>41</v>
      </c>
      <c r="K87" s="1">
        <v>19</v>
      </c>
      <c r="L87" s="1" t="s">
        <v>36</v>
      </c>
      <c r="M87" s="1" t="s">
        <v>37</v>
      </c>
      <c r="N87" s="1" t="s">
        <v>23</v>
      </c>
      <c r="O87" s="1" t="s">
        <v>23</v>
      </c>
      <c r="P87" s="1" t="s">
        <v>28</v>
      </c>
      <c r="Q87" s="1" t="s">
        <v>22</v>
      </c>
      <c r="R87" s="1" t="s">
        <v>23</v>
      </c>
      <c r="S87" s="1" t="s">
        <v>28</v>
      </c>
      <c r="T87" s="1">
        <f t="shared" si="6"/>
        <v>4</v>
      </c>
      <c r="U87" s="1" t="str">
        <f t="shared" si="7"/>
        <v>High Risk</v>
      </c>
      <c r="V87" s="1" t="str">
        <f>IF(B87&lt;=30, "18-30", IF(B87&lt;=40, "31-40", IF(B87&lt;=50, "41-50", IF(B87&lt;=60, "51-60", "61-74"))))</f>
        <v>18-30</v>
      </c>
      <c r="W87" s="1" t="str">
        <f t="shared" si="8"/>
        <v>50001-100000</v>
      </c>
      <c r="X87" s="1" t="str">
        <f t="shared" si="9"/>
        <v>16-19</v>
      </c>
      <c r="Y87" s="1" t="str">
        <f t="shared" si="10"/>
        <v>0-25000</v>
      </c>
      <c r="Z87" s="1" t="str">
        <f t="shared" si="11"/>
        <v>500-599</v>
      </c>
    </row>
    <row r="88" spans="1:26" x14ac:dyDescent="0.25">
      <c r="A88" s="1" t="s">
        <v>122</v>
      </c>
      <c r="B88" s="1">
        <v>53</v>
      </c>
      <c r="C88" s="1">
        <v>141131</v>
      </c>
      <c r="D88" s="1">
        <v>601</v>
      </c>
      <c r="E88" s="6">
        <v>0.64245429790117503</v>
      </c>
      <c r="F88" s="1">
        <v>3</v>
      </c>
      <c r="G88" s="1">
        <v>1</v>
      </c>
      <c r="H88" s="1">
        <v>92865</v>
      </c>
      <c r="I88" s="6">
        <v>0.32248488160456301</v>
      </c>
      <c r="J88" s="2" t="s">
        <v>33</v>
      </c>
      <c r="K88" s="1">
        <v>4</v>
      </c>
      <c r="L88" s="1" t="s">
        <v>43</v>
      </c>
      <c r="M88" s="1" t="s">
        <v>31</v>
      </c>
      <c r="N88" s="1" t="s">
        <v>28</v>
      </c>
      <c r="O88" s="1" t="s">
        <v>23</v>
      </c>
      <c r="P88" s="1" t="s">
        <v>28</v>
      </c>
      <c r="Q88" s="1" t="s">
        <v>22</v>
      </c>
      <c r="R88" s="1" t="s">
        <v>28</v>
      </c>
      <c r="S88" s="1" t="s">
        <v>23</v>
      </c>
      <c r="T88" s="1">
        <f t="shared" si="6"/>
        <v>3</v>
      </c>
      <c r="U88" s="1" t="str">
        <f t="shared" si="7"/>
        <v>High Risk</v>
      </c>
      <c r="V88" s="1" t="str">
        <f>IF(B88&lt;=30, "18-30", IF(B88&lt;=40, "31-40", IF(B88&lt;=50, "41-50", IF(B88&lt;=60, "51-60", "61-74"))))</f>
        <v>51-60</v>
      </c>
      <c r="W88" s="1" t="str">
        <f t="shared" si="8"/>
        <v>100001-150000</v>
      </c>
      <c r="X88" s="1" t="str">
        <f t="shared" si="9"/>
        <v>0-5</v>
      </c>
      <c r="Y88" s="1" t="str">
        <f t="shared" si="10"/>
        <v>75001-100000</v>
      </c>
      <c r="Z88" s="1" t="str">
        <f t="shared" si="11"/>
        <v>600-699</v>
      </c>
    </row>
    <row r="89" spans="1:26" x14ac:dyDescent="0.25">
      <c r="A89" s="1" t="s">
        <v>123</v>
      </c>
      <c r="B89" s="1">
        <v>31</v>
      </c>
      <c r="C89" s="1">
        <v>188416</v>
      </c>
      <c r="D89" s="1">
        <v>680</v>
      </c>
      <c r="E89" s="6">
        <v>0.524045126686842</v>
      </c>
      <c r="F89" s="1">
        <v>0</v>
      </c>
      <c r="G89" s="1">
        <v>0</v>
      </c>
      <c r="H89" s="1">
        <v>35598</v>
      </c>
      <c r="I89" s="6">
        <v>0.34854645246467397</v>
      </c>
      <c r="J89" s="2" t="s">
        <v>48</v>
      </c>
      <c r="K89" s="1">
        <v>18</v>
      </c>
      <c r="L89" s="1" t="s">
        <v>43</v>
      </c>
      <c r="M89" s="1" t="s">
        <v>37</v>
      </c>
      <c r="N89" s="1" t="s">
        <v>28</v>
      </c>
      <c r="O89" s="1" t="s">
        <v>22</v>
      </c>
      <c r="P89" s="1" t="s">
        <v>28</v>
      </c>
      <c r="Q89" s="1" t="s">
        <v>22</v>
      </c>
      <c r="R89" s="1" t="s">
        <v>23</v>
      </c>
      <c r="S89" s="1" t="s">
        <v>28</v>
      </c>
      <c r="T89" s="1">
        <f t="shared" si="6"/>
        <v>3</v>
      </c>
      <c r="U89" s="1" t="str">
        <f t="shared" si="7"/>
        <v>Low Risk</v>
      </c>
      <c r="V89" s="1" t="str">
        <f>IF(B89&lt;=30, "18-30", IF(B89&lt;=40, "31-40", IF(B89&lt;=50, "41-50", IF(B89&lt;=60, "51-60", "61-74"))))</f>
        <v>31-40</v>
      </c>
      <c r="W89" s="1" t="str">
        <f t="shared" si="8"/>
        <v>150001-200000</v>
      </c>
      <c r="X89" s="1" t="str">
        <f t="shared" si="9"/>
        <v>16-19</v>
      </c>
      <c r="Y89" s="1" t="str">
        <f t="shared" si="10"/>
        <v>25001-50000</v>
      </c>
      <c r="Z89" s="1" t="str">
        <f t="shared" si="11"/>
        <v>600-699</v>
      </c>
    </row>
    <row r="90" spans="1:26" x14ac:dyDescent="0.25">
      <c r="A90" s="1" t="s">
        <v>124</v>
      </c>
      <c r="B90" s="1">
        <v>48</v>
      </c>
      <c r="C90" s="1">
        <v>129585</v>
      </c>
      <c r="D90" s="1">
        <v>458</v>
      </c>
      <c r="E90" s="6">
        <v>0.35556373841460498</v>
      </c>
      <c r="F90" s="1">
        <v>4</v>
      </c>
      <c r="G90" s="1">
        <v>0</v>
      </c>
      <c r="H90" s="1">
        <v>51431</v>
      </c>
      <c r="I90" s="6">
        <v>0.17462998701017701</v>
      </c>
      <c r="J90" s="2" t="s">
        <v>48</v>
      </c>
      <c r="K90" s="1">
        <v>18</v>
      </c>
      <c r="L90" s="1" t="s">
        <v>43</v>
      </c>
      <c r="M90" s="1" t="s">
        <v>31</v>
      </c>
      <c r="N90" s="1" t="s">
        <v>28</v>
      </c>
      <c r="O90" s="1" t="s">
        <v>22</v>
      </c>
      <c r="P90" s="1" t="s">
        <v>23</v>
      </c>
      <c r="Q90" s="1" t="s">
        <v>22</v>
      </c>
      <c r="R90" s="1" t="s">
        <v>23</v>
      </c>
      <c r="S90" s="1" t="s">
        <v>28</v>
      </c>
      <c r="T90" s="1">
        <f t="shared" si="6"/>
        <v>4</v>
      </c>
      <c r="U90" s="1" t="str">
        <f t="shared" si="7"/>
        <v>High Risk</v>
      </c>
      <c r="V90" s="1" t="str">
        <f>IF(B90&lt;=30, "18-30", IF(B90&lt;=40, "31-40", IF(B90&lt;=50, "41-50", IF(B90&lt;=60, "51-60", "61-74"))))</f>
        <v>41-50</v>
      </c>
      <c r="W90" s="1" t="str">
        <f t="shared" si="8"/>
        <v>100001-150000</v>
      </c>
      <c r="X90" s="1" t="str">
        <f t="shared" si="9"/>
        <v>16-19</v>
      </c>
      <c r="Y90" s="1" t="str">
        <f t="shared" si="10"/>
        <v>50001-75000</v>
      </c>
      <c r="Z90" s="1" t="str">
        <f t="shared" si="11"/>
        <v>400-499</v>
      </c>
    </row>
    <row r="91" spans="1:26" x14ac:dyDescent="0.25">
      <c r="A91" s="1" t="s">
        <v>125</v>
      </c>
      <c r="B91" s="1">
        <v>65</v>
      </c>
      <c r="C91" s="1">
        <v>127856</v>
      </c>
      <c r="D91" s="1">
        <v>361</v>
      </c>
      <c r="E91" s="6">
        <v>1.0258425262600499</v>
      </c>
      <c r="F91" s="1">
        <v>2</v>
      </c>
      <c r="G91" s="1">
        <v>0</v>
      </c>
      <c r="H91" s="1">
        <v>2200</v>
      </c>
      <c r="I91" s="6">
        <v>0.34626661368198802</v>
      </c>
      <c r="J91" s="2" t="s">
        <v>41</v>
      </c>
      <c r="K91" s="1">
        <v>14</v>
      </c>
      <c r="L91" s="1" t="s">
        <v>26</v>
      </c>
      <c r="M91" s="1" t="s">
        <v>31</v>
      </c>
      <c r="N91" s="1" t="s">
        <v>28</v>
      </c>
      <c r="O91" s="1" t="s">
        <v>22</v>
      </c>
      <c r="P91" s="1" t="s">
        <v>28</v>
      </c>
      <c r="Q91" s="1" t="s">
        <v>23</v>
      </c>
      <c r="R91" s="1" t="s">
        <v>23</v>
      </c>
      <c r="S91" s="1" t="s">
        <v>28</v>
      </c>
      <c r="T91" s="1">
        <f t="shared" si="6"/>
        <v>3</v>
      </c>
      <c r="U91" s="1" t="str">
        <f t="shared" si="7"/>
        <v>Low Risk</v>
      </c>
      <c r="V91" s="1" t="str">
        <f>IF(B91&lt;=30, "18-30", IF(B91&lt;=40, "31-40", IF(B91&lt;=50, "41-50", IF(B91&lt;=60, "51-60", "61-74"))))</f>
        <v>61-74</v>
      </c>
      <c r="W91" s="1" t="str">
        <f t="shared" si="8"/>
        <v>100001-150000</v>
      </c>
      <c r="X91" s="1" t="str">
        <f t="shared" si="9"/>
        <v>11-15</v>
      </c>
      <c r="Y91" s="1" t="str">
        <f t="shared" si="10"/>
        <v>0-25000</v>
      </c>
      <c r="Z91" s="1" t="str">
        <f t="shared" si="11"/>
        <v>300-399</v>
      </c>
    </row>
    <row r="92" spans="1:26" x14ac:dyDescent="0.25">
      <c r="A92" s="1" t="s">
        <v>126</v>
      </c>
      <c r="B92" s="1">
        <v>32</v>
      </c>
      <c r="C92" s="1">
        <v>90353</v>
      </c>
      <c r="D92" s="1">
        <v>664</v>
      </c>
      <c r="E92" s="6">
        <v>0.68247492279257305</v>
      </c>
      <c r="F92" s="1">
        <v>3</v>
      </c>
      <c r="G92" s="1">
        <v>0</v>
      </c>
      <c r="H92" s="1">
        <v>20525</v>
      </c>
      <c r="I92" s="6">
        <v>0.309912653615463</v>
      </c>
      <c r="J92" s="2" t="s">
        <v>41</v>
      </c>
      <c r="K92" s="1">
        <v>15</v>
      </c>
      <c r="L92" s="1" t="s">
        <v>30</v>
      </c>
      <c r="M92" s="1" t="s">
        <v>21</v>
      </c>
      <c r="N92" s="1" t="s">
        <v>28</v>
      </c>
      <c r="O92" s="1" t="s">
        <v>22</v>
      </c>
      <c r="P92" s="1" t="s">
        <v>22</v>
      </c>
      <c r="Q92" s="1" t="s">
        <v>28</v>
      </c>
      <c r="R92" s="1" t="s">
        <v>28</v>
      </c>
      <c r="S92" s="1" t="s">
        <v>22</v>
      </c>
      <c r="T92" s="1">
        <f t="shared" si="6"/>
        <v>3</v>
      </c>
      <c r="U92" s="1" t="str">
        <f t="shared" si="7"/>
        <v>Low Risk</v>
      </c>
      <c r="V92" s="1" t="str">
        <f>IF(B92&lt;=30, "18-30", IF(B92&lt;=40, "31-40", IF(B92&lt;=50, "41-50", IF(B92&lt;=60, "51-60", "61-74"))))</f>
        <v>31-40</v>
      </c>
      <c r="W92" s="1" t="str">
        <f t="shared" si="8"/>
        <v>50001-100000</v>
      </c>
      <c r="X92" s="1" t="str">
        <f t="shared" si="9"/>
        <v>11-15</v>
      </c>
      <c r="Y92" s="1" t="str">
        <f t="shared" si="10"/>
        <v>0-25000</v>
      </c>
      <c r="Z92" s="1" t="str">
        <f t="shared" si="11"/>
        <v>600-699</v>
      </c>
    </row>
    <row r="93" spans="1:26" x14ac:dyDescent="0.25">
      <c r="A93" s="1" t="s">
        <v>127</v>
      </c>
      <c r="B93" s="1">
        <v>25</v>
      </c>
      <c r="C93" s="1">
        <v>18709</v>
      </c>
      <c r="D93" s="1">
        <v>444</v>
      </c>
      <c r="E93" s="6">
        <v>0.18045761604531799</v>
      </c>
      <c r="F93" s="1">
        <v>6</v>
      </c>
      <c r="G93" s="1">
        <v>0</v>
      </c>
      <c r="H93" s="1">
        <v>44437</v>
      </c>
      <c r="I93" s="6">
        <v>0.23564693022955999</v>
      </c>
      <c r="J93" s="2" t="s">
        <v>41</v>
      </c>
      <c r="K93" s="1">
        <v>8</v>
      </c>
      <c r="L93" s="1" t="s">
        <v>43</v>
      </c>
      <c r="M93" s="1" t="s">
        <v>27</v>
      </c>
      <c r="N93" s="1" t="s">
        <v>23</v>
      </c>
      <c r="O93" s="1" t="s">
        <v>22</v>
      </c>
      <c r="P93" s="1" t="s">
        <v>22</v>
      </c>
      <c r="Q93" s="1" t="s">
        <v>28</v>
      </c>
      <c r="R93" s="1" t="s">
        <v>28</v>
      </c>
      <c r="S93" s="1" t="s">
        <v>22</v>
      </c>
      <c r="T93" s="1">
        <f t="shared" si="6"/>
        <v>4</v>
      </c>
      <c r="U93" s="1" t="str">
        <f t="shared" si="7"/>
        <v>High Risk</v>
      </c>
      <c r="V93" s="1" t="str">
        <f>IF(B93&lt;=30, "18-30", IF(B93&lt;=40, "31-40", IF(B93&lt;=50, "41-50", IF(B93&lt;=60, "51-60", "61-74"))))</f>
        <v>18-30</v>
      </c>
      <c r="W93" s="1" t="str">
        <f t="shared" si="8"/>
        <v>0-50000</v>
      </c>
      <c r="X93" s="1" t="str">
        <f t="shared" si="9"/>
        <v>6-10</v>
      </c>
      <c r="Y93" s="1" t="str">
        <f t="shared" si="10"/>
        <v>25001-50000</v>
      </c>
      <c r="Z93" s="1" t="str">
        <f t="shared" si="11"/>
        <v>400-499</v>
      </c>
    </row>
    <row r="94" spans="1:26" x14ac:dyDescent="0.25">
      <c r="A94" s="1" t="s">
        <v>128</v>
      </c>
      <c r="B94" s="1">
        <v>31</v>
      </c>
      <c r="C94" s="1">
        <v>90353</v>
      </c>
      <c r="D94" s="1">
        <v>372</v>
      </c>
      <c r="E94" s="6">
        <v>0.39674879681257402</v>
      </c>
      <c r="F94" s="1">
        <v>6</v>
      </c>
      <c r="G94" s="1">
        <v>0</v>
      </c>
      <c r="H94" s="1">
        <v>59192</v>
      </c>
      <c r="I94" s="6">
        <v>0.184346401516227</v>
      </c>
      <c r="J94" s="2" t="s">
        <v>48</v>
      </c>
      <c r="K94" s="1">
        <v>3</v>
      </c>
      <c r="L94" s="1" t="s">
        <v>26</v>
      </c>
      <c r="M94" s="1" t="s">
        <v>51</v>
      </c>
      <c r="N94" s="1" t="s">
        <v>22</v>
      </c>
      <c r="O94" s="1" t="s">
        <v>22</v>
      </c>
      <c r="P94" s="1" t="s">
        <v>23</v>
      </c>
      <c r="Q94" s="1" t="s">
        <v>28</v>
      </c>
      <c r="R94" s="1" t="s">
        <v>23</v>
      </c>
      <c r="S94" s="1" t="s">
        <v>28</v>
      </c>
      <c r="T94" s="1">
        <f t="shared" si="6"/>
        <v>4</v>
      </c>
      <c r="U94" s="1" t="str">
        <f t="shared" si="7"/>
        <v>High Risk</v>
      </c>
      <c r="V94" s="1" t="str">
        <f>IF(B94&lt;=30, "18-30", IF(B94&lt;=40, "31-40", IF(B94&lt;=50, "41-50", IF(B94&lt;=60, "51-60", "61-74"))))</f>
        <v>31-40</v>
      </c>
      <c r="W94" s="1" t="str">
        <f t="shared" si="8"/>
        <v>50001-100000</v>
      </c>
      <c r="X94" s="1" t="str">
        <f t="shared" si="9"/>
        <v>0-5</v>
      </c>
      <c r="Y94" s="1" t="str">
        <f t="shared" si="10"/>
        <v>50001-75000</v>
      </c>
      <c r="Z94" s="1" t="str">
        <f t="shared" si="11"/>
        <v>300-399</v>
      </c>
    </row>
    <row r="95" spans="1:26" x14ac:dyDescent="0.25">
      <c r="A95" s="1" t="s">
        <v>129</v>
      </c>
      <c r="B95" s="1">
        <v>40</v>
      </c>
      <c r="C95" s="1">
        <v>107658</v>
      </c>
      <c r="D95" s="1">
        <v>439</v>
      </c>
      <c r="E95" s="6">
        <v>0.68635521948174105</v>
      </c>
      <c r="F95" s="1">
        <v>3</v>
      </c>
      <c r="G95" s="1">
        <v>0</v>
      </c>
      <c r="H95" s="1">
        <v>17401</v>
      </c>
      <c r="I95" s="6">
        <v>0.36058855479572699</v>
      </c>
      <c r="J95" s="2" t="s">
        <v>41</v>
      </c>
      <c r="K95" s="1">
        <v>14</v>
      </c>
      <c r="L95" s="1" t="s">
        <v>36</v>
      </c>
      <c r="M95" s="1" t="s">
        <v>51</v>
      </c>
      <c r="N95" s="1" t="s">
        <v>28</v>
      </c>
      <c r="O95" s="1" t="s">
        <v>22</v>
      </c>
      <c r="P95" s="1" t="s">
        <v>23</v>
      </c>
      <c r="Q95" s="1" t="s">
        <v>28</v>
      </c>
      <c r="R95" s="1" t="s">
        <v>28</v>
      </c>
      <c r="S95" s="1" t="s">
        <v>22</v>
      </c>
      <c r="T95" s="1">
        <f t="shared" si="6"/>
        <v>3</v>
      </c>
      <c r="U95" s="1" t="str">
        <f t="shared" si="7"/>
        <v>Low Risk</v>
      </c>
      <c r="V95" s="1" t="str">
        <f>IF(B95&lt;=30, "18-30", IF(B95&lt;=40, "31-40", IF(B95&lt;=50, "41-50", IF(B95&lt;=60, "51-60", "61-74"))))</f>
        <v>31-40</v>
      </c>
      <c r="W95" s="1" t="str">
        <f t="shared" si="8"/>
        <v>100001-150000</v>
      </c>
      <c r="X95" s="1" t="str">
        <f t="shared" si="9"/>
        <v>11-15</v>
      </c>
      <c r="Y95" s="1" t="str">
        <f t="shared" si="10"/>
        <v>0-25000</v>
      </c>
      <c r="Z95" s="1" t="str">
        <f t="shared" si="11"/>
        <v>400-499</v>
      </c>
    </row>
    <row r="96" spans="1:26" x14ac:dyDescent="0.25">
      <c r="A96" s="1" t="s">
        <v>130</v>
      </c>
      <c r="B96" s="1">
        <v>74</v>
      </c>
      <c r="C96" s="1">
        <v>35056</v>
      </c>
      <c r="D96" s="1">
        <v>648</v>
      </c>
      <c r="E96" s="6">
        <v>0.34009221575346299</v>
      </c>
      <c r="F96" s="1">
        <v>3</v>
      </c>
      <c r="G96" s="1">
        <v>0</v>
      </c>
      <c r="H96" s="1">
        <v>67236</v>
      </c>
      <c r="I96" s="6">
        <v>0.41277120081948698</v>
      </c>
      <c r="J96" s="2" t="s">
        <v>33</v>
      </c>
      <c r="K96" s="1">
        <v>11</v>
      </c>
      <c r="L96" s="1" t="s">
        <v>43</v>
      </c>
      <c r="M96" s="1" t="s">
        <v>51</v>
      </c>
      <c r="N96" s="1" t="s">
        <v>23</v>
      </c>
      <c r="O96" s="1" t="s">
        <v>22</v>
      </c>
      <c r="P96" s="1" t="s">
        <v>23</v>
      </c>
      <c r="Q96" s="1" t="s">
        <v>23</v>
      </c>
      <c r="R96" s="1" t="s">
        <v>23</v>
      </c>
      <c r="S96" s="1" t="s">
        <v>28</v>
      </c>
      <c r="T96" s="1">
        <f t="shared" si="6"/>
        <v>5</v>
      </c>
      <c r="U96" s="1" t="str">
        <f t="shared" si="7"/>
        <v>High Risk</v>
      </c>
      <c r="V96" s="1" t="str">
        <f>IF(B96&lt;=30, "18-30", IF(B96&lt;=40, "31-40", IF(B96&lt;=50, "41-50", IF(B96&lt;=60, "51-60", "61-74"))))</f>
        <v>61-74</v>
      </c>
      <c r="W96" s="1" t="str">
        <f t="shared" si="8"/>
        <v>0-50000</v>
      </c>
      <c r="X96" s="1" t="str">
        <f t="shared" si="9"/>
        <v>11-15</v>
      </c>
      <c r="Y96" s="1" t="str">
        <f t="shared" si="10"/>
        <v>50001-75000</v>
      </c>
      <c r="Z96" s="1" t="str">
        <f t="shared" si="11"/>
        <v>600-699</v>
      </c>
    </row>
    <row r="97" spans="1:26" x14ac:dyDescent="0.25">
      <c r="A97" s="1" t="s">
        <v>131</v>
      </c>
      <c r="B97" s="1">
        <v>57</v>
      </c>
      <c r="C97" s="1">
        <v>90353</v>
      </c>
      <c r="D97" s="1">
        <v>306</v>
      </c>
      <c r="E97" s="6">
        <v>0.57030959176517704</v>
      </c>
      <c r="F97" s="1">
        <v>3</v>
      </c>
      <c r="G97" s="1">
        <v>0</v>
      </c>
      <c r="H97" s="1">
        <v>11251</v>
      </c>
      <c r="I97" s="6">
        <v>0.31785905173927997</v>
      </c>
      <c r="J97" s="2" t="s">
        <v>48</v>
      </c>
      <c r="K97" s="1">
        <v>2</v>
      </c>
      <c r="L97" s="1" t="s">
        <v>43</v>
      </c>
      <c r="M97" s="1" t="s">
        <v>37</v>
      </c>
      <c r="N97" s="1" t="s">
        <v>28</v>
      </c>
      <c r="O97" s="1" t="s">
        <v>22</v>
      </c>
      <c r="P97" s="1" t="s">
        <v>23</v>
      </c>
      <c r="Q97" s="1" t="s">
        <v>22</v>
      </c>
      <c r="R97" s="1" t="s">
        <v>23</v>
      </c>
      <c r="S97" s="1" t="s">
        <v>23</v>
      </c>
      <c r="T97" s="1">
        <f t="shared" si="6"/>
        <v>5</v>
      </c>
      <c r="U97" s="1" t="str">
        <f t="shared" si="7"/>
        <v>High Risk</v>
      </c>
      <c r="V97" s="1" t="str">
        <f>IF(B97&lt;=30, "18-30", IF(B97&lt;=40, "31-40", IF(B97&lt;=50, "41-50", IF(B97&lt;=60, "51-60", "61-74"))))</f>
        <v>51-60</v>
      </c>
      <c r="W97" s="1" t="str">
        <f t="shared" si="8"/>
        <v>50001-100000</v>
      </c>
      <c r="X97" s="1" t="str">
        <f t="shared" si="9"/>
        <v>0-5</v>
      </c>
      <c r="Y97" s="1" t="str">
        <f t="shared" si="10"/>
        <v>0-25000</v>
      </c>
      <c r="Z97" s="1" t="str">
        <f t="shared" si="11"/>
        <v>300-399</v>
      </c>
    </row>
    <row r="98" spans="1:26" x14ac:dyDescent="0.25">
      <c r="A98" s="1" t="s">
        <v>132</v>
      </c>
      <c r="B98" s="1">
        <v>38</v>
      </c>
      <c r="C98" s="1">
        <v>121357</v>
      </c>
      <c r="D98" s="1">
        <v>742</v>
      </c>
      <c r="E98" s="6">
        <v>0.69015926006722905</v>
      </c>
      <c r="F98" s="1">
        <v>5</v>
      </c>
      <c r="G98" s="1">
        <v>0</v>
      </c>
      <c r="H98" s="1">
        <v>8110</v>
      </c>
      <c r="I98" s="6">
        <v>0.15655346581503099</v>
      </c>
      <c r="J98" s="2" t="s">
        <v>25</v>
      </c>
      <c r="K98" s="1">
        <v>13</v>
      </c>
      <c r="L98" s="1" t="s">
        <v>26</v>
      </c>
      <c r="M98" s="1" t="s">
        <v>51</v>
      </c>
      <c r="N98" s="1" t="s">
        <v>28</v>
      </c>
      <c r="O98" s="1" t="s">
        <v>28</v>
      </c>
      <c r="P98" s="1" t="s">
        <v>23</v>
      </c>
      <c r="Q98" s="1" t="s">
        <v>23</v>
      </c>
      <c r="R98" s="1" t="s">
        <v>28</v>
      </c>
      <c r="S98" s="1" t="s">
        <v>28</v>
      </c>
      <c r="T98" s="1">
        <f t="shared" si="6"/>
        <v>2</v>
      </c>
      <c r="U98" s="1" t="str">
        <f t="shared" si="7"/>
        <v>Low Risk</v>
      </c>
      <c r="V98" s="1" t="str">
        <f>IF(B98&lt;=30, "18-30", IF(B98&lt;=40, "31-40", IF(B98&lt;=50, "41-50", IF(B98&lt;=60, "51-60", "61-74"))))</f>
        <v>31-40</v>
      </c>
      <c r="W98" s="1" t="str">
        <f t="shared" si="8"/>
        <v>100001-150000</v>
      </c>
      <c r="X98" s="1" t="str">
        <f t="shared" si="9"/>
        <v>11-15</v>
      </c>
      <c r="Y98" s="1" t="str">
        <f t="shared" si="10"/>
        <v>0-25000</v>
      </c>
      <c r="Z98" s="1" t="str">
        <f t="shared" si="11"/>
        <v>700-799</v>
      </c>
    </row>
    <row r="99" spans="1:26" x14ac:dyDescent="0.25">
      <c r="A99" s="1" t="s">
        <v>133</v>
      </c>
      <c r="B99" s="1">
        <v>33</v>
      </c>
      <c r="C99" s="1">
        <v>152326</v>
      </c>
      <c r="D99" s="1">
        <v>383</v>
      </c>
      <c r="E99" s="6">
        <v>0.05</v>
      </c>
      <c r="F99" s="1">
        <v>3</v>
      </c>
      <c r="G99" s="1">
        <v>0</v>
      </c>
      <c r="H99" s="1">
        <v>10778</v>
      </c>
      <c r="I99" s="6">
        <v>0.19426671828252601</v>
      </c>
      <c r="J99" s="2" t="s">
        <v>33</v>
      </c>
      <c r="K99" s="1">
        <v>16</v>
      </c>
      <c r="L99" s="1" t="s">
        <v>30</v>
      </c>
      <c r="M99" s="1" t="s">
        <v>51</v>
      </c>
      <c r="N99" s="1" t="s">
        <v>23</v>
      </c>
      <c r="O99" s="1" t="s">
        <v>22</v>
      </c>
      <c r="P99" s="1" t="s">
        <v>28</v>
      </c>
      <c r="Q99" s="1" t="s">
        <v>28</v>
      </c>
      <c r="R99" s="1" t="s">
        <v>23</v>
      </c>
      <c r="S99" s="1" t="s">
        <v>28</v>
      </c>
      <c r="T99" s="1">
        <f t="shared" si="6"/>
        <v>3</v>
      </c>
      <c r="U99" s="1" t="str">
        <f t="shared" si="7"/>
        <v>Low Risk</v>
      </c>
      <c r="V99" s="1" t="str">
        <f>IF(B99&lt;=30, "18-30", IF(B99&lt;=40, "31-40", IF(B99&lt;=50, "41-50", IF(B99&lt;=60, "51-60", "61-74"))))</f>
        <v>31-40</v>
      </c>
      <c r="W99" s="1" t="str">
        <f t="shared" si="8"/>
        <v>150001-200000</v>
      </c>
      <c r="X99" s="1" t="str">
        <f t="shared" si="9"/>
        <v>16-19</v>
      </c>
      <c r="Y99" s="1" t="str">
        <f t="shared" si="10"/>
        <v>0-25000</v>
      </c>
      <c r="Z99" s="1" t="str">
        <f t="shared" si="11"/>
        <v>300-399</v>
      </c>
    </row>
    <row r="100" spans="1:26" x14ac:dyDescent="0.25">
      <c r="A100" s="1" t="s">
        <v>134</v>
      </c>
      <c r="B100" s="1">
        <v>62</v>
      </c>
      <c r="C100" s="1">
        <v>189197</v>
      </c>
      <c r="D100" s="1">
        <v>639</v>
      </c>
      <c r="E100" s="6">
        <v>0.47839246004214903</v>
      </c>
      <c r="F100" s="1">
        <v>4</v>
      </c>
      <c r="G100" s="1">
        <v>1</v>
      </c>
      <c r="H100" s="1">
        <v>50183</v>
      </c>
      <c r="I100" s="6">
        <v>0.256787629067594</v>
      </c>
      <c r="J100" s="2" t="s">
        <v>41</v>
      </c>
      <c r="K100" s="1">
        <v>18</v>
      </c>
      <c r="L100" s="1" t="s">
        <v>36</v>
      </c>
      <c r="M100" s="1" t="s">
        <v>21</v>
      </c>
      <c r="N100" s="1" t="s">
        <v>23</v>
      </c>
      <c r="O100" s="1" t="s">
        <v>22</v>
      </c>
      <c r="P100" s="1" t="s">
        <v>28</v>
      </c>
      <c r="Q100" s="1" t="s">
        <v>23</v>
      </c>
      <c r="R100" s="1" t="s">
        <v>28</v>
      </c>
      <c r="S100" s="1" t="s">
        <v>22</v>
      </c>
      <c r="T100" s="1">
        <f t="shared" si="6"/>
        <v>4</v>
      </c>
      <c r="U100" s="1" t="str">
        <f t="shared" si="7"/>
        <v>High Risk</v>
      </c>
      <c r="V100" s="1" t="str">
        <f>IF(B100&lt;=30, "18-30", IF(B100&lt;=40, "31-40", IF(B100&lt;=50, "41-50", IF(B100&lt;=60, "51-60", "61-74"))))</f>
        <v>61-74</v>
      </c>
      <c r="W100" s="1" t="str">
        <f t="shared" si="8"/>
        <v>150001-200000</v>
      </c>
      <c r="X100" s="1" t="str">
        <f t="shared" si="9"/>
        <v>16-19</v>
      </c>
      <c r="Y100" s="1" t="str">
        <f t="shared" si="10"/>
        <v>50001-75000</v>
      </c>
      <c r="Z100" s="1" t="str">
        <f t="shared" si="11"/>
        <v>600-699</v>
      </c>
    </row>
    <row r="101" spans="1:26" x14ac:dyDescent="0.25">
      <c r="A101" s="1" t="s">
        <v>135</v>
      </c>
      <c r="B101" s="1">
        <v>35</v>
      </c>
      <c r="C101" s="1">
        <v>54298</v>
      </c>
      <c r="D101" s="1">
        <v>495</v>
      </c>
      <c r="E101" s="6">
        <v>0.48624183071302401</v>
      </c>
      <c r="F101" s="1">
        <v>2</v>
      </c>
      <c r="G101" s="1">
        <v>0</v>
      </c>
      <c r="H101" s="1">
        <v>13355</v>
      </c>
      <c r="I101" s="6">
        <v>0.45646197411607498</v>
      </c>
      <c r="J101" s="2" t="s">
        <v>48</v>
      </c>
      <c r="K101" s="1">
        <v>5</v>
      </c>
      <c r="L101" s="1" t="s">
        <v>43</v>
      </c>
      <c r="M101" s="1" t="s">
        <v>31</v>
      </c>
      <c r="N101" s="1" t="s">
        <v>22</v>
      </c>
      <c r="O101" s="1" t="s">
        <v>23</v>
      </c>
      <c r="P101" s="1" t="s">
        <v>23</v>
      </c>
      <c r="Q101" s="1" t="s">
        <v>22</v>
      </c>
      <c r="R101" s="1" t="s">
        <v>22</v>
      </c>
      <c r="S101" s="1" t="s">
        <v>22</v>
      </c>
      <c r="T101" s="1">
        <f t="shared" si="6"/>
        <v>6</v>
      </c>
      <c r="U101" s="1" t="str">
        <f t="shared" si="7"/>
        <v>High Risk</v>
      </c>
      <c r="V101" s="1" t="str">
        <f>IF(B101&lt;=30, "18-30", IF(B101&lt;=40, "31-40", IF(B101&lt;=50, "41-50", IF(B101&lt;=60, "51-60", "61-74"))))</f>
        <v>31-40</v>
      </c>
      <c r="W101" s="1" t="str">
        <f t="shared" si="8"/>
        <v>50001-100000</v>
      </c>
      <c r="X101" s="1" t="str">
        <f t="shared" si="9"/>
        <v>0-5</v>
      </c>
      <c r="Y101" s="1" t="str">
        <f t="shared" si="10"/>
        <v>0-25000</v>
      </c>
      <c r="Z101" s="1" t="str">
        <f t="shared" si="11"/>
        <v>400-499</v>
      </c>
    </row>
    <row r="102" spans="1:26" x14ac:dyDescent="0.25">
      <c r="A102" s="1" t="s">
        <v>136</v>
      </c>
      <c r="B102" s="1">
        <v>64</v>
      </c>
      <c r="C102" s="1">
        <v>106007</v>
      </c>
      <c r="D102" s="1">
        <v>820</v>
      </c>
      <c r="E102" s="6">
        <v>0.41758550886324203</v>
      </c>
      <c r="F102" s="1">
        <v>5</v>
      </c>
      <c r="G102" s="1">
        <v>0</v>
      </c>
      <c r="H102" s="1">
        <v>11061</v>
      </c>
      <c r="I102" s="6">
        <v>0.27532493379011203</v>
      </c>
      <c r="J102" s="2" t="s">
        <v>41</v>
      </c>
      <c r="K102" s="1">
        <v>3</v>
      </c>
      <c r="L102" s="1" t="s">
        <v>30</v>
      </c>
      <c r="M102" s="1" t="s">
        <v>51</v>
      </c>
      <c r="N102" s="1" t="s">
        <v>28</v>
      </c>
      <c r="O102" s="1" t="s">
        <v>22</v>
      </c>
      <c r="P102" s="1" t="s">
        <v>23</v>
      </c>
      <c r="Q102" s="1" t="s">
        <v>22</v>
      </c>
      <c r="R102" s="1" t="s">
        <v>22</v>
      </c>
      <c r="S102" s="1" t="s">
        <v>23</v>
      </c>
      <c r="T102" s="1">
        <f t="shared" si="6"/>
        <v>5</v>
      </c>
      <c r="U102" s="1" t="str">
        <f t="shared" si="7"/>
        <v>High Risk</v>
      </c>
      <c r="V102" s="1" t="str">
        <f>IF(B102&lt;=30, "18-30", IF(B102&lt;=40, "31-40", IF(B102&lt;=50, "41-50", IF(B102&lt;=60, "51-60", "61-74"))))</f>
        <v>61-74</v>
      </c>
      <c r="W102" s="1" t="str">
        <f t="shared" si="8"/>
        <v>100001-150000</v>
      </c>
      <c r="X102" s="1" t="str">
        <f t="shared" si="9"/>
        <v>0-5</v>
      </c>
      <c r="Y102" s="1" t="str">
        <f t="shared" si="10"/>
        <v>0-25000</v>
      </c>
      <c r="Z102" s="1" t="str">
        <f t="shared" si="11"/>
        <v>800-847</v>
      </c>
    </row>
    <row r="103" spans="1:26" x14ac:dyDescent="0.25">
      <c r="A103" s="1" t="s">
        <v>137</v>
      </c>
      <c r="B103" s="1">
        <v>70</v>
      </c>
      <c r="C103" s="1">
        <v>155734</v>
      </c>
      <c r="D103" s="1">
        <v>563</v>
      </c>
      <c r="E103" s="6">
        <v>0.56033902698920801</v>
      </c>
      <c r="F103" s="1">
        <v>3</v>
      </c>
      <c r="G103" s="1">
        <v>0</v>
      </c>
      <c r="H103" s="1">
        <v>79354</v>
      </c>
      <c r="I103" s="6">
        <v>0.25314310772018001</v>
      </c>
      <c r="J103" s="2" t="s">
        <v>25</v>
      </c>
      <c r="K103" s="1">
        <v>6</v>
      </c>
      <c r="L103" s="1" t="s">
        <v>36</v>
      </c>
      <c r="M103" s="1" t="s">
        <v>27</v>
      </c>
      <c r="N103" s="1" t="s">
        <v>22</v>
      </c>
      <c r="O103" s="1" t="s">
        <v>23</v>
      </c>
      <c r="P103" s="1" t="s">
        <v>23</v>
      </c>
      <c r="Q103" s="1" t="s">
        <v>23</v>
      </c>
      <c r="R103" s="1" t="s">
        <v>23</v>
      </c>
      <c r="S103" s="1" t="s">
        <v>28</v>
      </c>
      <c r="T103" s="1">
        <f t="shared" si="6"/>
        <v>5</v>
      </c>
      <c r="U103" s="1" t="str">
        <f t="shared" si="7"/>
        <v>High Risk</v>
      </c>
      <c r="V103" s="1" t="str">
        <f>IF(B103&lt;=30, "18-30", IF(B103&lt;=40, "31-40", IF(B103&lt;=50, "41-50", IF(B103&lt;=60, "51-60", "61-74"))))</f>
        <v>61-74</v>
      </c>
      <c r="W103" s="1" t="str">
        <f t="shared" si="8"/>
        <v>150001-200000</v>
      </c>
      <c r="X103" s="1" t="str">
        <f t="shared" si="9"/>
        <v>6-10</v>
      </c>
      <c r="Y103" s="1" t="str">
        <f t="shared" si="10"/>
        <v>75001-100000</v>
      </c>
      <c r="Z103" s="1" t="str">
        <f t="shared" si="11"/>
        <v>500-599</v>
      </c>
    </row>
    <row r="104" spans="1:26" x14ac:dyDescent="0.25">
      <c r="A104" s="1" t="s">
        <v>138</v>
      </c>
      <c r="B104" s="1">
        <v>41</v>
      </c>
      <c r="C104" s="1">
        <v>163216</v>
      </c>
      <c r="D104" s="1">
        <v>429</v>
      </c>
      <c r="E104" s="6">
        <v>0.631503921499174</v>
      </c>
      <c r="F104" s="1">
        <v>1</v>
      </c>
      <c r="G104" s="1">
        <v>1</v>
      </c>
      <c r="H104" s="1">
        <v>45776</v>
      </c>
      <c r="I104" s="6">
        <v>0.132651520032388</v>
      </c>
      <c r="J104" s="2" t="s">
        <v>48</v>
      </c>
      <c r="K104" s="1">
        <v>18</v>
      </c>
      <c r="L104" s="1" t="s">
        <v>20</v>
      </c>
      <c r="M104" s="1" t="s">
        <v>51</v>
      </c>
      <c r="N104" s="1" t="s">
        <v>22</v>
      </c>
      <c r="O104" s="1" t="s">
        <v>23</v>
      </c>
      <c r="P104" s="1" t="s">
        <v>22</v>
      </c>
      <c r="Q104" s="1" t="s">
        <v>22</v>
      </c>
      <c r="R104" s="1" t="s">
        <v>23</v>
      </c>
      <c r="S104" s="1" t="s">
        <v>28</v>
      </c>
      <c r="T104" s="1">
        <f t="shared" si="6"/>
        <v>5</v>
      </c>
      <c r="U104" s="1" t="str">
        <f t="shared" si="7"/>
        <v>High Risk</v>
      </c>
      <c r="V104" s="1" t="str">
        <f>IF(B104&lt;=30, "18-30", IF(B104&lt;=40, "31-40", IF(B104&lt;=50, "41-50", IF(B104&lt;=60, "51-60", "61-74"))))</f>
        <v>41-50</v>
      </c>
      <c r="W104" s="1" t="str">
        <f t="shared" si="8"/>
        <v>150001-200000</v>
      </c>
      <c r="X104" s="1" t="str">
        <f t="shared" si="9"/>
        <v>16-19</v>
      </c>
      <c r="Y104" s="1" t="str">
        <f t="shared" si="10"/>
        <v>25001-50000</v>
      </c>
      <c r="Z104" s="1" t="str">
        <f t="shared" si="11"/>
        <v>400-499</v>
      </c>
    </row>
    <row r="105" spans="1:26" x14ac:dyDescent="0.25">
      <c r="A105" s="1" t="s">
        <v>139</v>
      </c>
      <c r="B105" s="1">
        <v>43</v>
      </c>
      <c r="C105" s="1">
        <v>107658</v>
      </c>
      <c r="D105" s="1">
        <v>679</v>
      </c>
      <c r="E105" s="6">
        <v>0.52841018886492097</v>
      </c>
      <c r="F105" s="1">
        <v>1</v>
      </c>
      <c r="G105" s="1">
        <v>0</v>
      </c>
      <c r="H105" s="1">
        <v>60628</v>
      </c>
      <c r="I105" s="6">
        <v>0.23433152098898799</v>
      </c>
      <c r="J105" s="2" t="s">
        <v>41</v>
      </c>
      <c r="K105" s="1">
        <v>16</v>
      </c>
      <c r="L105" s="1" t="s">
        <v>20</v>
      </c>
      <c r="M105" s="1" t="s">
        <v>37</v>
      </c>
      <c r="N105" s="1" t="s">
        <v>22</v>
      </c>
      <c r="O105" s="1" t="s">
        <v>28</v>
      </c>
      <c r="P105" s="1" t="s">
        <v>22</v>
      </c>
      <c r="Q105" s="1" t="s">
        <v>22</v>
      </c>
      <c r="R105" s="1" t="s">
        <v>23</v>
      </c>
      <c r="S105" s="1" t="s">
        <v>23</v>
      </c>
      <c r="T105" s="1">
        <f t="shared" si="6"/>
        <v>5</v>
      </c>
      <c r="U105" s="1" t="str">
        <f t="shared" si="7"/>
        <v>High Risk</v>
      </c>
      <c r="V105" s="1" t="str">
        <f>IF(B105&lt;=30, "18-30", IF(B105&lt;=40, "31-40", IF(B105&lt;=50, "41-50", IF(B105&lt;=60, "51-60", "61-74"))))</f>
        <v>41-50</v>
      </c>
      <c r="W105" s="1" t="str">
        <f t="shared" si="8"/>
        <v>100001-150000</v>
      </c>
      <c r="X105" s="1" t="str">
        <f t="shared" si="9"/>
        <v>16-19</v>
      </c>
      <c r="Y105" s="1" t="str">
        <f t="shared" si="10"/>
        <v>50001-75000</v>
      </c>
      <c r="Z105" s="1" t="str">
        <f t="shared" si="11"/>
        <v>600-699</v>
      </c>
    </row>
    <row r="106" spans="1:26" x14ac:dyDescent="0.25">
      <c r="A106" s="1" t="s">
        <v>140</v>
      </c>
      <c r="B106" s="1">
        <v>42</v>
      </c>
      <c r="C106" s="1">
        <v>178165</v>
      </c>
      <c r="D106" s="1">
        <v>383</v>
      </c>
      <c r="E106" s="6">
        <v>0.42523452119011301</v>
      </c>
      <c r="F106" s="1">
        <v>2</v>
      </c>
      <c r="G106" s="1">
        <v>0</v>
      </c>
      <c r="H106" s="1">
        <v>45776</v>
      </c>
      <c r="I106" s="6">
        <v>0.17670636460091599</v>
      </c>
      <c r="J106" s="2" t="s">
        <v>25</v>
      </c>
      <c r="K106" s="1">
        <v>15</v>
      </c>
      <c r="L106" s="1" t="s">
        <v>36</v>
      </c>
      <c r="M106" s="1" t="s">
        <v>37</v>
      </c>
      <c r="N106" s="1" t="s">
        <v>23</v>
      </c>
      <c r="O106" s="1" t="s">
        <v>28</v>
      </c>
      <c r="P106" s="1" t="s">
        <v>23</v>
      </c>
      <c r="Q106" s="1" t="s">
        <v>28</v>
      </c>
      <c r="R106" s="1" t="s">
        <v>28</v>
      </c>
      <c r="S106" s="1" t="s">
        <v>22</v>
      </c>
      <c r="T106" s="1">
        <f t="shared" si="6"/>
        <v>3</v>
      </c>
      <c r="U106" s="1" t="str">
        <f t="shared" si="7"/>
        <v>Low Risk</v>
      </c>
      <c r="V106" s="1" t="str">
        <f>IF(B106&lt;=30, "18-30", IF(B106&lt;=40, "31-40", IF(B106&lt;=50, "41-50", IF(B106&lt;=60, "51-60", "61-74"))))</f>
        <v>41-50</v>
      </c>
      <c r="W106" s="1" t="str">
        <f t="shared" si="8"/>
        <v>150001-200000</v>
      </c>
      <c r="X106" s="1" t="str">
        <f t="shared" si="9"/>
        <v>11-15</v>
      </c>
      <c r="Y106" s="1" t="str">
        <f t="shared" si="10"/>
        <v>25001-50000</v>
      </c>
      <c r="Z106" s="1" t="str">
        <f t="shared" si="11"/>
        <v>300-399</v>
      </c>
    </row>
    <row r="107" spans="1:26" x14ac:dyDescent="0.25">
      <c r="A107" s="1" t="s">
        <v>141</v>
      </c>
      <c r="B107" s="1">
        <v>62</v>
      </c>
      <c r="C107" s="1">
        <v>99076</v>
      </c>
      <c r="D107" s="1">
        <v>340</v>
      </c>
      <c r="E107" s="6">
        <v>0.62652425995685301</v>
      </c>
      <c r="F107" s="1">
        <v>6</v>
      </c>
      <c r="G107" s="1">
        <v>0</v>
      </c>
      <c r="H107" s="1">
        <v>30443</v>
      </c>
      <c r="I107" s="6">
        <v>0.199682016907719</v>
      </c>
      <c r="J107" s="2" t="s">
        <v>48</v>
      </c>
      <c r="K107" s="1">
        <v>14</v>
      </c>
      <c r="L107" s="1" t="s">
        <v>26</v>
      </c>
      <c r="M107" s="1" t="s">
        <v>37</v>
      </c>
      <c r="N107" s="1" t="s">
        <v>22</v>
      </c>
      <c r="O107" s="1" t="s">
        <v>22</v>
      </c>
      <c r="P107" s="1" t="s">
        <v>22</v>
      </c>
      <c r="Q107" s="1" t="s">
        <v>23</v>
      </c>
      <c r="R107" s="1" t="s">
        <v>23</v>
      </c>
      <c r="S107" s="1" t="s">
        <v>23</v>
      </c>
      <c r="T107" s="1">
        <f t="shared" si="6"/>
        <v>6</v>
      </c>
      <c r="U107" s="1" t="str">
        <f t="shared" si="7"/>
        <v>High Risk</v>
      </c>
      <c r="V107" s="1" t="str">
        <f>IF(B107&lt;=30, "18-30", IF(B107&lt;=40, "31-40", IF(B107&lt;=50, "41-50", IF(B107&lt;=60, "51-60", "61-74"))))</f>
        <v>61-74</v>
      </c>
      <c r="W107" s="1" t="str">
        <f t="shared" si="8"/>
        <v>50001-100000</v>
      </c>
      <c r="X107" s="1" t="str">
        <f t="shared" si="9"/>
        <v>11-15</v>
      </c>
      <c r="Y107" s="1" t="str">
        <f t="shared" si="10"/>
        <v>25001-50000</v>
      </c>
      <c r="Z107" s="1" t="str">
        <f t="shared" si="11"/>
        <v>300-399</v>
      </c>
    </row>
    <row r="108" spans="1:26" x14ac:dyDescent="0.25">
      <c r="A108" s="1" t="s">
        <v>142</v>
      </c>
      <c r="B108" s="1">
        <v>58</v>
      </c>
      <c r="C108" s="1">
        <v>117023</v>
      </c>
      <c r="D108" s="1">
        <v>339</v>
      </c>
      <c r="E108" s="6">
        <v>0.509810681854871</v>
      </c>
      <c r="F108" s="1">
        <v>0</v>
      </c>
      <c r="G108" s="1">
        <v>0</v>
      </c>
      <c r="H108" s="1">
        <v>42556</v>
      </c>
      <c r="I108" s="6">
        <v>0.31199506801587401</v>
      </c>
      <c r="J108" s="2" t="s">
        <v>41</v>
      </c>
      <c r="K108" s="1">
        <v>7</v>
      </c>
      <c r="L108" s="1" t="s">
        <v>36</v>
      </c>
      <c r="M108" s="1" t="s">
        <v>51</v>
      </c>
      <c r="N108" s="1" t="s">
        <v>28</v>
      </c>
      <c r="O108" s="1" t="s">
        <v>28</v>
      </c>
      <c r="P108" s="1" t="s">
        <v>22</v>
      </c>
      <c r="Q108" s="1" t="s">
        <v>22</v>
      </c>
      <c r="R108" s="1" t="s">
        <v>22</v>
      </c>
      <c r="S108" s="1" t="s">
        <v>28</v>
      </c>
      <c r="T108" s="1">
        <f t="shared" si="6"/>
        <v>3</v>
      </c>
      <c r="U108" s="1" t="str">
        <f t="shared" si="7"/>
        <v>Low Risk</v>
      </c>
      <c r="V108" s="1" t="str">
        <f>IF(B108&lt;=30, "18-30", IF(B108&lt;=40, "31-40", IF(B108&lt;=50, "41-50", IF(B108&lt;=60, "51-60", "61-74"))))</f>
        <v>51-60</v>
      </c>
      <c r="W108" s="1" t="str">
        <f t="shared" si="8"/>
        <v>100001-150000</v>
      </c>
      <c r="X108" s="1" t="str">
        <f t="shared" si="9"/>
        <v>6-10</v>
      </c>
      <c r="Y108" s="1" t="str">
        <f t="shared" si="10"/>
        <v>25001-50000</v>
      </c>
      <c r="Z108" s="1" t="str">
        <f t="shared" si="11"/>
        <v>300-399</v>
      </c>
    </row>
    <row r="109" spans="1:26" x14ac:dyDescent="0.25">
      <c r="A109" s="1" t="s">
        <v>143</v>
      </c>
      <c r="B109" s="1">
        <v>46</v>
      </c>
      <c r="C109" s="1">
        <v>127816</v>
      </c>
      <c r="D109" s="1">
        <v>820</v>
      </c>
      <c r="E109" s="6">
        <v>0.45385991736090397</v>
      </c>
      <c r="F109" s="1">
        <v>0</v>
      </c>
      <c r="G109" s="1">
        <v>0</v>
      </c>
      <c r="H109" s="1">
        <v>94000</v>
      </c>
      <c r="I109" s="6">
        <v>0.25988357943888202</v>
      </c>
      <c r="J109" s="2" t="s">
        <v>25</v>
      </c>
      <c r="K109" s="1">
        <v>18</v>
      </c>
      <c r="L109" s="1" t="s">
        <v>36</v>
      </c>
      <c r="M109" s="1" t="s">
        <v>21</v>
      </c>
      <c r="N109" s="1" t="s">
        <v>23</v>
      </c>
      <c r="O109" s="1" t="s">
        <v>23</v>
      </c>
      <c r="P109" s="1" t="s">
        <v>22</v>
      </c>
      <c r="Q109" s="1" t="s">
        <v>28</v>
      </c>
      <c r="R109" s="1" t="s">
        <v>28</v>
      </c>
      <c r="S109" s="1" t="s">
        <v>23</v>
      </c>
      <c r="T109" s="1">
        <f t="shared" si="6"/>
        <v>4</v>
      </c>
      <c r="U109" s="1" t="str">
        <f t="shared" si="7"/>
        <v>High Risk</v>
      </c>
      <c r="V109" s="1" t="str">
        <f>IF(B109&lt;=30, "18-30", IF(B109&lt;=40, "31-40", IF(B109&lt;=50, "41-50", IF(B109&lt;=60, "51-60", "61-74"))))</f>
        <v>41-50</v>
      </c>
      <c r="W109" s="1" t="str">
        <f t="shared" si="8"/>
        <v>100001-150000</v>
      </c>
      <c r="X109" s="1" t="str">
        <f t="shared" si="9"/>
        <v>16-19</v>
      </c>
      <c r="Y109" s="1" t="str">
        <f t="shared" si="10"/>
        <v>75001-100000</v>
      </c>
      <c r="Z109" s="1" t="str">
        <f t="shared" si="11"/>
        <v>800-847</v>
      </c>
    </row>
    <row r="110" spans="1:26" x14ac:dyDescent="0.25">
      <c r="A110" s="1" t="s">
        <v>144</v>
      </c>
      <c r="B110" s="1">
        <v>32</v>
      </c>
      <c r="C110" s="1">
        <v>19748</v>
      </c>
      <c r="D110" s="1">
        <v>354</v>
      </c>
      <c r="E110" s="6">
        <v>0.237544122932216</v>
      </c>
      <c r="F110" s="1">
        <v>6</v>
      </c>
      <c r="G110" s="1">
        <v>0</v>
      </c>
      <c r="H110" s="1">
        <v>29584</v>
      </c>
      <c r="I110" s="6">
        <v>0.469949445267134</v>
      </c>
      <c r="J110" s="2" t="s">
        <v>41</v>
      </c>
      <c r="K110" s="1">
        <v>7</v>
      </c>
      <c r="L110" s="1" t="s">
        <v>26</v>
      </c>
      <c r="M110" s="1" t="s">
        <v>27</v>
      </c>
      <c r="N110" s="1" t="s">
        <v>23</v>
      </c>
      <c r="O110" s="1" t="s">
        <v>22</v>
      </c>
      <c r="P110" s="1" t="s">
        <v>28</v>
      </c>
      <c r="Q110" s="1" t="s">
        <v>22</v>
      </c>
      <c r="R110" s="1" t="s">
        <v>23</v>
      </c>
      <c r="S110" s="1" t="s">
        <v>22</v>
      </c>
      <c r="T110" s="1">
        <f t="shared" si="6"/>
        <v>5</v>
      </c>
      <c r="U110" s="1" t="str">
        <f t="shared" si="7"/>
        <v>High Risk</v>
      </c>
      <c r="V110" s="1" t="str">
        <f>IF(B110&lt;=30, "18-30", IF(B110&lt;=40, "31-40", IF(B110&lt;=50, "41-50", IF(B110&lt;=60, "51-60", "61-74"))))</f>
        <v>31-40</v>
      </c>
      <c r="W110" s="1" t="str">
        <f t="shared" si="8"/>
        <v>0-50000</v>
      </c>
      <c r="X110" s="1" t="str">
        <f t="shared" si="9"/>
        <v>6-10</v>
      </c>
      <c r="Y110" s="1" t="str">
        <f t="shared" si="10"/>
        <v>25001-50000</v>
      </c>
      <c r="Z110" s="1" t="str">
        <f t="shared" si="11"/>
        <v>300-399</v>
      </c>
    </row>
    <row r="111" spans="1:26" x14ac:dyDescent="0.25">
      <c r="A111" s="1" t="s">
        <v>145</v>
      </c>
      <c r="B111" s="1">
        <v>62</v>
      </c>
      <c r="C111" s="1">
        <v>170026</v>
      </c>
      <c r="D111" s="1">
        <v>523</v>
      </c>
      <c r="E111" s="6">
        <v>0.18746904294678399</v>
      </c>
      <c r="F111" s="1">
        <v>5</v>
      </c>
      <c r="G111" s="1">
        <v>0</v>
      </c>
      <c r="H111" s="1">
        <v>64950</v>
      </c>
      <c r="I111" s="6">
        <v>0.40780033727074699</v>
      </c>
      <c r="J111" s="2" t="s">
        <v>41</v>
      </c>
      <c r="K111" s="1">
        <v>17</v>
      </c>
      <c r="L111" s="1" t="s">
        <v>26</v>
      </c>
      <c r="M111" s="1" t="s">
        <v>51</v>
      </c>
      <c r="N111" s="1" t="s">
        <v>23</v>
      </c>
      <c r="O111" s="1" t="s">
        <v>23</v>
      </c>
      <c r="P111" s="1" t="s">
        <v>28</v>
      </c>
      <c r="Q111" s="1" t="s">
        <v>22</v>
      </c>
      <c r="R111" s="1" t="s">
        <v>28</v>
      </c>
      <c r="S111" s="1" t="s">
        <v>28</v>
      </c>
      <c r="T111" s="1">
        <f t="shared" si="6"/>
        <v>3</v>
      </c>
      <c r="U111" s="1" t="str">
        <f t="shared" si="7"/>
        <v>Low Risk</v>
      </c>
      <c r="V111" s="1" t="str">
        <f>IF(B111&lt;=30, "18-30", IF(B111&lt;=40, "31-40", IF(B111&lt;=50, "41-50", IF(B111&lt;=60, "51-60", "61-74"))))</f>
        <v>61-74</v>
      </c>
      <c r="W111" s="1" t="str">
        <f t="shared" si="8"/>
        <v>150001-200000</v>
      </c>
      <c r="X111" s="1" t="str">
        <f t="shared" si="9"/>
        <v>16-19</v>
      </c>
      <c r="Y111" s="1" t="str">
        <f t="shared" si="10"/>
        <v>50001-75000</v>
      </c>
      <c r="Z111" s="1" t="str">
        <f t="shared" si="11"/>
        <v>500-599</v>
      </c>
    </row>
    <row r="112" spans="1:26" x14ac:dyDescent="0.25">
      <c r="A112" s="1" t="s">
        <v>146</v>
      </c>
      <c r="B112" s="1">
        <v>18</v>
      </c>
      <c r="C112" s="1">
        <v>43732</v>
      </c>
      <c r="D112" s="1">
        <v>474</v>
      </c>
      <c r="E112" s="6">
        <v>0.23375404145718501</v>
      </c>
      <c r="F112" s="1">
        <v>5</v>
      </c>
      <c r="G112" s="1">
        <v>0</v>
      </c>
      <c r="H112" s="1">
        <v>76774</v>
      </c>
      <c r="I112" s="6">
        <v>0.23911160621896599</v>
      </c>
      <c r="J112" s="2" t="s">
        <v>25</v>
      </c>
      <c r="K112" s="1">
        <v>15</v>
      </c>
      <c r="L112" s="1" t="s">
        <v>30</v>
      </c>
      <c r="M112" s="1" t="s">
        <v>21</v>
      </c>
      <c r="N112" s="1" t="s">
        <v>23</v>
      </c>
      <c r="O112" s="1" t="s">
        <v>23</v>
      </c>
      <c r="P112" s="1" t="s">
        <v>28</v>
      </c>
      <c r="Q112" s="1" t="s">
        <v>22</v>
      </c>
      <c r="R112" s="1" t="s">
        <v>22</v>
      </c>
      <c r="S112" s="1" t="s">
        <v>22</v>
      </c>
      <c r="T112" s="1">
        <f t="shared" si="6"/>
        <v>5</v>
      </c>
      <c r="U112" s="1" t="str">
        <f t="shared" si="7"/>
        <v>High Risk</v>
      </c>
      <c r="V112" s="1" t="str">
        <f>IF(B112&lt;=30, "18-30", IF(B112&lt;=40, "31-40", IF(B112&lt;=50, "41-50", IF(B112&lt;=60, "51-60", "61-74"))))</f>
        <v>18-30</v>
      </c>
      <c r="W112" s="1" t="str">
        <f t="shared" si="8"/>
        <v>0-50000</v>
      </c>
      <c r="X112" s="1" t="str">
        <f t="shared" si="9"/>
        <v>11-15</v>
      </c>
      <c r="Y112" s="1" t="str">
        <f t="shared" si="10"/>
        <v>75001-100000</v>
      </c>
      <c r="Z112" s="1" t="str">
        <f t="shared" si="11"/>
        <v>400-499</v>
      </c>
    </row>
    <row r="113" spans="1:26" x14ac:dyDescent="0.25">
      <c r="A113" s="1" t="s">
        <v>147</v>
      </c>
      <c r="B113" s="1">
        <v>42</v>
      </c>
      <c r="C113" s="1">
        <v>16015</v>
      </c>
      <c r="D113" s="1">
        <v>332</v>
      </c>
      <c r="E113" s="6">
        <v>0.55566581224404299</v>
      </c>
      <c r="F113" s="1">
        <v>5</v>
      </c>
      <c r="G113" s="1">
        <v>0</v>
      </c>
      <c r="H113" s="1">
        <v>8828</v>
      </c>
      <c r="I113" s="6">
        <v>0.20831821582594801</v>
      </c>
      <c r="J113" s="2" t="s">
        <v>25</v>
      </c>
      <c r="K113" s="1">
        <v>19</v>
      </c>
      <c r="L113" s="1" t="s">
        <v>30</v>
      </c>
      <c r="M113" s="1" t="s">
        <v>21</v>
      </c>
      <c r="N113" s="1" t="s">
        <v>22</v>
      </c>
      <c r="O113" s="1" t="s">
        <v>23</v>
      </c>
      <c r="P113" s="1" t="s">
        <v>22</v>
      </c>
      <c r="Q113" s="1" t="s">
        <v>22</v>
      </c>
      <c r="R113" s="1" t="s">
        <v>22</v>
      </c>
      <c r="S113" s="1" t="s">
        <v>28</v>
      </c>
      <c r="T113" s="1">
        <f t="shared" si="6"/>
        <v>5</v>
      </c>
      <c r="U113" s="1" t="str">
        <f t="shared" si="7"/>
        <v>High Risk</v>
      </c>
      <c r="V113" s="1" t="str">
        <f>IF(B113&lt;=30, "18-30", IF(B113&lt;=40, "31-40", IF(B113&lt;=50, "41-50", IF(B113&lt;=60, "51-60", "61-74"))))</f>
        <v>41-50</v>
      </c>
      <c r="W113" s="1" t="str">
        <f t="shared" si="8"/>
        <v>0-50000</v>
      </c>
      <c r="X113" s="1" t="str">
        <f t="shared" si="9"/>
        <v>16-19</v>
      </c>
      <c r="Y113" s="1" t="str">
        <f t="shared" si="10"/>
        <v>0-25000</v>
      </c>
      <c r="Z113" s="1" t="str">
        <f t="shared" si="11"/>
        <v>300-399</v>
      </c>
    </row>
    <row r="114" spans="1:26" x14ac:dyDescent="0.25">
      <c r="A114" s="1" t="s">
        <v>148</v>
      </c>
      <c r="B114" s="1">
        <v>24</v>
      </c>
      <c r="C114" s="1">
        <v>153311</v>
      </c>
      <c r="D114" s="1">
        <v>475</v>
      </c>
      <c r="E114" s="6">
        <v>0.48418425047872898</v>
      </c>
      <c r="F114" s="1">
        <v>0</v>
      </c>
      <c r="G114" s="1">
        <v>1</v>
      </c>
      <c r="H114" s="1">
        <v>692</v>
      </c>
      <c r="I114" s="6">
        <v>0.43826419356641899</v>
      </c>
      <c r="J114" s="2" t="s">
        <v>41</v>
      </c>
      <c r="K114" s="1">
        <v>18</v>
      </c>
      <c r="L114" s="1" t="s">
        <v>26</v>
      </c>
      <c r="M114" s="1" t="s">
        <v>51</v>
      </c>
      <c r="N114" s="1" t="s">
        <v>23</v>
      </c>
      <c r="O114" s="1" t="s">
        <v>22</v>
      </c>
      <c r="P114" s="1" t="s">
        <v>22</v>
      </c>
      <c r="Q114" s="1" t="s">
        <v>22</v>
      </c>
      <c r="R114" s="1" t="s">
        <v>23</v>
      </c>
      <c r="S114" s="1" t="s">
        <v>28</v>
      </c>
      <c r="T114" s="1">
        <f t="shared" si="6"/>
        <v>5</v>
      </c>
      <c r="U114" s="1" t="str">
        <f t="shared" si="7"/>
        <v>High Risk</v>
      </c>
      <c r="V114" s="1" t="str">
        <f>IF(B114&lt;=30, "18-30", IF(B114&lt;=40, "31-40", IF(B114&lt;=50, "41-50", IF(B114&lt;=60, "51-60", "61-74"))))</f>
        <v>18-30</v>
      </c>
      <c r="W114" s="1" t="str">
        <f t="shared" si="8"/>
        <v>150001-200000</v>
      </c>
      <c r="X114" s="1" t="str">
        <f t="shared" si="9"/>
        <v>16-19</v>
      </c>
      <c r="Y114" s="1" t="str">
        <f t="shared" si="10"/>
        <v>0-25000</v>
      </c>
      <c r="Z114" s="1" t="str">
        <f t="shared" si="11"/>
        <v>400-499</v>
      </c>
    </row>
    <row r="115" spans="1:26" x14ac:dyDescent="0.25">
      <c r="A115" s="1" t="s">
        <v>149</v>
      </c>
      <c r="B115" s="1">
        <v>26</v>
      </c>
      <c r="C115" s="1">
        <v>107658</v>
      </c>
      <c r="D115" s="1">
        <v>725</v>
      </c>
      <c r="E115" s="6">
        <v>0.203943180358507</v>
      </c>
      <c r="F115" s="1">
        <v>1</v>
      </c>
      <c r="G115" s="1">
        <v>0</v>
      </c>
      <c r="H115" s="1">
        <v>77743</v>
      </c>
      <c r="I115" s="6">
        <v>0.46600424894834802</v>
      </c>
      <c r="J115" s="2" t="s">
        <v>41</v>
      </c>
      <c r="K115" s="1">
        <v>9</v>
      </c>
      <c r="L115" s="1" t="s">
        <v>20</v>
      </c>
      <c r="M115" s="1" t="s">
        <v>51</v>
      </c>
      <c r="N115" s="1" t="s">
        <v>28</v>
      </c>
      <c r="O115" s="1" t="s">
        <v>22</v>
      </c>
      <c r="P115" s="1" t="s">
        <v>22</v>
      </c>
      <c r="Q115" s="1" t="s">
        <v>22</v>
      </c>
      <c r="R115" s="1" t="s">
        <v>28</v>
      </c>
      <c r="S115" s="1" t="s">
        <v>28</v>
      </c>
      <c r="T115" s="1">
        <f t="shared" si="6"/>
        <v>3</v>
      </c>
      <c r="U115" s="1" t="str">
        <f t="shared" si="7"/>
        <v>Low Risk</v>
      </c>
      <c r="V115" s="1" t="str">
        <f>IF(B115&lt;=30, "18-30", IF(B115&lt;=40, "31-40", IF(B115&lt;=50, "41-50", IF(B115&lt;=60, "51-60", "61-74"))))</f>
        <v>18-30</v>
      </c>
      <c r="W115" s="1" t="str">
        <f t="shared" si="8"/>
        <v>100001-150000</v>
      </c>
      <c r="X115" s="1" t="str">
        <f t="shared" si="9"/>
        <v>6-10</v>
      </c>
      <c r="Y115" s="1" t="str">
        <f t="shared" si="10"/>
        <v>75001-100000</v>
      </c>
      <c r="Z115" s="1" t="str">
        <f t="shared" si="11"/>
        <v>700-799</v>
      </c>
    </row>
    <row r="116" spans="1:26" x14ac:dyDescent="0.25">
      <c r="A116" s="1" t="s">
        <v>150</v>
      </c>
      <c r="B116" s="1">
        <v>41</v>
      </c>
      <c r="C116" s="1">
        <v>138961</v>
      </c>
      <c r="D116" s="1">
        <v>826</v>
      </c>
      <c r="E116" s="6">
        <v>0.62918356515876195</v>
      </c>
      <c r="F116" s="1">
        <v>0</v>
      </c>
      <c r="G116" s="1">
        <v>0</v>
      </c>
      <c r="H116" s="1">
        <v>32588</v>
      </c>
      <c r="I116" s="6">
        <v>0.30163393500000002</v>
      </c>
      <c r="J116" s="2" t="s">
        <v>25</v>
      </c>
      <c r="K116" s="1">
        <v>16</v>
      </c>
      <c r="L116" s="1" t="s">
        <v>20</v>
      </c>
      <c r="M116" s="1" t="s">
        <v>21</v>
      </c>
      <c r="N116" s="1" t="s">
        <v>28</v>
      </c>
      <c r="O116" s="1" t="s">
        <v>28</v>
      </c>
      <c r="P116" s="1" t="s">
        <v>23</v>
      </c>
      <c r="Q116" s="1" t="s">
        <v>22</v>
      </c>
      <c r="R116" s="1" t="s">
        <v>23</v>
      </c>
      <c r="S116" s="1" t="s">
        <v>22</v>
      </c>
      <c r="T116" s="1">
        <f t="shared" si="6"/>
        <v>4</v>
      </c>
      <c r="U116" s="1" t="str">
        <f t="shared" si="7"/>
        <v>High Risk</v>
      </c>
      <c r="V116" s="1" t="str">
        <f>IF(B116&lt;=30, "18-30", IF(B116&lt;=40, "31-40", IF(B116&lt;=50, "41-50", IF(B116&lt;=60, "51-60", "61-74"))))</f>
        <v>41-50</v>
      </c>
      <c r="W116" s="1" t="str">
        <f t="shared" si="8"/>
        <v>100001-150000</v>
      </c>
      <c r="X116" s="1" t="str">
        <f t="shared" si="9"/>
        <v>16-19</v>
      </c>
      <c r="Y116" s="1" t="str">
        <f t="shared" si="10"/>
        <v>25001-50000</v>
      </c>
      <c r="Z116" s="1" t="str">
        <f t="shared" si="11"/>
        <v>800-847</v>
      </c>
    </row>
    <row r="117" spans="1:26" x14ac:dyDescent="0.25">
      <c r="A117" s="1" t="s">
        <v>151</v>
      </c>
      <c r="B117" s="1">
        <v>18</v>
      </c>
      <c r="C117" s="1">
        <v>121884</v>
      </c>
      <c r="D117" s="1">
        <v>586</v>
      </c>
      <c r="E117" s="6">
        <v>0.774861902635819</v>
      </c>
      <c r="F117" s="1">
        <v>4</v>
      </c>
      <c r="G117" s="1">
        <v>0</v>
      </c>
      <c r="H117" s="1">
        <v>45776</v>
      </c>
      <c r="I117" s="6">
        <v>0.30928576239716998</v>
      </c>
      <c r="J117" s="2" t="s">
        <v>48</v>
      </c>
      <c r="K117" s="1">
        <v>12</v>
      </c>
      <c r="L117" s="1" t="s">
        <v>36</v>
      </c>
      <c r="M117" s="1" t="s">
        <v>21</v>
      </c>
      <c r="N117" s="1" t="s">
        <v>28</v>
      </c>
      <c r="O117" s="1" t="s">
        <v>22</v>
      </c>
      <c r="P117" s="1" t="s">
        <v>22</v>
      </c>
      <c r="Q117" s="1" t="s">
        <v>22</v>
      </c>
      <c r="R117" s="1" t="s">
        <v>23</v>
      </c>
      <c r="S117" s="1" t="s">
        <v>22</v>
      </c>
      <c r="T117" s="1">
        <f t="shared" si="6"/>
        <v>5</v>
      </c>
      <c r="U117" s="1" t="str">
        <f t="shared" si="7"/>
        <v>High Risk</v>
      </c>
      <c r="V117" s="1" t="str">
        <f>IF(B117&lt;=30, "18-30", IF(B117&lt;=40, "31-40", IF(B117&lt;=50, "41-50", IF(B117&lt;=60, "51-60", "61-74"))))</f>
        <v>18-30</v>
      </c>
      <c r="W117" s="1" t="str">
        <f t="shared" si="8"/>
        <v>100001-150000</v>
      </c>
      <c r="X117" s="1" t="str">
        <f t="shared" si="9"/>
        <v>11-15</v>
      </c>
      <c r="Y117" s="1" t="str">
        <f t="shared" si="10"/>
        <v>25001-50000</v>
      </c>
      <c r="Z117" s="1" t="str">
        <f t="shared" si="11"/>
        <v>500-599</v>
      </c>
    </row>
    <row r="118" spans="1:26" x14ac:dyDescent="0.25">
      <c r="A118" s="1" t="s">
        <v>152</v>
      </c>
      <c r="B118" s="1">
        <v>61</v>
      </c>
      <c r="C118" s="1">
        <v>19835</v>
      </c>
      <c r="D118" s="1">
        <v>629</v>
      </c>
      <c r="E118" s="6">
        <v>0.38030127665673202</v>
      </c>
      <c r="F118" s="1">
        <v>3</v>
      </c>
      <c r="G118" s="1">
        <v>1</v>
      </c>
      <c r="H118" s="1">
        <v>55980</v>
      </c>
      <c r="I118" s="6">
        <v>0.27481216921032697</v>
      </c>
      <c r="J118" s="2" t="s">
        <v>33</v>
      </c>
      <c r="K118" s="1">
        <v>12</v>
      </c>
      <c r="L118" s="1" t="s">
        <v>43</v>
      </c>
      <c r="M118" s="1" t="s">
        <v>21</v>
      </c>
      <c r="N118" s="1" t="s">
        <v>22</v>
      </c>
      <c r="O118" s="1" t="s">
        <v>22</v>
      </c>
      <c r="P118" s="1" t="s">
        <v>23</v>
      </c>
      <c r="Q118" s="1" t="s">
        <v>23</v>
      </c>
      <c r="R118" s="1" t="s">
        <v>23</v>
      </c>
      <c r="S118" s="1" t="s">
        <v>23</v>
      </c>
      <c r="T118" s="1">
        <f t="shared" si="6"/>
        <v>6</v>
      </c>
      <c r="U118" s="1" t="str">
        <f t="shared" si="7"/>
        <v>High Risk</v>
      </c>
      <c r="V118" s="1" t="str">
        <f>IF(B118&lt;=30, "18-30", IF(B118&lt;=40, "31-40", IF(B118&lt;=50, "41-50", IF(B118&lt;=60, "51-60", "61-74"))))</f>
        <v>61-74</v>
      </c>
      <c r="W118" s="1" t="str">
        <f t="shared" si="8"/>
        <v>0-50000</v>
      </c>
      <c r="X118" s="1" t="str">
        <f t="shared" si="9"/>
        <v>11-15</v>
      </c>
      <c r="Y118" s="1" t="str">
        <f t="shared" si="10"/>
        <v>50001-75000</v>
      </c>
      <c r="Z118" s="1" t="str">
        <f t="shared" si="11"/>
        <v>600-699</v>
      </c>
    </row>
    <row r="119" spans="1:26" x14ac:dyDescent="0.25">
      <c r="A119" s="1" t="s">
        <v>153</v>
      </c>
      <c r="B119" s="1">
        <v>25</v>
      </c>
      <c r="C119" s="1">
        <v>84724</v>
      </c>
      <c r="D119" s="1">
        <v>655</v>
      </c>
      <c r="E119" s="6">
        <v>0.15180362852632501</v>
      </c>
      <c r="F119" s="1">
        <v>5</v>
      </c>
      <c r="G119" s="1">
        <v>0</v>
      </c>
      <c r="H119" s="1">
        <v>22510</v>
      </c>
      <c r="I119" s="6">
        <v>0.36491201400599299</v>
      </c>
      <c r="J119" s="2" t="s">
        <v>41</v>
      </c>
      <c r="K119" s="1">
        <v>6</v>
      </c>
      <c r="L119" s="1" t="s">
        <v>36</v>
      </c>
      <c r="M119" s="1" t="s">
        <v>51</v>
      </c>
      <c r="N119" s="1" t="s">
        <v>22</v>
      </c>
      <c r="O119" s="1" t="s">
        <v>22</v>
      </c>
      <c r="P119" s="1" t="s">
        <v>28</v>
      </c>
      <c r="Q119" s="1" t="s">
        <v>22</v>
      </c>
      <c r="R119" s="1" t="s">
        <v>28</v>
      </c>
      <c r="S119" s="1" t="s">
        <v>22</v>
      </c>
      <c r="T119" s="1">
        <f t="shared" si="6"/>
        <v>4</v>
      </c>
      <c r="U119" s="1" t="str">
        <f t="shared" si="7"/>
        <v>High Risk</v>
      </c>
      <c r="V119" s="1" t="str">
        <f>IF(B119&lt;=30, "18-30", IF(B119&lt;=40, "31-40", IF(B119&lt;=50, "41-50", IF(B119&lt;=60, "51-60", "61-74"))))</f>
        <v>18-30</v>
      </c>
      <c r="W119" s="1" t="str">
        <f t="shared" si="8"/>
        <v>50001-100000</v>
      </c>
      <c r="X119" s="1" t="str">
        <f t="shared" si="9"/>
        <v>6-10</v>
      </c>
      <c r="Y119" s="1" t="str">
        <f t="shared" si="10"/>
        <v>0-25000</v>
      </c>
      <c r="Z119" s="1" t="str">
        <f t="shared" si="11"/>
        <v>600-699</v>
      </c>
    </row>
    <row r="120" spans="1:26" x14ac:dyDescent="0.25">
      <c r="A120" s="1" t="s">
        <v>154</v>
      </c>
      <c r="B120" s="1">
        <v>41</v>
      </c>
      <c r="C120" s="1">
        <v>125448</v>
      </c>
      <c r="D120" s="1">
        <v>644</v>
      </c>
      <c r="E120" s="6">
        <v>0.358174723019617</v>
      </c>
      <c r="F120" s="1">
        <v>1</v>
      </c>
      <c r="G120" s="1">
        <v>1</v>
      </c>
      <c r="H120" s="1">
        <v>82909</v>
      </c>
      <c r="I120" s="6">
        <v>0.49426681241615</v>
      </c>
      <c r="J120" s="2" t="s">
        <v>41</v>
      </c>
      <c r="K120" s="1">
        <v>9</v>
      </c>
      <c r="L120" s="1" t="s">
        <v>36</v>
      </c>
      <c r="M120" s="1" t="s">
        <v>21</v>
      </c>
      <c r="N120" s="1" t="s">
        <v>28</v>
      </c>
      <c r="O120" s="1" t="s">
        <v>22</v>
      </c>
      <c r="P120" s="1" t="s">
        <v>28</v>
      </c>
      <c r="Q120" s="1" t="s">
        <v>23</v>
      </c>
      <c r="R120" s="1" t="s">
        <v>22</v>
      </c>
      <c r="S120" s="1" t="s">
        <v>23</v>
      </c>
      <c r="T120" s="1">
        <f t="shared" si="6"/>
        <v>4</v>
      </c>
      <c r="U120" s="1" t="str">
        <f t="shared" si="7"/>
        <v>High Risk</v>
      </c>
      <c r="V120" s="1" t="str">
        <f>IF(B120&lt;=30, "18-30", IF(B120&lt;=40, "31-40", IF(B120&lt;=50, "41-50", IF(B120&lt;=60, "51-60", "61-74"))))</f>
        <v>41-50</v>
      </c>
      <c r="W120" s="1" t="str">
        <f t="shared" si="8"/>
        <v>100001-150000</v>
      </c>
      <c r="X120" s="1" t="str">
        <f t="shared" si="9"/>
        <v>6-10</v>
      </c>
      <c r="Y120" s="1" t="str">
        <f t="shared" si="10"/>
        <v>75001-100000</v>
      </c>
      <c r="Z120" s="1" t="str">
        <f t="shared" si="11"/>
        <v>600-699</v>
      </c>
    </row>
    <row r="121" spans="1:26" x14ac:dyDescent="0.25">
      <c r="A121" s="1" t="s">
        <v>155</v>
      </c>
      <c r="B121" s="1">
        <v>28</v>
      </c>
      <c r="C121" s="1">
        <v>134156</v>
      </c>
      <c r="D121" s="1">
        <v>584</v>
      </c>
      <c r="E121" s="6">
        <v>0.67089212535893805</v>
      </c>
      <c r="F121" s="1">
        <v>2</v>
      </c>
      <c r="G121" s="1">
        <v>0</v>
      </c>
      <c r="H121" s="1">
        <v>30509</v>
      </c>
      <c r="I121" s="6">
        <v>0.25159429806722</v>
      </c>
      <c r="J121" s="2" t="s">
        <v>41</v>
      </c>
      <c r="K121" s="1">
        <v>1</v>
      </c>
      <c r="L121" s="1" t="s">
        <v>43</v>
      </c>
      <c r="M121" s="1" t="s">
        <v>37</v>
      </c>
      <c r="N121" s="1" t="s">
        <v>22</v>
      </c>
      <c r="O121" s="1" t="s">
        <v>23</v>
      </c>
      <c r="P121" s="1" t="s">
        <v>22</v>
      </c>
      <c r="Q121" s="1" t="s">
        <v>22</v>
      </c>
      <c r="R121" s="1" t="s">
        <v>28</v>
      </c>
      <c r="S121" s="1" t="s">
        <v>23</v>
      </c>
      <c r="T121" s="1">
        <f t="shared" si="6"/>
        <v>5</v>
      </c>
      <c r="U121" s="1" t="str">
        <f t="shared" si="7"/>
        <v>High Risk</v>
      </c>
      <c r="V121" s="1" t="str">
        <f>IF(B121&lt;=30, "18-30", IF(B121&lt;=40, "31-40", IF(B121&lt;=50, "41-50", IF(B121&lt;=60, "51-60", "61-74"))))</f>
        <v>18-30</v>
      </c>
      <c r="W121" s="1" t="str">
        <f t="shared" si="8"/>
        <v>100001-150000</v>
      </c>
      <c r="X121" s="1" t="str">
        <f t="shared" si="9"/>
        <v>0-5</v>
      </c>
      <c r="Y121" s="1" t="str">
        <f t="shared" si="10"/>
        <v>25001-50000</v>
      </c>
      <c r="Z121" s="1" t="str">
        <f t="shared" si="11"/>
        <v>500-599</v>
      </c>
    </row>
    <row r="122" spans="1:26" x14ac:dyDescent="0.25">
      <c r="A122" s="1" t="s">
        <v>156</v>
      </c>
      <c r="B122" s="1">
        <v>68</v>
      </c>
      <c r="C122" s="1">
        <v>190333</v>
      </c>
      <c r="D122" s="1">
        <v>526</v>
      </c>
      <c r="E122" s="6">
        <v>0.60970597170695395</v>
      </c>
      <c r="F122" s="1">
        <v>2</v>
      </c>
      <c r="G122" s="1">
        <v>0</v>
      </c>
      <c r="H122" s="1">
        <v>45776</v>
      </c>
      <c r="I122" s="6">
        <v>0.30163393500000002</v>
      </c>
      <c r="J122" s="2" t="s">
        <v>41</v>
      </c>
      <c r="K122" s="1">
        <v>3</v>
      </c>
      <c r="L122" s="1" t="s">
        <v>26</v>
      </c>
      <c r="M122" s="1" t="s">
        <v>51</v>
      </c>
      <c r="N122" s="1" t="s">
        <v>23</v>
      </c>
      <c r="O122" s="1" t="s">
        <v>28</v>
      </c>
      <c r="P122" s="1" t="s">
        <v>23</v>
      </c>
      <c r="Q122" s="1" t="s">
        <v>28</v>
      </c>
      <c r="R122" s="1" t="s">
        <v>28</v>
      </c>
      <c r="S122" s="1" t="s">
        <v>23</v>
      </c>
      <c r="T122" s="1">
        <f t="shared" si="6"/>
        <v>3</v>
      </c>
      <c r="U122" s="1" t="str">
        <f t="shared" si="7"/>
        <v>Low Risk</v>
      </c>
      <c r="V122" s="1" t="str">
        <f>IF(B122&lt;=30, "18-30", IF(B122&lt;=40, "31-40", IF(B122&lt;=50, "41-50", IF(B122&lt;=60, "51-60", "61-74"))))</f>
        <v>61-74</v>
      </c>
      <c r="W122" s="1" t="str">
        <f t="shared" si="8"/>
        <v>150001-200000</v>
      </c>
      <c r="X122" s="1" t="str">
        <f t="shared" si="9"/>
        <v>0-5</v>
      </c>
      <c r="Y122" s="1" t="str">
        <f t="shared" si="10"/>
        <v>25001-50000</v>
      </c>
      <c r="Z122" s="1" t="str">
        <f t="shared" si="11"/>
        <v>500-599</v>
      </c>
    </row>
    <row r="123" spans="1:26" x14ac:dyDescent="0.25">
      <c r="A123" s="1" t="s">
        <v>157</v>
      </c>
      <c r="B123" s="1">
        <v>34</v>
      </c>
      <c r="C123" s="1">
        <v>125226</v>
      </c>
      <c r="D123" s="1">
        <v>354</v>
      </c>
      <c r="E123" s="6">
        <v>0.31551346279770398</v>
      </c>
      <c r="F123" s="1">
        <v>3</v>
      </c>
      <c r="G123" s="1">
        <v>0</v>
      </c>
      <c r="H123" s="1">
        <v>35598</v>
      </c>
      <c r="I123" s="6">
        <v>0.35790077001492598</v>
      </c>
      <c r="J123" s="2" t="s">
        <v>41</v>
      </c>
      <c r="K123" s="1">
        <v>5</v>
      </c>
      <c r="L123" s="1" t="s">
        <v>20</v>
      </c>
      <c r="M123" s="1" t="s">
        <v>37</v>
      </c>
      <c r="N123" s="1" t="s">
        <v>22</v>
      </c>
      <c r="O123" s="1" t="s">
        <v>28</v>
      </c>
      <c r="P123" s="1" t="s">
        <v>28</v>
      </c>
      <c r="Q123" s="1" t="s">
        <v>22</v>
      </c>
      <c r="R123" s="1" t="s">
        <v>23</v>
      </c>
      <c r="S123" s="1" t="s">
        <v>28</v>
      </c>
      <c r="T123" s="1">
        <f t="shared" si="6"/>
        <v>3</v>
      </c>
      <c r="U123" s="1" t="str">
        <f t="shared" si="7"/>
        <v>Low Risk</v>
      </c>
      <c r="V123" s="1" t="str">
        <f>IF(B123&lt;=30, "18-30", IF(B123&lt;=40, "31-40", IF(B123&lt;=50, "41-50", IF(B123&lt;=60, "51-60", "61-74"))))</f>
        <v>31-40</v>
      </c>
      <c r="W123" s="1" t="str">
        <f t="shared" si="8"/>
        <v>100001-150000</v>
      </c>
      <c r="X123" s="1" t="str">
        <f t="shared" si="9"/>
        <v>0-5</v>
      </c>
      <c r="Y123" s="1" t="str">
        <f t="shared" si="10"/>
        <v>25001-50000</v>
      </c>
      <c r="Z123" s="1" t="str">
        <f t="shared" si="11"/>
        <v>300-399</v>
      </c>
    </row>
    <row r="124" spans="1:26" x14ac:dyDescent="0.25">
      <c r="A124" s="1" t="s">
        <v>158</v>
      </c>
      <c r="B124" s="1">
        <v>25</v>
      </c>
      <c r="C124" s="1">
        <v>80953</v>
      </c>
      <c r="D124" s="1">
        <v>623</v>
      </c>
      <c r="E124" s="6">
        <v>0.80423442755294805</v>
      </c>
      <c r="F124" s="1">
        <v>1</v>
      </c>
      <c r="G124" s="1">
        <v>1</v>
      </c>
      <c r="H124" s="1">
        <v>71588</v>
      </c>
      <c r="I124" s="6">
        <v>0.43899640686042002</v>
      </c>
      <c r="J124" s="2" t="s">
        <v>41</v>
      </c>
      <c r="K124" s="1">
        <v>17</v>
      </c>
      <c r="L124" s="1" t="s">
        <v>36</v>
      </c>
      <c r="M124" s="1" t="s">
        <v>31</v>
      </c>
      <c r="N124" s="1" t="s">
        <v>28</v>
      </c>
      <c r="O124" s="1" t="s">
        <v>28</v>
      </c>
      <c r="P124" s="1" t="s">
        <v>23</v>
      </c>
      <c r="Q124" s="1" t="s">
        <v>23</v>
      </c>
      <c r="R124" s="1" t="s">
        <v>28</v>
      </c>
      <c r="S124" s="1" t="s">
        <v>23</v>
      </c>
      <c r="T124" s="1">
        <f t="shared" si="6"/>
        <v>3</v>
      </c>
      <c r="U124" s="1" t="str">
        <f t="shared" si="7"/>
        <v>High Risk</v>
      </c>
      <c r="V124" s="1" t="str">
        <f>IF(B124&lt;=30, "18-30", IF(B124&lt;=40, "31-40", IF(B124&lt;=50, "41-50", IF(B124&lt;=60, "51-60", "61-74"))))</f>
        <v>18-30</v>
      </c>
      <c r="W124" s="1" t="str">
        <f t="shared" si="8"/>
        <v>50001-100000</v>
      </c>
      <c r="X124" s="1" t="str">
        <f t="shared" si="9"/>
        <v>16-19</v>
      </c>
      <c r="Y124" s="1" t="str">
        <f t="shared" si="10"/>
        <v>50001-75000</v>
      </c>
      <c r="Z124" s="1" t="str">
        <f t="shared" si="11"/>
        <v>600-699</v>
      </c>
    </row>
    <row r="125" spans="1:26" x14ac:dyDescent="0.25">
      <c r="A125" s="1" t="s">
        <v>159</v>
      </c>
      <c r="B125" s="1">
        <v>52</v>
      </c>
      <c r="C125" s="1">
        <v>129692</v>
      </c>
      <c r="D125" s="1">
        <v>522</v>
      </c>
      <c r="E125" s="6">
        <v>0.76965601318527899</v>
      </c>
      <c r="F125" s="1">
        <v>0</v>
      </c>
      <c r="G125" s="1">
        <v>0</v>
      </c>
      <c r="H125" s="1">
        <v>36955</v>
      </c>
      <c r="I125" s="6">
        <v>0.26962402184802198</v>
      </c>
      <c r="J125" s="2" t="s">
        <v>25</v>
      </c>
      <c r="K125" s="1">
        <v>5</v>
      </c>
      <c r="L125" s="1" t="s">
        <v>43</v>
      </c>
      <c r="M125" s="1" t="s">
        <v>51</v>
      </c>
      <c r="N125" s="1" t="s">
        <v>22</v>
      </c>
      <c r="O125" s="1" t="s">
        <v>28</v>
      </c>
      <c r="P125" s="1" t="s">
        <v>28</v>
      </c>
      <c r="Q125" s="1" t="s">
        <v>22</v>
      </c>
      <c r="R125" s="1" t="s">
        <v>28</v>
      </c>
      <c r="S125" s="1" t="s">
        <v>22</v>
      </c>
      <c r="T125" s="1">
        <f t="shared" si="6"/>
        <v>3</v>
      </c>
      <c r="U125" s="1" t="str">
        <f t="shared" si="7"/>
        <v>Low Risk</v>
      </c>
      <c r="V125" s="1" t="str">
        <f>IF(B125&lt;=30, "18-30", IF(B125&lt;=40, "31-40", IF(B125&lt;=50, "41-50", IF(B125&lt;=60, "51-60", "61-74"))))</f>
        <v>51-60</v>
      </c>
      <c r="W125" s="1" t="str">
        <f t="shared" si="8"/>
        <v>100001-150000</v>
      </c>
      <c r="X125" s="1" t="str">
        <f t="shared" si="9"/>
        <v>0-5</v>
      </c>
      <c r="Y125" s="1" t="str">
        <f t="shared" si="10"/>
        <v>25001-50000</v>
      </c>
      <c r="Z125" s="1" t="str">
        <f t="shared" si="11"/>
        <v>500-599</v>
      </c>
    </row>
    <row r="126" spans="1:26" x14ac:dyDescent="0.25">
      <c r="A126" s="1" t="s">
        <v>160</v>
      </c>
      <c r="B126" s="1">
        <v>52</v>
      </c>
      <c r="C126" s="1">
        <v>199402</v>
      </c>
      <c r="D126" s="1">
        <v>427</v>
      </c>
      <c r="E126" s="6">
        <v>0.35339878734467101</v>
      </c>
      <c r="F126" s="1">
        <v>0</v>
      </c>
      <c r="G126" s="1">
        <v>1</v>
      </c>
      <c r="H126" s="1">
        <v>45776</v>
      </c>
      <c r="I126" s="6">
        <v>0.22949625198603299</v>
      </c>
      <c r="J126" s="2" t="s">
        <v>41</v>
      </c>
      <c r="K126" s="1">
        <v>16</v>
      </c>
      <c r="L126" s="1" t="s">
        <v>30</v>
      </c>
      <c r="M126" s="1" t="s">
        <v>31</v>
      </c>
      <c r="N126" s="1" t="s">
        <v>28</v>
      </c>
      <c r="O126" s="1" t="s">
        <v>28</v>
      </c>
      <c r="P126" s="1" t="s">
        <v>22</v>
      </c>
      <c r="Q126" s="1" t="s">
        <v>28</v>
      </c>
      <c r="R126" s="1" t="s">
        <v>23</v>
      </c>
      <c r="S126" s="1" t="s">
        <v>23</v>
      </c>
      <c r="T126" s="1">
        <f t="shared" si="6"/>
        <v>3</v>
      </c>
      <c r="U126" s="1" t="str">
        <f t="shared" si="7"/>
        <v>High Risk</v>
      </c>
      <c r="V126" s="1" t="str">
        <f>IF(B126&lt;=30, "18-30", IF(B126&lt;=40, "31-40", IF(B126&lt;=50, "41-50", IF(B126&lt;=60, "51-60", "61-74"))))</f>
        <v>51-60</v>
      </c>
      <c r="W126" s="1" t="str">
        <f t="shared" si="8"/>
        <v>150001-200000</v>
      </c>
      <c r="X126" s="1" t="str">
        <f t="shared" si="9"/>
        <v>16-19</v>
      </c>
      <c r="Y126" s="1" t="str">
        <f t="shared" si="10"/>
        <v>25001-50000</v>
      </c>
      <c r="Z126" s="1" t="str">
        <f t="shared" si="11"/>
        <v>400-499</v>
      </c>
    </row>
    <row r="127" spans="1:26" x14ac:dyDescent="0.25">
      <c r="A127" s="1" t="s">
        <v>161</v>
      </c>
      <c r="B127" s="1">
        <v>50</v>
      </c>
      <c r="C127" s="1">
        <v>90880</v>
      </c>
      <c r="D127" s="1">
        <v>800</v>
      </c>
      <c r="E127" s="6">
        <v>0.351341999407006</v>
      </c>
      <c r="F127" s="1">
        <v>4</v>
      </c>
      <c r="G127" s="1">
        <v>1</v>
      </c>
      <c r="H127" s="1">
        <v>89537</v>
      </c>
      <c r="I127" s="6">
        <v>0.25627405946222998</v>
      </c>
      <c r="J127" s="2" t="s">
        <v>41</v>
      </c>
      <c r="K127" s="1">
        <v>13</v>
      </c>
      <c r="L127" s="1" t="s">
        <v>36</v>
      </c>
      <c r="M127" s="1" t="s">
        <v>21</v>
      </c>
      <c r="N127" s="1" t="s">
        <v>28</v>
      </c>
      <c r="O127" s="1" t="s">
        <v>28</v>
      </c>
      <c r="P127" s="1" t="s">
        <v>23</v>
      </c>
      <c r="Q127" s="1" t="s">
        <v>22</v>
      </c>
      <c r="R127" s="1" t="s">
        <v>28</v>
      </c>
      <c r="S127" s="1" t="s">
        <v>22</v>
      </c>
      <c r="T127" s="1">
        <f t="shared" si="6"/>
        <v>3</v>
      </c>
      <c r="U127" s="1" t="str">
        <f t="shared" si="7"/>
        <v>High Risk</v>
      </c>
      <c r="V127" s="1" t="str">
        <f>IF(B127&lt;=30, "18-30", IF(B127&lt;=40, "31-40", IF(B127&lt;=50, "41-50", IF(B127&lt;=60, "51-60", "61-74"))))</f>
        <v>41-50</v>
      </c>
      <c r="W127" s="1" t="str">
        <f t="shared" si="8"/>
        <v>50001-100000</v>
      </c>
      <c r="X127" s="1" t="str">
        <f t="shared" si="9"/>
        <v>11-15</v>
      </c>
      <c r="Y127" s="1" t="str">
        <f t="shared" si="10"/>
        <v>75001-100000</v>
      </c>
      <c r="Z127" s="1" t="str">
        <f t="shared" si="11"/>
        <v>800-847</v>
      </c>
    </row>
    <row r="128" spans="1:26" x14ac:dyDescent="0.25">
      <c r="A128" s="1" t="s">
        <v>162</v>
      </c>
      <c r="B128" s="1">
        <v>22</v>
      </c>
      <c r="C128" s="1">
        <v>118081</v>
      </c>
      <c r="D128" s="1">
        <v>623</v>
      </c>
      <c r="E128" s="6">
        <v>0.38143441252410198</v>
      </c>
      <c r="F128" s="1">
        <v>4</v>
      </c>
      <c r="G128" s="1">
        <v>0</v>
      </c>
      <c r="H128" s="1">
        <v>16034</v>
      </c>
      <c r="I128" s="6">
        <v>0.38502053671312297</v>
      </c>
      <c r="J128" s="2" t="s">
        <v>41</v>
      </c>
      <c r="K128" s="1">
        <v>10</v>
      </c>
      <c r="L128" s="1" t="s">
        <v>20</v>
      </c>
      <c r="M128" s="1" t="s">
        <v>21</v>
      </c>
      <c r="N128" s="1" t="s">
        <v>22</v>
      </c>
      <c r="O128" s="1" t="s">
        <v>28</v>
      </c>
      <c r="P128" s="1" t="s">
        <v>22</v>
      </c>
      <c r="Q128" s="1" t="s">
        <v>23</v>
      </c>
      <c r="R128" s="1" t="s">
        <v>22</v>
      </c>
      <c r="S128" s="1" t="s">
        <v>28</v>
      </c>
      <c r="T128" s="1">
        <f t="shared" si="6"/>
        <v>4</v>
      </c>
      <c r="U128" s="1" t="str">
        <f t="shared" si="7"/>
        <v>High Risk</v>
      </c>
      <c r="V128" s="1" t="str">
        <f>IF(B128&lt;=30, "18-30", IF(B128&lt;=40, "31-40", IF(B128&lt;=50, "41-50", IF(B128&lt;=60, "51-60", "61-74"))))</f>
        <v>18-30</v>
      </c>
      <c r="W128" s="1" t="str">
        <f t="shared" si="8"/>
        <v>100001-150000</v>
      </c>
      <c r="X128" s="1" t="str">
        <f t="shared" si="9"/>
        <v>6-10</v>
      </c>
      <c r="Y128" s="1" t="str">
        <f t="shared" si="10"/>
        <v>0-25000</v>
      </c>
      <c r="Z128" s="1" t="str">
        <f t="shared" si="11"/>
        <v>600-699</v>
      </c>
    </row>
    <row r="129" spans="1:26" x14ac:dyDescent="0.25">
      <c r="A129" s="1" t="s">
        <v>163</v>
      </c>
      <c r="B129" s="1">
        <v>59</v>
      </c>
      <c r="C129" s="1">
        <v>115497</v>
      </c>
      <c r="D129" s="1">
        <v>693</v>
      </c>
      <c r="E129" s="6">
        <v>0.39853344492228998</v>
      </c>
      <c r="F129" s="1">
        <v>0</v>
      </c>
      <c r="G129" s="1">
        <v>0</v>
      </c>
      <c r="H129" s="1">
        <v>89537</v>
      </c>
      <c r="I129" s="6">
        <v>0.25455390587150101</v>
      </c>
      <c r="J129" s="2" t="s">
        <v>33</v>
      </c>
      <c r="K129" s="1">
        <v>18</v>
      </c>
      <c r="L129" s="1" t="s">
        <v>26</v>
      </c>
      <c r="M129" s="1" t="s">
        <v>27</v>
      </c>
      <c r="N129" s="1" t="s">
        <v>28</v>
      </c>
      <c r="O129" s="1" t="s">
        <v>22</v>
      </c>
      <c r="P129" s="1" t="s">
        <v>22</v>
      </c>
      <c r="Q129" s="1" t="s">
        <v>23</v>
      </c>
      <c r="R129" s="1" t="s">
        <v>23</v>
      </c>
      <c r="S129" s="1" t="s">
        <v>22</v>
      </c>
      <c r="T129" s="1">
        <f t="shared" si="6"/>
        <v>5</v>
      </c>
      <c r="U129" s="1" t="str">
        <f t="shared" si="7"/>
        <v>High Risk</v>
      </c>
      <c r="V129" s="1" t="str">
        <f>IF(B129&lt;=30, "18-30", IF(B129&lt;=40, "31-40", IF(B129&lt;=50, "41-50", IF(B129&lt;=60, "51-60", "61-74"))))</f>
        <v>51-60</v>
      </c>
      <c r="W129" s="1" t="str">
        <f t="shared" si="8"/>
        <v>100001-150000</v>
      </c>
      <c r="X129" s="1" t="str">
        <f t="shared" si="9"/>
        <v>16-19</v>
      </c>
      <c r="Y129" s="1" t="str">
        <f t="shared" si="10"/>
        <v>75001-100000</v>
      </c>
      <c r="Z129" s="1" t="str">
        <f t="shared" si="11"/>
        <v>600-699</v>
      </c>
    </row>
    <row r="130" spans="1:26" x14ac:dyDescent="0.25">
      <c r="A130" s="1" t="s">
        <v>164</v>
      </c>
      <c r="B130" s="1">
        <v>56</v>
      </c>
      <c r="C130" s="1">
        <v>199402</v>
      </c>
      <c r="D130" s="1">
        <v>777</v>
      </c>
      <c r="E130" s="6">
        <v>0.69010760158568796</v>
      </c>
      <c r="F130" s="1">
        <v>2</v>
      </c>
      <c r="G130" s="1">
        <v>1</v>
      </c>
      <c r="H130" s="1">
        <v>96507</v>
      </c>
      <c r="I130" s="6">
        <v>0.33287603003428401</v>
      </c>
      <c r="J130" s="2" t="s">
        <v>48</v>
      </c>
      <c r="K130" s="1">
        <v>1</v>
      </c>
      <c r="L130" s="1" t="s">
        <v>36</v>
      </c>
      <c r="M130" s="1" t="s">
        <v>21</v>
      </c>
      <c r="N130" s="1" t="s">
        <v>22</v>
      </c>
      <c r="O130" s="1" t="s">
        <v>23</v>
      </c>
      <c r="P130" s="1" t="s">
        <v>28</v>
      </c>
      <c r="Q130" s="1" t="s">
        <v>23</v>
      </c>
      <c r="R130" s="1" t="s">
        <v>23</v>
      </c>
      <c r="S130" s="1" t="s">
        <v>23</v>
      </c>
      <c r="T130" s="1">
        <f t="shared" si="6"/>
        <v>5</v>
      </c>
      <c r="U130" s="1" t="str">
        <f t="shared" si="7"/>
        <v>High Risk</v>
      </c>
      <c r="V130" s="1" t="str">
        <f>IF(B130&lt;=30, "18-30", IF(B130&lt;=40, "31-40", IF(B130&lt;=50, "41-50", IF(B130&lt;=60, "51-60", "61-74"))))</f>
        <v>51-60</v>
      </c>
      <c r="W130" s="1" t="str">
        <f t="shared" si="8"/>
        <v>150001-200000</v>
      </c>
      <c r="X130" s="1" t="str">
        <f t="shared" si="9"/>
        <v>0-5</v>
      </c>
      <c r="Y130" s="1" t="str">
        <f t="shared" si="10"/>
        <v>75001-100000</v>
      </c>
      <c r="Z130" s="1" t="str">
        <f t="shared" si="11"/>
        <v>700-799</v>
      </c>
    </row>
    <row r="131" spans="1:26" x14ac:dyDescent="0.25">
      <c r="A131" s="1" t="s">
        <v>165</v>
      </c>
      <c r="B131" s="1">
        <v>58</v>
      </c>
      <c r="C131" s="1">
        <v>166836</v>
      </c>
      <c r="D131" s="1">
        <v>781</v>
      </c>
      <c r="E131" s="6">
        <v>0.58506581209531805</v>
      </c>
      <c r="F131" s="1">
        <v>5</v>
      </c>
      <c r="G131" s="1">
        <v>0</v>
      </c>
      <c r="H131" s="1">
        <v>76445</v>
      </c>
      <c r="I131" s="6">
        <v>0.302780291573994</v>
      </c>
      <c r="J131" s="2" t="s">
        <v>25</v>
      </c>
      <c r="K131" s="1">
        <v>2</v>
      </c>
      <c r="L131" s="1" t="s">
        <v>36</v>
      </c>
      <c r="M131" s="1" t="s">
        <v>31</v>
      </c>
      <c r="N131" s="1" t="s">
        <v>28</v>
      </c>
      <c r="O131" s="1" t="s">
        <v>28</v>
      </c>
      <c r="P131" s="1" t="s">
        <v>23</v>
      </c>
      <c r="Q131" s="1" t="s">
        <v>23</v>
      </c>
      <c r="R131" s="1" t="s">
        <v>22</v>
      </c>
      <c r="S131" s="1" t="s">
        <v>23</v>
      </c>
      <c r="T131" s="1">
        <f t="shared" ref="T131:T194" si="12">COUNTIF(N131:S131,"Missed")+COUNTIF(N131:S131,"Late")</f>
        <v>4</v>
      </c>
      <c r="U131" s="1" t="str">
        <f t="shared" ref="U131:U194" si="13">IF(OR(G131=1,T131&gt;=4),"High Risk", "Low Risk")</f>
        <v>High Risk</v>
      </c>
      <c r="V131" s="1" t="str">
        <f>IF(B131&lt;=30, "18-30", IF(B131&lt;=40, "31-40", IF(B131&lt;=50, "41-50", IF(B131&lt;=60, "51-60", "61-74"))))</f>
        <v>51-60</v>
      </c>
      <c r="W131" s="1" t="str">
        <f t="shared" ref="W131:W194" si="14">IF(C131&lt;=50000, "0-50000", IF(C131&lt;=100000, "50001-100000", IF(C131&lt;=150000, "100001-150000", "150001-200000")))</f>
        <v>150001-200000</v>
      </c>
      <c r="X131" s="1" t="str">
        <f t="shared" ref="X131:X194" si="15">IF(K131&lt;=5, "0-5", IF(K131&lt;=10, "6-10", IF(K131&lt;=15, "11-15", "16-19")))</f>
        <v>0-5</v>
      </c>
      <c r="Y131" s="1" t="str">
        <f t="shared" ref="Y131:Y194" si="16">IF(H131&lt;=25000, "0-25000", IF(H131&lt;=50000, "25001-50000", IF(H131&lt;=75000, "50001-75000", IF(H131&lt;=100000, "75001-100000", "100001+"))))</f>
        <v>75001-100000</v>
      </c>
      <c r="Z131" s="1" t="str">
        <f t="shared" ref="Z131:Z194" si="17">IF(AND(D131&gt;=300, D131&lt;=399), "300-399",IF(AND(D131&gt;=400, D131&lt;=499), "400-499",IF(AND(D131&gt;=500, D131&lt;=599), "500-599",IF(AND(D131&gt;=600, D131&lt;=699), "600-699",IF(AND(D131&gt;=700, D131&lt;=799), "700-799",IF(D131&gt;=800, "800-847","Invalid"))))))</f>
        <v>700-799</v>
      </c>
    </row>
    <row r="132" spans="1:26" x14ac:dyDescent="0.25">
      <c r="A132" s="1" t="s">
        <v>166</v>
      </c>
      <c r="B132" s="1">
        <v>45</v>
      </c>
      <c r="C132" s="1">
        <v>187627</v>
      </c>
      <c r="D132" s="1">
        <v>766</v>
      </c>
      <c r="E132" s="6">
        <v>0.67541575387011699</v>
      </c>
      <c r="F132" s="1">
        <v>2</v>
      </c>
      <c r="G132" s="1">
        <v>0</v>
      </c>
      <c r="H132" s="1">
        <v>20052</v>
      </c>
      <c r="I132" s="6">
        <v>0.29246203875772298</v>
      </c>
      <c r="J132" s="2" t="s">
        <v>41</v>
      </c>
      <c r="K132" s="1">
        <v>10</v>
      </c>
      <c r="L132" s="1" t="s">
        <v>43</v>
      </c>
      <c r="M132" s="1" t="s">
        <v>21</v>
      </c>
      <c r="N132" s="1" t="s">
        <v>28</v>
      </c>
      <c r="O132" s="1" t="s">
        <v>28</v>
      </c>
      <c r="P132" s="1" t="s">
        <v>28</v>
      </c>
      <c r="Q132" s="1" t="s">
        <v>28</v>
      </c>
      <c r="R132" s="1" t="s">
        <v>23</v>
      </c>
      <c r="S132" s="1" t="s">
        <v>22</v>
      </c>
      <c r="T132" s="1">
        <f t="shared" si="12"/>
        <v>2</v>
      </c>
      <c r="U132" s="1" t="str">
        <f t="shared" si="13"/>
        <v>Low Risk</v>
      </c>
      <c r="V132" s="1" t="str">
        <f>IF(B132&lt;=30, "18-30", IF(B132&lt;=40, "31-40", IF(B132&lt;=50, "41-50", IF(B132&lt;=60, "51-60", "61-74"))))</f>
        <v>41-50</v>
      </c>
      <c r="W132" s="1" t="str">
        <f t="shared" si="14"/>
        <v>150001-200000</v>
      </c>
      <c r="X132" s="1" t="str">
        <f t="shared" si="15"/>
        <v>6-10</v>
      </c>
      <c r="Y132" s="1" t="str">
        <f t="shared" si="16"/>
        <v>0-25000</v>
      </c>
      <c r="Z132" s="1" t="str">
        <f t="shared" si="17"/>
        <v>700-799</v>
      </c>
    </row>
    <row r="133" spans="1:26" x14ac:dyDescent="0.25">
      <c r="A133" s="1" t="s">
        <v>167</v>
      </c>
      <c r="B133" s="1">
        <v>24</v>
      </c>
      <c r="C133" s="1">
        <v>73141</v>
      </c>
      <c r="D133" s="1">
        <v>717</v>
      </c>
      <c r="E133" s="6">
        <v>0.63471302863734003</v>
      </c>
      <c r="F133" s="1">
        <v>4</v>
      </c>
      <c r="G133" s="1">
        <v>0</v>
      </c>
      <c r="H133" s="1">
        <v>36913</v>
      </c>
      <c r="I133" s="6">
        <v>0.37012923267522302</v>
      </c>
      <c r="J133" s="2" t="s">
        <v>41</v>
      </c>
      <c r="K133" s="1">
        <v>5</v>
      </c>
      <c r="L133" s="1" t="s">
        <v>30</v>
      </c>
      <c r="M133" s="1" t="s">
        <v>51</v>
      </c>
      <c r="N133" s="1" t="s">
        <v>22</v>
      </c>
      <c r="O133" s="1" t="s">
        <v>22</v>
      </c>
      <c r="P133" s="1" t="s">
        <v>23</v>
      </c>
      <c r="Q133" s="1" t="s">
        <v>22</v>
      </c>
      <c r="R133" s="1" t="s">
        <v>23</v>
      </c>
      <c r="S133" s="1" t="s">
        <v>28</v>
      </c>
      <c r="T133" s="1">
        <f t="shared" si="12"/>
        <v>5</v>
      </c>
      <c r="U133" s="1" t="str">
        <f t="shared" si="13"/>
        <v>High Risk</v>
      </c>
      <c r="V133" s="1" t="str">
        <f>IF(B133&lt;=30, "18-30", IF(B133&lt;=40, "31-40", IF(B133&lt;=50, "41-50", IF(B133&lt;=60, "51-60", "61-74"))))</f>
        <v>18-30</v>
      </c>
      <c r="W133" s="1" t="str">
        <f t="shared" si="14"/>
        <v>50001-100000</v>
      </c>
      <c r="X133" s="1" t="str">
        <f t="shared" si="15"/>
        <v>0-5</v>
      </c>
      <c r="Y133" s="1" t="str">
        <f t="shared" si="16"/>
        <v>25001-50000</v>
      </c>
      <c r="Z133" s="1" t="str">
        <f t="shared" si="17"/>
        <v>700-799</v>
      </c>
    </row>
    <row r="134" spans="1:26" x14ac:dyDescent="0.25">
      <c r="A134" s="1" t="s">
        <v>168</v>
      </c>
      <c r="B134" s="1">
        <v>26</v>
      </c>
      <c r="C134" s="1">
        <v>180983</v>
      </c>
      <c r="D134" s="1">
        <v>427</v>
      </c>
      <c r="E134" s="6">
        <v>0.84290541363874605</v>
      </c>
      <c r="F134" s="1">
        <v>3</v>
      </c>
      <c r="G134" s="1">
        <v>0</v>
      </c>
      <c r="H134" s="1">
        <v>77209</v>
      </c>
      <c r="I134" s="6">
        <v>0.25214201001358</v>
      </c>
      <c r="J134" s="2" t="s">
        <v>48</v>
      </c>
      <c r="K134" s="1">
        <v>13</v>
      </c>
      <c r="L134" s="1" t="s">
        <v>30</v>
      </c>
      <c r="M134" s="1" t="s">
        <v>21</v>
      </c>
      <c r="N134" s="1" t="s">
        <v>23</v>
      </c>
      <c r="O134" s="1" t="s">
        <v>22</v>
      </c>
      <c r="P134" s="1" t="s">
        <v>23</v>
      </c>
      <c r="Q134" s="1" t="s">
        <v>22</v>
      </c>
      <c r="R134" s="1" t="s">
        <v>23</v>
      </c>
      <c r="S134" s="1" t="s">
        <v>22</v>
      </c>
      <c r="T134" s="1">
        <f t="shared" si="12"/>
        <v>6</v>
      </c>
      <c r="U134" s="1" t="str">
        <f t="shared" si="13"/>
        <v>High Risk</v>
      </c>
      <c r="V134" s="1" t="str">
        <f>IF(B134&lt;=30, "18-30", IF(B134&lt;=40, "31-40", IF(B134&lt;=50, "41-50", IF(B134&lt;=60, "51-60", "61-74"))))</f>
        <v>18-30</v>
      </c>
      <c r="W134" s="1" t="str">
        <f t="shared" si="14"/>
        <v>150001-200000</v>
      </c>
      <c r="X134" s="1" t="str">
        <f t="shared" si="15"/>
        <v>11-15</v>
      </c>
      <c r="Y134" s="1" t="str">
        <f t="shared" si="16"/>
        <v>75001-100000</v>
      </c>
      <c r="Z134" s="1" t="str">
        <f t="shared" si="17"/>
        <v>400-499</v>
      </c>
    </row>
    <row r="135" spans="1:26" x14ac:dyDescent="0.25">
      <c r="A135" s="1" t="s">
        <v>169</v>
      </c>
      <c r="B135" s="1">
        <v>25</v>
      </c>
      <c r="C135" s="1">
        <v>168772</v>
      </c>
      <c r="D135" s="1">
        <v>388</v>
      </c>
      <c r="E135" s="6">
        <v>0.28812289123817098</v>
      </c>
      <c r="F135" s="1">
        <v>0</v>
      </c>
      <c r="G135" s="1">
        <v>1</v>
      </c>
      <c r="H135" s="1">
        <v>94363</v>
      </c>
      <c r="I135" s="6">
        <v>0.25694134398177199</v>
      </c>
      <c r="J135" s="2" t="s">
        <v>25</v>
      </c>
      <c r="K135" s="1">
        <v>18</v>
      </c>
      <c r="L135" s="1" t="s">
        <v>26</v>
      </c>
      <c r="M135" s="1" t="s">
        <v>27</v>
      </c>
      <c r="N135" s="1" t="s">
        <v>23</v>
      </c>
      <c r="O135" s="1" t="s">
        <v>28</v>
      </c>
      <c r="P135" s="1" t="s">
        <v>28</v>
      </c>
      <c r="Q135" s="1" t="s">
        <v>23</v>
      </c>
      <c r="R135" s="1" t="s">
        <v>23</v>
      </c>
      <c r="S135" s="1" t="s">
        <v>23</v>
      </c>
      <c r="T135" s="1">
        <f t="shared" si="12"/>
        <v>4</v>
      </c>
      <c r="U135" s="1" t="str">
        <f t="shared" si="13"/>
        <v>High Risk</v>
      </c>
      <c r="V135" s="1" t="str">
        <f>IF(B135&lt;=30, "18-30", IF(B135&lt;=40, "31-40", IF(B135&lt;=50, "41-50", IF(B135&lt;=60, "51-60", "61-74"))))</f>
        <v>18-30</v>
      </c>
      <c r="W135" s="1" t="str">
        <f t="shared" si="14"/>
        <v>150001-200000</v>
      </c>
      <c r="X135" s="1" t="str">
        <f t="shared" si="15"/>
        <v>16-19</v>
      </c>
      <c r="Y135" s="1" t="str">
        <f t="shared" si="16"/>
        <v>75001-100000</v>
      </c>
      <c r="Z135" s="1" t="str">
        <f t="shared" si="17"/>
        <v>300-399</v>
      </c>
    </row>
    <row r="136" spans="1:26" x14ac:dyDescent="0.25">
      <c r="A136" s="1" t="s">
        <v>170</v>
      </c>
      <c r="B136" s="1">
        <v>29</v>
      </c>
      <c r="C136" s="1">
        <v>16252</v>
      </c>
      <c r="D136" s="1">
        <v>441</v>
      </c>
      <c r="E136" s="6">
        <v>0.57607170607678304</v>
      </c>
      <c r="F136" s="1">
        <v>4</v>
      </c>
      <c r="G136" s="1">
        <v>0</v>
      </c>
      <c r="H136" s="1">
        <v>96056</v>
      </c>
      <c r="I136" s="6">
        <v>0.379760284999975</v>
      </c>
      <c r="J136" s="2" t="s">
        <v>41</v>
      </c>
      <c r="K136" s="1">
        <v>15</v>
      </c>
      <c r="L136" s="1" t="s">
        <v>20</v>
      </c>
      <c r="M136" s="1" t="s">
        <v>21</v>
      </c>
      <c r="N136" s="1" t="s">
        <v>22</v>
      </c>
      <c r="O136" s="1" t="s">
        <v>28</v>
      </c>
      <c r="P136" s="1" t="s">
        <v>22</v>
      </c>
      <c r="Q136" s="1" t="s">
        <v>28</v>
      </c>
      <c r="R136" s="1" t="s">
        <v>23</v>
      </c>
      <c r="S136" s="1" t="s">
        <v>22</v>
      </c>
      <c r="T136" s="1">
        <f t="shared" si="12"/>
        <v>4</v>
      </c>
      <c r="U136" s="1" t="str">
        <f t="shared" si="13"/>
        <v>High Risk</v>
      </c>
      <c r="V136" s="1" t="str">
        <f>IF(B136&lt;=30, "18-30", IF(B136&lt;=40, "31-40", IF(B136&lt;=50, "41-50", IF(B136&lt;=60, "51-60", "61-74"))))</f>
        <v>18-30</v>
      </c>
      <c r="W136" s="1" t="str">
        <f t="shared" si="14"/>
        <v>0-50000</v>
      </c>
      <c r="X136" s="1" t="str">
        <f t="shared" si="15"/>
        <v>11-15</v>
      </c>
      <c r="Y136" s="1" t="str">
        <f t="shared" si="16"/>
        <v>75001-100000</v>
      </c>
      <c r="Z136" s="1" t="str">
        <f t="shared" si="17"/>
        <v>400-499</v>
      </c>
    </row>
    <row r="137" spans="1:26" x14ac:dyDescent="0.25">
      <c r="A137" s="1" t="s">
        <v>171</v>
      </c>
      <c r="B137" s="1">
        <v>51</v>
      </c>
      <c r="C137" s="1">
        <v>118333</v>
      </c>
      <c r="D137" s="1">
        <v>346</v>
      </c>
      <c r="E137" s="6">
        <v>6.5235748753060402E-2</v>
      </c>
      <c r="F137" s="1">
        <v>4</v>
      </c>
      <c r="G137" s="1">
        <v>0</v>
      </c>
      <c r="H137" s="1">
        <v>20081</v>
      </c>
      <c r="I137" s="6">
        <v>0.201307467583134</v>
      </c>
      <c r="J137" s="2" t="s">
        <v>41</v>
      </c>
      <c r="K137" s="1">
        <v>6</v>
      </c>
      <c r="L137" s="1" t="s">
        <v>26</v>
      </c>
      <c r="M137" s="1" t="s">
        <v>31</v>
      </c>
      <c r="N137" s="1" t="s">
        <v>28</v>
      </c>
      <c r="O137" s="1" t="s">
        <v>28</v>
      </c>
      <c r="P137" s="1" t="s">
        <v>23</v>
      </c>
      <c r="Q137" s="1" t="s">
        <v>23</v>
      </c>
      <c r="R137" s="1" t="s">
        <v>23</v>
      </c>
      <c r="S137" s="1" t="s">
        <v>22</v>
      </c>
      <c r="T137" s="1">
        <f t="shared" si="12"/>
        <v>4</v>
      </c>
      <c r="U137" s="1" t="str">
        <f t="shared" si="13"/>
        <v>High Risk</v>
      </c>
      <c r="V137" s="1" t="str">
        <f>IF(B137&lt;=30, "18-30", IF(B137&lt;=40, "31-40", IF(B137&lt;=50, "41-50", IF(B137&lt;=60, "51-60", "61-74"))))</f>
        <v>51-60</v>
      </c>
      <c r="W137" s="1" t="str">
        <f t="shared" si="14"/>
        <v>100001-150000</v>
      </c>
      <c r="X137" s="1" t="str">
        <f t="shared" si="15"/>
        <v>6-10</v>
      </c>
      <c r="Y137" s="1" t="str">
        <f t="shared" si="16"/>
        <v>0-25000</v>
      </c>
      <c r="Z137" s="1" t="str">
        <f t="shared" si="17"/>
        <v>300-399</v>
      </c>
    </row>
    <row r="138" spans="1:26" x14ac:dyDescent="0.25">
      <c r="A138" s="1" t="s">
        <v>172</v>
      </c>
      <c r="B138" s="1">
        <v>50</v>
      </c>
      <c r="C138" s="1">
        <v>192247</v>
      </c>
      <c r="D138" s="1">
        <v>387</v>
      </c>
      <c r="E138" s="6">
        <v>0.236608885180628</v>
      </c>
      <c r="F138" s="1">
        <v>5</v>
      </c>
      <c r="G138" s="1">
        <v>0</v>
      </c>
      <c r="H138" s="1">
        <v>28730</v>
      </c>
      <c r="I138" s="6">
        <v>0.21197798091776701</v>
      </c>
      <c r="J138" s="2" t="s">
        <v>33</v>
      </c>
      <c r="K138" s="1">
        <v>7</v>
      </c>
      <c r="L138" s="1" t="s">
        <v>36</v>
      </c>
      <c r="M138" s="1" t="s">
        <v>31</v>
      </c>
      <c r="N138" s="1" t="s">
        <v>23</v>
      </c>
      <c r="O138" s="1" t="s">
        <v>23</v>
      </c>
      <c r="P138" s="1" t="s">
        <v>28</v>
      </c>
      <c r="Q138" s="1" t="s">
        <v>23</v>
      </c>
      <c r="R138" s="1" t="s">
        <v>28</v>
      </c>
      <c r="S138" s="1" t="s">
        <v>28</v>
      </c>
      <c r="T138" s="1">
        <f t="shared" si="12"/>
        <v>3</v>
      </c>
      <c r="U138" s="1" t="str">
        <f t="shared" si="13"/>
        <v>Low Risk</v>
      </c>
      <c r="V138" s="1" t="str">
        <f>IF(B138&lt;=30, "18-30", IF(B138&lt;=40, "31-40", IF(B138&lt;=50, "41-50", IF(B138&lt;=60, "51-60", "61-74"))))</f>
        <v>41-50</v>
      </c>
      <c r="W138" s="1" t="str">
        <f t="shared" si="14"/>
        <v>150001-200000</v>
      </c>
      <c r="X138" s="1" t="str">
        <f t="shared" si="15"/>
        <v>6-10</v>
      </c>
      <c r="Y138" s="1" t="str">
        <f t="shared" si="16"/>
        <v>25001-50000</v>
      </c>
      <c r="Z138" s="1" t="str">
        <f t="shared" si="17"/>
        <v>300-399</v>
      </c>
    </row>
    <row r="139" spans="1:26" x14ac:dyDescent="0.25">
      <c r="A139" s="1" t="s">
        <v>173</v>
      </c>
      <c r="B139" s="1">
        <v>65</v>
      </c>
      <c r="C139" s="1">
        <v>199294</v>
      </c>
      <c r="D139" s="1">
        <v>505</v>
      </c>
      <c r="E139" s="6">
        <v>0.48502932281303002</v>
      </c>
      <c r="F139" s="1">
        <v>0</v>
      </c>
      <c r="G139" s="1">
        <v>0</v>
      </c>
      <c r="H139" s="1">
        <v>85107</v>
      </c>
      <c r="I139" s="6">
        <v>0.17396857086563999</v>
      </c>
      <c r="J139" s="2" t="s">
        <v>41</v>
      </c>
      <c r="K139" s="1">
        <v>18</v>
      </c>
      <c r="L139" s="1" t="s">
        <v>36</v>
      </c>
      <c r="M139" s="1" t="s">
        <v>21</v>
      </c>
      <c r="N139" s="1" t="s">
        <v>22</v>
      </c>
      <c r="O139" s="1" t="s">
        <v>22</v>
      </c>
      <c r="P139" s="1" t="s">
        <v>23</v>
      </c>
      <c r="Q139" s="1" t="s">
        <v>23</v>
      </c>
      <c r="R139" s="1" t="s">
        <v>28</v>
      </c>
      <c r="S139" s="1" t="s">
        <v>28</v>
      </c>
      <c r="T139" s="1">
        <f t="shared" si="12"/>
        <v>4</v>
      </c>
      <c r="U139" s="1" t="str">
        <f t="shared" si="13"/>
        <v>High Risk</v>
      </c>
      <c r="V139" s="1" t="str">
        <f>IF(B139&lt;=30, "18-30", IF(B139&lt;=40, "31-40", IF(B139&lt;=50, "41-50", IF(B139&lt;=60, "51-60", "61-74"))))</f>
        <v>61-74</v>
      </c>
      <c r="W139" s="1" t="str">
        <f t="shared" si="14"/>
        <v>150001-200000</v>
      </c>
      <c r="X139" s="1" t="str">
        <f t="shared" si="15"/>
        <v>16-19</v>
      </c>
      <c r="Y139" s="1" t="str">
        <f t="shared" si="16"/>
        <v>75001-100000</v>
      </c>
      <c r="Z139" s="1" t="str">
        <f t="shared" si="17"/>
        <v>500-599</v>
      </c>
    </row>
    <row r="140" spans="1:26" x14ac:dyDescent="0.25">
      <c r="A140" s="1" t="s">
        <v>174</v>
      </c>
      <c r="B140" s="1">
        <v>72</v>
      </c>
      <c r="C140" s="1">
        <v>138961</v>
      </c>
      <c r="D140" s="1">
        <v>402</v>
      </c>
      <c r="E140" s="6">
        <v>0.58364132255090695</v>
      </c>
      <c r="F140" s="1">
        <v>5</v>
      </c>
      <c r="G140" s="1">
        <v>1</v>
      </c>
      <c r="H140" s="1">
        <v>42556</v>
      </c>
      <c r="I140" s="6">
        <v>0.38490109132765499</v>
      </c>
      <c r="J140" s="2" t="s">
        <v>33</v>
      </c>
      <c r="K140" s="1">
        <v>19</v>
      </c>
      <c r="L140" s="1" t="s">
        <v>30</v>
      </c>
      <c r="M140" s="1" t="s">
        <v>31</v>
      </c>
      <c r="N140" s="1" t="s">
        <v>23</v>
      </c>
      <c r="O140" s="1" t="s">
        <v>28</v>
      </c>
      <c r="P140" s="1" t="s">
        <v>28</v>
      </c>
      <c r="Q140" s="1" t="s">
        <v>22</v>
      </c>
      <c r="R140" s="1" t="s">
        <v>22</v>
      </c>
      <c r="S140" s="1" t="s">
        <v>28</v>
      </c>
      <c r="T140" s="1">
        <f t="shared" si="12"/>
        <v>3</v>
      </c>
      <c r="U140" s="1" t="str">
        <f t="shared" si="13"/>
        <v>High Risk</v>
      </c>
      <c r="V140" s="1" t="str">
        <f>IF(B140&lt;=30, "18-30", IF(B140&lt;=40, "31-40", IF(B140&lt;=50, "41-50", IF(B140&lt;=60, "51-60", "61-74"))))</f>
        <v>61-74</v>
      </c>
      <c r="W140" s="1" t="str">
        <f t="shared" si="14"/>
        <v>100001-150000</v>
      </c>
      <c r="X140" s="1" t="str">
        <f t="shared" si="15"/>
        <v>16-19</v>
      </c>
      <c r="Y140" s="1" t="str">
        <f t="shared" si="16"/>
        <v>25001-50000</v>
      </c>
      <c r="Z140" s="1" t="str">
        <f t="shared" si="17"/>
        <v>400-499</v>
      </c>
    </row>
    <row r="141" spans="1:26" x14ac:dyDescent="0.25">
      <c r="A141" s="1" t="s">
        <v>175</v>
      </c>
      <c r="B141" s="1">
        <v>40</v>
      </c>
      <c r="C141" s="1">
        <v>129548</v>
      </c>
      <c r="D141" s="1">
        <v>794</v>
      </c>
      <c r="E141" s="6">
        <v>0.47963685159408598</v>
      </c>
      <c r="F141" s="1">
        <v>0</v>
      </c>
      <c r="G141" s="1">
        <v>0</v>
      </c>
      <c r="H141" s="1">
        <v>16693</v>
      </c>
      <c r="I141" s="6">
        <v>0.28947630319187301</v>
      </c>
      <c r="J141" s="2" t="s">
        <v>41</v>
      </c>
      <c r="K141" s="1">
        <v>15</v>
      </c>
      <c r="L141" s="1" t="s">
        <v>20</v>
      </c>
      <c r="M141" s="1" t="s">
        <v>31</v>
      </c>
      <c r="N141" s="1" t="s">
        <v>28</v>
      </c>
      <c r="O141" s="1" t="s">
        <v>28</v>
      </c>
      <c r="P141" s="1" t="s">
        <v>28</v>
      </c>
      <c r="Q141" s="1" t="s">
        <v>22</v>
      </c>
      <c r="R141" s="1" t="s">
        <v>22</v>
      </c>
      <c r="S141" s="1" t="s">
        <v>28</v>
      </c>
      <c r="T141" s="1">
        <f t="shared" si="12"/>
        <v>2</v>
      </c>
      <c r="U141" s="1" t="str">
        <f t="shared" si="13"/>
        <v>Low Risk</v>
      </c>
      <c r="V141" s="1" t="str">
        <f>IF(B141&lt;=30, "18-30", IF(B141&lt;=40, "31-40", IF(B141&lt;=50, "41-50", IF(B141&lt;=60, "51-60", "61-74"))))</f>
        <v>31-40</v>
      </c>
      <c r="W141" s="1" t="str">
        <f t="shared" si="14"/>
        <v>100001-150000</v>
      </c>
      <c r="X141" s="1" t="str">
        <f t="shared" si="15"/>
        <v>11-15</v>
      </c>
      <c r="Y141" s="1" t="str">
        <f t="shared" si="16"/>
        <v>0-25000</v>
      </c>
      <c r="Z141" s="1" t="str">
        <f t="shared" si="17"/>
        <v>700-799</v>
      </c>
    </row>
    <row r="142" spans="1:26" x14ac:dyDescent="0.25">
      <c r="A142" s="1" t="s">
        <v>176</v>
      </c>
      <c r="B142" s="1">
        <v>41</v>
      </c>
      <c r="C142" s="1">
        <v>58088</v>
      </c>
      <c r="D142" s="1">
        <v>567</v>
      </c>
      <c r="E142" s="6">
        <v>0.38656151623746399</v>
      </c>
      <c r="F142" s="1">
        <v>5</v>
      </c>
      <c r="G142" s="1">
        <v>0</v>
      </c>
      <c r="H142" s="1">
        <v>10951</v>
      </c>
      <c r="I142" s="6">
        <v>0.168638485392093</v>
      </c>
      <c r="J142" s="2" t="s">
        <v>25</v>
      </c>
      <c r="K142" s="1">
        <v>6</v>
      </c>
      <c r="L142" s="1" t="s">
        <v>43</v>
      </c>
      <c r="M142" s="1" t="s">
        <v>27</v>
      </c>
      <c r="N142" s="1" t="s">
        <v>28</v>
      </c>
      <c r="O142" s="1" t="s">
        <v>22</v>
      </c>
      <c r="P142" s="1" t="s">
        <v>23</v>
      </c>
      <c r="Q142" s="1" t="s">
        <v>28</v>
      </c>
      <c r="R142" s="1" t="s">
        <v>23</v>
      </c>
      <c r="S142" s="1" t="s">
        <v>28</v>
      </c>
      <c r="T142" s="1">
        <f t="shared" si="12"/>
        <v>3</v>
      </c>
      <c r="U142" s="1" t="str">
        <f t="shared" si="13"/>
        <v>Low Risk</v>
      </c>
      <c r="V142" s="1" t="str">
        <f>IF(B142&lt;=30, "18-30", IF(B142&lt;=40, "31-40", IF(B142&lt;=50, "41-50", IF(B142&lt;=60, "51-60", "61-74"))))</f>
        <v>41-50</v>
      </c>
      <c r="W142" s="1" t="str">
        <f t="shared" si="14"/>
        <v>50001-100000</v>
      </c>
      <c r="X142" s="1" t="str">
        <f t="shared" si="15"/>
        <v>6-10</v>
      </c>
      <c r="Y142" s="1" t="str">
        <f t="shared" si="16"/>
        <v>0-25000</v>
      </c>
      <c r="Z142" s="1" t="str">
        <f t="shared" si="17"/>
        <v>500-599</v>
      </c>
    </row>
    <row r="143" spans="1:26" x14ac:dyDescent="0.25">
      <c r="A143" s="1" t="s">
        <v>177</v>
      </c>
      <c r="B143" s="1">
        <v>54</v>
      </c>
      <c r="C143" s="1">
        <v>30485</v>
      </c>
      <c r="D143" s="1">
        <v>617</v>
      </c>
      <c r="E143" s="6">
        <v>0.42211642450139197</v>
      </c>
      <c r="F143" s="1">
        <v>2</v>
      </c>
      <c r="G143" s="1">
        <v>0</v>
      </c>
      <c r="H143" s="1">
        <v>76861</v>
      </c>
      <c r="I143" s="6">
        <v>0.38538085623090601</v>
      </c>
      <c r="J143" s="2" t="s">
        <v>41</v>
      </c>
      <c r="K143" s="1">
        <v>8</v>
      </c>
      <c r="L143" s="1" t="s">
        <v>20</v>
      </c>
      <c r="M143" s="1" t="s">
        <v>51</v>
      </c>
      <c r="N143" s="1" t="s">
        <v>22</v>
      </c>
      <c r="O143" s="1" t="s">
        <v>28</v>
      </c>
      <c r="P143" s="1" t="s">
        <v>23</v>
      </c>
      <c r="Q143" s="1" t="s">
        <v>22</v>
      </c>
      <c r="R143" s="1" t="s">
        <v>23</v>
      </c>
      <c r="S143" s="1" t="s">
        <v>22</v>
      </c>
      <c r="T143" s="1">
        <f t="shared" si="12"/>
        <v>5</v>
      </c>
      <c r="U143" s="1" t="str">
        <f t="shared" si="13"/>
        <v>High Risk</v>
      </c>
      <c r="V143" s="1" t="str">
        <f>IF(B143&lt;=30, "18-30", IF(B143&lt;=40, "31-40", IF(B143&lt;=50, "41-50", IF(B143&lt;=60, "51-60", "61-74"))))</f>
        <v>51-60</v>
      </c>
      <c r="W143" s="1" t="str">
        <f t="shared" si="14"/>
        <v>0-50000</v>
      </c>
      <c r="X143" s="1" t="str">
        <f t="shared" si="15"/>
        <v>6-10</v>
      </c>
      <c r="Y143" s="1" t="str">
        <f t="shared" si="16"/>
        <v>75001-100000</v>
      </c>
      <c r="Z143" s="1" t="str">
        <f t="shared" si="17"/>
        <v>600-699</v>
      </c>
    </row>
    <row r="144" spans="1:26" x14ac:dyDescent="0.25">
      <c r="A144" s="1" t="s">
        <v>178</v>
      </c>
      <c r="B144" s="1">
        <v>52</v>
      </c>
      <c r="C144" s="1">
        <v>178165</v>
      </c>
      <c r="D144" s="1">
        <v>823</v>
      </c>
      <c r="E144" s="6">
        <v>0.77388819528482</v>
      </c>
      <c r="F144" s="1">
        <v>3</v>
      </c>
      <c r="G144" s="1">
        <v>0</v>
      </c>
      <c r="H144" s="1">
        <v>19977</v>
      </c>
      <c r="I144" s="6">
        <v>0.24444578384245599</v>
      </c>
      <c r="J144" s="2" t="s">
        <v>33</v>
      </c>
      <c r="K144" s="1">
        <v>12</v>
      </c>
      <c r="L144" s="1" t="s">
        <v>36</v>
      </c>
      <c r="M144" s="1" t="s">
        <v>27</v>
      </c>
      <c r="N144" s="1" t="s">
        <v>28</v>
      </c>
      <c r="O144" s="1" t="s">
        <v>22</v>
      </c>
      <c r="P144" s="1" t="s">
        <v>28</v>
      </c>
      <c r="Q144" s="1" t="s">
        <v>23</v>
      </c>
      <c r="R144" s="1" t="s">
        <v>28</v>
      </c>
      <c r="S144" s="1" t="s">
        <v>22</v>
      </c>
      <c r="T144" s="1">
        <f t="shared" si="12"/>
        <v>3</v>
      </c>
      <c r="U144" s="1" t="str">
        <f t="shared" si="13"/>
        <v>Low Risk</v>
      </c>
      <c r="V144" s="1" t="str">
        <f>IF(B144&lt;=30, "18-30", IF(B144&lt;=40, "31-40", IF(B144&lt;=50, "41-50", IF(B144&lt;=60, "51-60", "61-74"))))</f>
        <v>51-60</v>
      </c>
      <c r="W144" s="1" t="str">
        <f t="shared" si="14"/>
        <v>150001-200000</v>
      </c>
      <c r="X144" s="1" t="str">
        <f t="shared" si="15"/>
        <v>11-15</v>
      </c>
      <c r="Y144" s="1" t="str">
        <f t="shared" si="16"/>
        <v>0-25000</v>
      </c>
      <c r="Z144" s="1" t="str">
        <f t="shared" si="17"/>
        <v>800-847</v>
      </c>
    </row>
    <row r="145" spans="1:26" x14ac:dyDescent="0.25">
      <c r="A145" s="1" t="s">
        <v>179</v>
      </c>
      <c r="B145" s="1">
        <v>61</v>
      </c>
      <c r="C145" s="1">
        <v>77292</v>
      </c>
      <c r="D145" s="1">
        <v>414</v>
      </c>
      <c r="E145" s="6">
        <v>0.42319356442397099</v>
      </c>
      <c r="F145" s="1">
        <v>3</v>
      </c>
      <c r="G145" s="1">
        <v>1</v>
      </c>
      <c r="H145" s="1">
        <v>60348</v>
      </c>
      <c r="I145" s="6">
        <v>0.21283219211631099</v>
      </c>
      <c r="J145" s="2" t="s">
        <v>33</v>
      </c>
      <c r="K145" s="1">
        <v>0</v>
      </c>
      <c r="L145" s="1" t="s">
        <v>43</v>
      </c>
      <c r="M145" s="1" t="s">
        <v>37</v>
      </c>
      <c r="N145" s="1" t="s">
        <v>28</v>
      </c>
      <c r="O145" s="1" t="s">
        <v>22</v>
      </c>
      <c r="P145" s="1" t="s">
        <v>23</v>
      </c>
      <c r="Q145" s="1" t="s">
        <v>28</v>
      </c>
      <c r="R145" s="1" t="s">
        <v>28</v>
      </c>
      <c r="S145" s="1" t="s">
        <v>28</v>
      </c>
      <c r="T145" s="1">
        <f t="shared" si="12"/>
        <v>2</v>
      </c>
      <c r="U145" s="1" t="str">
        <f t="shared" si="13"/>
        <v>High Risk</v>
      </c>
      <c r="V145" s="1" t="str">
        <f>IF(B145&lt;=30, "18-30", IF(B145&lt;=40, "31-40", IF(B145&lt;=50, "41-50", IF(B145&lt;=60, "51-60", "61-74"))))</f>
        <v>61-74</v>
      </c>
      <c r="W145" s="1" t="str">
        <f t="shared" si="14"/>
        <v>50001-100000</v>
      </c>
      <c r="X145" s="1" t="str">
        <f t="shared" si="15"/>
        <v>0-5</v>
      </c>
      <c r="Y145" s="1" t="str">
        <f t="shared" si="16"/>
        <v>50001-75000</v>
      </c>
      <c r="Z145" s="1" t="str">
        <f t="shared" si="17"/>
        <v>400-499</v>
      </c>
    </row>
    <row r="146" spans="1:26" x14ac:dyDescent="0.25">
      <c r="A146" s="1" t="s">
        <v>180</v>
      </c>
      <c r="B146" s="1">
        <v>57</v>
      </c>
      <c r="C146" s="1">
        <v>107658</v>
      </c>
      <c r="D146" s="1">
        <v>694</v>
      </c>
      <c r="E146" s="6">
        <v>0.84984832440870495</v>
      </c>
      <c r="F146" s="1">
        <v>0</v>
      </c>
      <c r="G146" s="1">
        <v>0</v>
      </c>
      <c r="H146" s="1">
        <v>3494</v>
      </c>
      <c r="I146" s="6">
        <v>0.28043214411230399</v>
      </c>
      <c r="J146" s="2" t="s">
        <v>33</v>
      </c>
      <c r="K146" s="1">
        <v>7</v>
      </c>
      <c r="L146" s="1" t="s">
        <v>20</v>
      </c>
      <c r="M146" s="1" t="s">
        <v>27</v>
      </c>
      <c r="N146" s="1" t="s">
        <v>28</v>
      </c>
      <c r="O146" s="1" t="s">
        <v>23</v>
      </c>
      <c r="P146" s="1" t="s">
        <v>28</v>
      </c>
      <c r="Q146" s="1" t="s">
        <v>23</v>
      </c>
      <c r="R146" s="1" t="s">
        <v>22</v>
      </c>
      <c r="S146" s="1" t="s">
        <v>28</v>
      </c>
      <c r="T146" s="1">
        <f t="shared" si="12"/>
        <v>3</v>
      </c>
      <c r="U146" s="1" t="str">
        <f t="shared" si="13"/>
        <v>Low Risk</v>
      </c>
      <c r="V146" s="1" t="str">
        <f>IF(B146&lt;=30, "18-30", IF(B146&lt;=40, "31-40", IF(B146&lt;=50, "41-50", IF(B146&lt;=60, "51-60", "61-74"))))</f>
        <v>51-60</v>
      </c>
      <c r="W146" s="1" t="str">
        <f t="shared" si="14"/>
        <v>100001-150000</v>
      </c>
      <c r="X146" s="1" t="str">
        <f t="shared" si="15"/>
        <v>6-10</v>
      </c>
      <c r="Y146" s="1" t="str">
        <f t="shared" si="16"/>
        <v>0-25000</v>
      </c>
      <c r="Z146" s="1" t="str">
        <f t="shared" si="17"/>
        <v>600-699</v>
      </c>
    </row>
    <row r="147" spans="1:26" x14ac:dyDescent="0.25">
      <c r="A147" s="1" t="s">
        <v>181</v>
      </c>
      <c r="B147" s="1">
        <v>39</v>
      </c>
      <c r="C147" s="1">
        <v>41790</v>
      </c>
      <c r="D147" s="1">
        <v>681</v>
      </c>
      <c r="E147" s="6">
        <v>0.65880341470822601</v>
      </c>
      <c r="F147" s="1">
        <v>1</v>
      </c>
      <c r="G147" s="1">
        <v>0</v>
      </c>
      <c r="H147" s="1">
        <v>17913</v>
      </c>
      <c r="I147" s="6">
        <v>0.44787236094678901</v>
      </c>
      <c r="J147" s="2" t="s">
        <v>48</v>
      </c>
      <c r="K147" s="1">
        <v>3</v>
      </c>
      <c r="L147" s="1" t="s">
        <v>20</v>
      </c>
      <c r="M147" s="1" t="s">
        <v>21</v>
      </c>
      <c r="N147" s="1" t="s">
        <v>23</v>
      </c>
      <c r="O147" s="1" t="s">
        <v>22</v>
      </c>
      <c r="P147" s="1" t="s">
        <v>28</v>
      </c>
      <c r="Q147" s="1" t="s">
        <v>22</v>
      </c>
      <c r="R147" s="1" t="s">
        <v>22</v>
      </c>
      <c r="S147" s="1" t="s">
        <v>23</v>
      </c>
      <c r="T147" s="1">
        <f t="shared" si="12"/>
        <v>5</v>
      </c>
      <c r="U147" s="1" t="str">
        <f t="shared" si="13"/>
        <v>High Risk</v>
      </c>
      <c r="V147" s="1" t="str">
        <f>IF(B147&lt;=30, "18-30", IF(B147&lt;=40, "31-40", IF(B147&lt;=50, "41-50", IF(B147&lt;=60, "51-60", "61-74"))))</f>
        <v>31-40</v>
      </c>
      <c r="W147" s="1" t="str">
        <f t="shared" si="14"/>
        <v>0-50000</v>
      </c>
      <c r="X147" s="1" t="str">
        <f t="shared" si="15"/>
        <v>0-5</v>
      </c>
      <c r="Y147" s="1" t="str">
        <f t="shared" si="16"/>
        <v>0-25000</v>
      </c>
      <c r="Z147" s="1" t="str">
        <f t="shared" si="17"/>
        <v>600-699</v>
      </c>
    </row>
    <row r="148" spans="1:26" x14ac:dyDescent="0.25">
      <c r="A148" s="1" t="s">
        <v>182</v>
      </c>
      <c r="B148" s="1">
        <v>44</v>
      </c>
      <c r="C148" s="1">
        <v>31364</v>
      </c>
      <c r="D148" s="1">
        <v>757</v>
      </c>
      <c r="E148" s="6">
        <v>0.59150746922964603</v>
      </c>
      <c r="F148" s="1">
        <v>6</v>
      </c>
      <c r="G148" s="1">
        <v>0</v>
      </c>
      <c r="H148" s="1">
        <v>10942</v>
      </c>
      <c r="I148" s="6">
        <v>0.260503780350342</v>
      </c>
      <c r="J148" s="2" t="s">
        <v>41</v>
      </c>
      <c r="K148" s="1">
        <v>2</v>
      </c>
      <c r="L148" s="1" t="s">
        <v>43</v>
      </c>
      <c r="M148" s="1" t="s">
        <v>51</v>
      </c>
      <c r="N148" s="1" t="s">
        <v>22</v>
      </c>
      <c r="O148" s="1" t="s">
        <v>28</v>
      </c>
      <c r="P148" s="1" t="s">
        <v>22</v>
      </c>
      <c r="Q148" s="1" t="s">
        <v>23</v>
      </c>
      <c r="R148" s="1" t="s">
        <v>22</v>
      </c>
      <c r="S148" s="1" t="s">
        <v>28</v>
      </c>
      <c r="T148" s="1">
        <f t="shared" si="12"/>
        <v>4</v>
      </c>
      <c r="U148" s="1" t="str">
        <f t="shared" si="13"/>
        <v>High Risk</v>
      </c>
      <c r="V148" s="1" t="str">
        <f>IF(B148&lt;=30, "18-30", IF(B148&lt;=40, "31-40", IF(B148&lt;=50, "41-50", IF(B148&lt;=60, "51-60", "61-74"))))</f>
        <v>41-50</v>
      </c>
      <c r="W148" s="1" t="str">
        <f t="shared" si="14"/>
        <v>0-50000</v>
      </c>
      <c r="X148" s="1" t="str">
        <f t="shared" si="15"/>
        <v>0-5</v>
      </c>
      <c r="Y148" s="1" t="str">
        <f t="shared" si="16"/>
        <v>0-25000</v>
      </c>
      <c r="Z148" s="1" t="str">
        <f t="shared" si="17"/>
        <v>700-799</v>
      </c>
    </row>
    <row r="149" spans="1:26" x14ac:dyDescent="0.25">
      <c r="A149" s="1" t="s">
        <v>183</v>
      </c>
      <c r="B149" s="1">
        <v>52</v>
      </c>
      <c r="C149" s="1">
        <v>129692</v>
      </c>
      <c r="D149" s="1">
        <v>826</v>
      </c>
      <c r="E149" s="6">
        <v>0.26128061793579999</v>
      </c>
      <c r="F149" s="1">
        <v>4</v>
      </c>
      <c r="G149" s="1">
        <v>1</v>
      </c>
      <c r="H149" s="1">
        <v>5539</v>
      </c>
      <c r="I149" s="6">
        <v>0.35753388641155798</v>
      </c>
      <c r="J149" s="2" t="s">
        <v>25</v>
      </c>
      <c r="K149" s="1">
        <v>2</v>
      </c>
      <c r="L149" s="1" t="s">
        <v>36</v>
      </c>
      <c r="M149" s="1" t="s">
        <v>21</v>
      </c>
      <c r="N149" s="1" t="s">
        <v>23</v>
      </c>
      <c r="O149" s="1" t="s">
        <v>22</v>
      </c>
      <c r="P149" s="1" t="s">
        <v>23</v>
      </c>
      <c r="Q149" s="1" t="s">
        <v>22</v>
      </c>
      <c r="R149" s="1" t="s">
        <v>22</v>
      </c>
      <c r="S149" s="1" t="s">
        <v>22</v>
      </c>
      <c r="T149" s="1">
        <f t="shared" si="12"/>
        <v>6</v>
      </c>
      <c r="U149" s="1" t="str">
        <f t="shared" si="13"/>
        <v>High Risk</v>
      </c>
      <c r="V149" s="1" t="str">
        <f>IF(B149&lt;=30, "18-30", IF(B149&lt;=40, "31-40", IF(B149&lt;=50, "41-50", IF(B149&lt;=60, "51-60", "61-74"))))</f>
        <v>51-60</v>
      </c>
      <c r="W149" s="1" t="str">
        <f t="shared" si="14"/>
        <v>100001-150000</v>
      </c>
      <c r="X149" s="1" t="str">
        <f t="shared" si="15"/>
        <v>0-5</v>
      </c>
      <c r="Y149" s="1" t="str">
        <f t="shared" si="16"/>
        <v>0-25000</v>
      </c>
      <c r="Z149" s="1" t="str">
        <f t="shared" si="17"/>
        <v>800-847</v>
      </c>
    </row>
    <row r="150" spans="1:26" x14ac:dyDescent="0.25">
      <c r="A150" s="1" t="s">
        <v>184</v>
      </c>
      <c r="B150" s="1">
        <v>18</v>
      </c>
      <c r="C150" s="1">
        <v>15404</v>
      </c>
      <c r="D150" s="1">
        <v>588</v>
      </c>
      <c r="E150" s="6">
        <v>0.68704763227992505</v>
      </c>
      <c r="F150" s="1">
        <v>4</v>
      </c>
      <c r="G150" s="1">
        <v>0</v>
      </c>
      <c r="H150" s="1">
        <v>91432</v>
      </c>
      <c r="I150" s="6">
        <v>0.37270800204509502</v>
      </c>
      <c r="J150" s="2" t="s">
        <v>41</v>
      </c>
      <c r="K150" s="1">
        <v>12</v>
      </c>
      <c r="L150" s="1" t="s">
        <v>20</v>
      </c>
      <c r="M150" s="1" t="s">
        <v>37</v>
      </c>
      <c r="N150" s="1" t="s">
        <v>28</v>
      </c>
      <c r="O150" s="1" t="s">
        <v>28</v>
      </c>
      <c r="P150" s="1" t="s">
        <v>28</v>
      </c>
      <c r="Q150" s="1" t="s">
        <v>22</v>
      </c>
      <c r="R150" s="1" t="s">
        <v>28</v>
      </c>
      <c r="S150" s="1" t="s">
        <v>28</v>
      </c>
      <c r="T150" s="1">
        <f t="shared" si="12"/>
        <v>1</v>
      </c>
      <c r="U150" s="1" t="str">
        <f t="shared" si="13"/>
        <v>Low Risk</v>
      </c>
      <c r="V150" s="1" t="str">
        <f>IF(B150&lt;=30, "18-30", IF(B150&lt;=40, "31-40", IF(B150&lt;=50, "41-50", IF(B150&lt;=60, "51-60", "61-74"))))</f>
        <v>18-30</v>
      </c>
      <c r="W150" s="1" t="str">
        <f t="shared" si="14"/>
        <v>0-50000</v>
      </c>
      <c r="X150" s="1" t="str">
        <f t="shared" si="15"/>
        <v>11-15</v>
      </c>
      <c r="Y150" s="1" t="str">
        <f t="shared" si="16"/>
        <v>75001-100000</v>
      </c>
      <c r="Z150" s="1" t="str">
        <f t="shared" si="17"/>
        <v>500-599</v>
      </c>
    </row>
    <row r="151" spans="1:26" x14ac:dyDescent="0.25">
      <c r="A151" s="1" t="s">
        <v>185</v>
      </c>
      <c r="B151" s="1">
        <v>52</v>
      </c>
      <c r="C151" s="1">
        <v>32955</v>
      </c>
      <c r="D151" s="1">
        <v>302</v>
      </c>
      <c r="E151" s="6">
        <v>0.40124588445030002</v>
      </c>
      <c r="F151" s="1">
        <v>0</v>
      </c>
      <c r="G151" s="1">
        <v>0</v>
      </c>
      <c r="H151" s="1">
        <v>19796</v>
      </c>
      <c r="I151" s="6">
        <v>0.34432732980064001</v>
      </c>
      <c r="J151" s="2" t="s">
        <v>41</v>
      </c>
      <c r="K151" s="1">
        <v>7</v>
      </c>
      <c r="L151" s="1" t="s">
        <v>43</v>
      </c>
      <c r="M151" s="1" t="s">
        <v>51</v>
      </c>
      <c r="N151" s="1" t="s">
        <v>22</v>
      </c>
      <c r="O151" s="1" t="s">
        <v>28</v>
      </c>
      <c r="P151" s="1" t="s">
        <v>28</v>
      </c>
      <c r="Q151" s="1" t="s">
        <v>22</v>
      </c>
      <c r="R151" s="1" t="s">
        <v>28</v>
      </c>
      <c r="S151" s="1" t="s">
        <v>22</v>
      </c>
      <c r="T151" s="1">
        <f t="shared" si="12"/>
        <v>3</v>
      </c>
      <c r="U151" s="1" t="str">
        <f t="shared" si="13"/>
        <v>Low Risk</v>
      </c>
      <c r="V151" s="1" t="str">
        <f>IF(B151&lt;=30, "18-30", IF(B151&lt;=40, "31-40", IF(B151&lt;=50, "41-50", IF(B151&lt;=60, "51-60", "61-74"))))</f>
        <v>51-60</v>
      </c>
      <c r="W151" s="1" t="str">
        <f t="shared" si="14"/>
        <v>0-50000</v>
      </c>
      <c r="X151" s="1" t="str">
        <f t="shared" si="15"/>
        <v>6-10</v>
      </c>
      <c r="Y151" s="1" t="str">
        <f t="shared" si="16"/>
        <v>0-25000</v>
      </c>
      <c r="Z151" s="1" t="str">
        <f t="shared" si="17"/>
        <v>300-399</v>
      </c>
    </row>
    <row r="152" spans="1:26" x14ac:dyDescent="0.25">
      <c r="A152" s="1" t="s">
        <v>186</v>
      </c>
      <c r="B152" s="1">
        <v>54</v>
      </c>
      <c r="C152" s="1">
        <v>53513</v>
      </c>
      <c r="D152" s="1">
        <v>328</v>
      </c>
      <c r="E152" s="6">
        <v>0.26111204839885999</v>
      </c>
      <c r="F152" s="1">
        <v>5</v>
      </c>
      <c r="G152" s="1">
        <v>0</v>
      </c>
      <c r="H152" s="1">
        <v>95276</v>
      </c>
      <c r="I152" s="6">
        <v>0.42710716496742601</v>
      </c>
      <c r="J152" s="2" t="s">
        <v>41</v>
      </c>
      <c r="K152" s="1">
        <v>6</v>
      </c>
      <c r="L152" s="1" t="s">
        <v>36</v>
      </c>
      <c r="M152" s="1" t="s">
        <v>31</v>
      </c>
      <c r="N152" s="1" t="s">
        <v>28</v>
      </c>
      <c r="O152" s="1" t="s">
        <v>22</v>
      </c>
      <c r="P152" s="1" t="s">
        <v>22</v>
      </c>
      <c r="Q152" s="1" t="s">
        <v>23</v>
      </c>
      <c r="R152" s="1" t="s">
        <v>22</v>
      </c>
      <c r="S152" s="1" t="s">
        <v>23</v>
      </c>
      <c r="T152" s="1">
        <f t="shared" si="12"/>
        <v>5</v>
      </c>
      <c r="U152" s="1" t="str">
        <f t="shared" si="13"/>
        <v>High Risk</v>
      </c>
      <c r="V152" s="1" t="str">
        <f>IF(B152&lt;=30, "18-30", IF(B152&lt;=40, "31-40", IF(B152&lt;=50, "41-50", IF(B152&lt;=60, "51-60", "61-74"))))</f>
        <v>51-60</v>
      </c>
      <c r="W152" s="1" t="str">
        <f t="shared" si="14"/>
        <v>50001-100000</v>
      </c>
      <c r="X152" s="1" t="str">
        <f t="shared" si="15"/>
        <v>6-10</v>
      </c>
      <c r="Y152" s="1" t="str">
        <f t="shared" si="16"/>
        <v>75001-100000</v>
      </c>
      <c r="Z152" s="1" t="str">
        <f t="shared" si="17"/>
        <v>300-399</v>
      </c>
    </row>
    <row r="153" spans="1:26" x14ac:dyDescent="0.25">
      <c r="A153" s="1" t="s">
        <v>187</v>
      </c>
      <c r="B153" s="1">
        <v>64</v>
      </c>
      <c r="C153" s="1">
        <v>189197</v>
      </c>
      <c r="D153" s="1">
        <v>524</v>
      </c>
      <c r="E153" s="6">
        <v>0.60256872261587502</v>
      </c>
      <c r="F153" s="1">
        <v>1</v>
      </c>
      <c r="G153" s="1">
        <v>1</v>
      </c>
      <c r="H153" s="1">
        <v>6118</v>
      </c>
      <c r="I153" s="6">
        <v>0.22928839953677199</v>
      </c>
      <c r="J153" s="2" t="s">
        <v>33</v>
      </c>
      <c r="K153" s="1">
        <v>0</v>
      </c>
      <c r="L153" s="1" t="s">
        <v>43</v>
      </c>
      <c r="M153" s="1" t="s">
        <v>27</v>
      </c>
      <c r="N153" s="1" t="s">
        <v>28</v>
      </c>
      <c r="O153" s="1" t="s">
        <v>23</v>
      </c>
      <c r="P153" s="1" t="s">
        <v>28</v>
      </c>
      <c r="Q153" s="1" t="s">
        <v>22</v>
      </c>
      <c r="R153" s="1" t="s">
        <v>28</v>
      </c>
      <c r="S153" s="1" t="s">
        <v>22</v>
      </c>
      <c r="T153" s="1">
        <f t="shared" si="12"/>
        <v>3</v>
      </c>
      <c r="U153" s="1" t="str">
        <f t="shared" si="13"/>
        <v>High Risk</v>
      </c>
      <c r="V153" s="1" t="str">
        <f>IF(B153&lt;=30, "18-30", IF(B153&lt;=40, "31-40", IF(B153&lt;=50, "41-50", IF(B153&lt;=60, "51-60", "61-74"))))</f>
        <v>61-74</v>
      </c>
      <c r="W153" s="1" t="str">
        <f t="shared" si="14"/>
        <v>150001-200000</v>
      </c>
      <c r="X153" s="1" t="str">
        <f t="shared" si="15"/>
        <v>0-5</v>
      </c>
      <c r="Y153" s="1" t="str">
        <f t="shared" si="16"/>
        <v>0-25000</v>
      </c>
      <c r="Z153" s="1" t="str">
        <f t="shared" si="17"/>
        <v>500-599</v>
      </c>
    </row>
    <row r="154" spans="1:26" x14ac:dyDescent="0.25">
      <c r="A154" s="1" t="s">
        <v>188</v>
      </c>
      <c r="B154" s="1">
        <v>31</v>
      </c>
      <c r="C154" s="1">
        <v>97986</v>
      </c>
      <c r="D154" s="1">
        <v>326</v>
      </c>
      <c r="E154" s="6">
        <v>0.222410787886692</v>
      </c>
      <c r="F154" s="1">
        <v>2</v>
      </c>
      <c r="G154" s="1">
        <v>0</v>
      </c>
      <c r="H154" s="1">
        <v>34897</v>
      </c>
      <c r="I154" s="6">
        <v>0.19566651569496599</v>
      </c>
      <c r="J154" s="2" t="s">
        <v>33</v>
      </c>
      <c r="K154" s="1">
        <v>15</v>
      </c>
      <c r="L154" s="1" t="s">
        <v>43</v>
      </c>
      <c r="M154" s="1" t="s">
        <v>21</v>
      </c>
      <c r="N154" s="1" t="s">
        <v>28</v>
      </c>
      <c r="O154" s="1" t="s">
        <v>22</v>
      </c>
      <c r="P154" s="1" t="s">
        <v>23</v>
      </c>
      <c r="Q154" s="1" t="s">
        <v>28</v>
      </c>
      <c r="R154" s="1" t="s">
        <v>23</v>
      </c>
      <c r="S154" s="1" t="s">
        <v>23</v>
      </c>
      <c r="T154" s="1">
        <f t="shared" si="12"/>
        <v>4</v>
      </c>
      <c r="U154" s="1" t="str">
        <f t="shared" si="13"/>
        <v>High Risk</v>
      </c>
      <c r="V154" s="1" t="str">
        <f>IF(B154&lt;=30, "18-30", IF(B154&lt;=40, "31-40", IF(B154&lt;=50, "41-50", IF(B154&lt;=60, "51-60", "61-74"))))</f>
        <v>31-40</v>
      </c>
      <c r="W154" s="1" t="str">
        <f t="shared" si="14"/>
        <v>50001-100000</v>
      </c>
      <c r="X154" s="1" t="str">
        <f t="shared" si="15"/>
        <v>11-15</v>
      </c>
      <c r="Y154" s="1" t="str">
        <f t="shared" si="16"/>
        <v>25001-50000</v>
      </c>
      <c r="Z154" s="1" t="str">
        <f t="shared" si="17"/>
        <v>300-399</v>
      </c>
    </row>
    <row r="155" spans="1:26" x14ac:dyDescent="0.25">
      <c r="A155" s="1" t="s">
        <v>189</v>
      </c>
      <c r="B155" s="1">
        <v>20</v>
      </c>
      <c r="C155" s="1">
        <v>107658</v>
      </c>
      <c r="D155" s="1">
        <v>718</v>
      </c>
      <c r="E155" s="6">
        <v>0.34755170757408299</v>
      </c>
      <c r="F155" s="1">
        <v>5</v>
      </c>
      <c r="G155" s="1">
        <v>0</v>
      </c>
      <c r="H155" s="1">
        <v>39006</v>
      </c>
      <c r="I155" s="6">
        <v>0.19370333439750001</v>
      </c>
      <c r="J155" s="2" t="s">
        <v>33</v>
      </c>
      <c r="K155" s="1">
        <v>5</v>
      </c>
      <c r="L155" s="1" t="s">
        <v>20</v>
      </c>
      <c r="M155" s="1" t="s">
        <v>37</v>
      </c>
      <c r="N155" s="1" t="s">
        <v>28</v>
      </c>
      <c r="O155" s="1" t="s">
        <v>23</v>
      </c>
      <c r="P155" s="1" t="s">
        <v>23</v>
      </c>
      <c r="Q155" s="1" t="s">
        <v>22</v>
      </c>
      <c r="R155" s="1" t="s">
        <v>22</v>
      </c>
      <c r="S155" s="1" t="s">
        <v>23</v>
      </c>
      <c r="T155" s="1">
        <f t="shared" si="12"/>
        <v>5</v>
      </c>
      <c r="U155" s="1" t="str">
        <f t="shared" si="13"/>
        <v>High Risk</v>
      </c>
      <c r="V155" s="1" t="str">
        <f>IF(B155&lt;=30, "18-30", IF(B155&lt;=40, "31-40", IF(B155&lt;=50, "41-50", IF(B155&lt;=60, "51-60", "61-74"))))</f>
        <v>18-30</v>
      </c>
      <c r="W155" s="1" t="str">
        <f t="shared" si="14"/>
        <v>100001-150000</v>
      </c>
      <c r="X155" s="1" t="str">
        <f t="shared" si="15"/>
        <v>0-5</v>
      </c>
      <c r="Y155" s="1" t="str">
        <f t="shared" si="16"/>
        <v>25001-50000</v>
      </c>
      <c r="Z155" s="1" t="str">
        <f t="shared" si="17"/>
        <v>700-799</v>
      </c>
    </row>
    <row r="156" spans="1:26" x14ac:dyDescent="0.25">
      <c r="A156" s="1" t="s">
        <v>190</v>
      </c>
      <c r="B156" s="1">
        <v>18</v>
      </c>
      <c r="C156" s="1">
        <v>116570</v>
      </c>
      <c r="D156" s="1">
        <v>823</v>
      </c>
      <c r="E156" s="6">
        <v>0.49797681770621699</v>
      </c>
      <c r="F156" s="1">
        <v>5</v>
      </c>
      <c r="G156" s="1">
        <v>0</v>
      </c>
      <c r="H156" s="1">
        <v>36342</v>
      </c>
      <c r="I156" s="6">
        <v>0.28555315847002</v>
      </c>
      <c r="J156" s="2" t="s">
        <v>41</v>
      </c>
      <c r="K156" s="1">
        <v>6</v>
      </c>
      <c r="L156" s="1" t="s">
        <v>36</v>
      </c>
      <c r="M156" s="1" t="s">
        <v>31</v>
      </c>
      <c r="N156" s="1" t="s">
        <v>23</v>
      </c>
      <c r="O156" s="1" t="s">
        <v>23</v>
      </c>
      <c r="P156" s="1" t="s">
        <v>23</v>
      </c>
      <c r="Q156" s="1" t="s">
        <v>22</v>
      </c>
      <c r="R156" s="1" t="s">
        <v>22</v>
      </c>
      <c r="S156" s="1" t="s">
        <v>22</v>
      </c>
      <c r="T156" s="1">
        <f t="shared" si="12"/>
        <v>6</v>
      </c>
      <c r="U156" s="1" t="str">
        <f t="shared" si="13"/>
        <v>High Risk</v>
      </c>
      <c r="V156" s="1" t="str">
        <f>IF(B156&lt;=30, "18-30", IF(B156&lt;=40, "31-40", IF(B156&lt;=50, "41-50", IF(B156&lt;=60, "51-60", "61-74"))))</f>
        <v>18-30</v>
      </c>
      <c r="W156" s="1" t="str">
        <f t="shared" si="14"/>
        <v>100001-150000</v>
      </c>
      <c r="X156" s="1" t="str">
        <f t="shared" si="15"/>
        <v>6-10</v>
      </c>
      <c r="Y156" s="1" t="str">
        <f t="shared" si="16"/>
        <v>25001-50000</v>
      </c>
      <c r="Z156" s="1" t="str">
        <f t="shared" si="17"/>
        <v>800-847</v>
      </c>
    </row>
    <row r="157" spans="1:26" x14ac:dyDescent="0.25">
      <c r="A157" s="1" t="s">
        <v>191</v>
      </c>
      <c r="B157" s="1">
        <v>22</v>
      </c>
      <c r="C157" s="1">
        <v>119185</v>
      </c>
      <c r="D157" s="1">
        <v>711</v>
      </c>
      <c r="E157" s="6">
        <v>0.94368428482294497</v>
      </c>
      <c r="F157" s="1">
        <v>0</v>
      </c>
      <c r="G157" s="1">
        <v>0</v>
      </c>
      <c r="H157" s="1">
        <v>44454</v>
      </c>
      <c r="I157" s="6">
        <v>0.20529533421594701</v>
      </c>
      <c r="J157" s="2" t="s">
        <v>41</v>
      </c>
      <c r="K157" s="1">
        <v>11</v>
      </c>
      <c r="L157" s="1" t="s">
        <v>20</v>
      </c>
      <c r="M157" s="1" t="s">
        <v>27</v>
      </c>
      <c r="N157" s="1" t="s">
        <v>22</v>
      </c>
      <c r="O157" s="1" t="s">
        <v>23</v>
      </c>
      <c r="P157" s="1" t="s">
        <v>28</v>
      </c>
      <c r="Q157" s="1" t="s">
        <v>22</v>
      </c>
      <c r="R157" s="1" t="s">
        <v>23</v>
      </c>
      <c r="S157" s="1" t="s">
        <v>23</v>
      </c>
      <c r="T157" s="1">
        <f t="shared" si="12"/>
        <v>5</v>
      </c>
      <c r="U157" s="1" t="str">
        <f t="shared" si="13"/>
        <v>High Risk</v>
      </c>
      <c r="V157" s="1" t="str">
        <f>IF(B157&lt;=30, "18-30", IF(B157&lt;=40, "31-40", IF(B157&lt;=50, "41-50", IF(B157&lt;=60, "51-60", "61-74"))))</f>
        <v>18-30</v>
      </c>
      <c r="W157" s="1" t="str">
        <f t="shared" si="14"/>
        <v>100001-150000</v>
      </c>
      <c r="X157" s="1" t="str">
        <f t="shared" si="15"/>
        <v>11-15</v>
      </c>
      <c r="Y157" s="1" t="str">
        <f t="shared" si="16"/>
        <v>25001-50000</v>
      </c>
      <c r="Z157" s="1" t="str">
        <f t="shared" si="17"/>
        <v>700-799</v>
      </c>
    </row>
    <row r="158" spans="1:26" x14ac:dyDescent="0.25">
      <c r="A158" s="1" t="s">
        <v>192</v>
      </c>
      <c r="B158" s="1">
        <v>43</v>
      </c>
      <c r="C158" s="1">
        <v>136465</v>
      </c>
      <c r="D158" s="1">
        <v>823</v>
      </c>
      <c r="E158" s="6">
        <v>0.36261684884150203</v>
      </c>
      <c r="F158" s="1">
        <v>0</v>
      </c>
      <c r="G158" s="1">
        <v>0</v>
      </c>
      <c r="H158" s="1">
        <v>92381</v>
      </c>
      <c r="I158" s="6">
        <v>0.31475409118653203</v>
      </c>
      <c r="J158" s="2" t="s">
        <v>41</v>
      </c>
      <c r="K158" s="1">
        <v>8</v>
      </c>
      <c r="L158" s="1" t="s">
        <v>26</v>
      </c>
      <c r="M158" s="1" t="s">
        <v>31</v>
      </c>
      <c r="N158" s="1" t="s">
        <v>28</v>
      </c>
      <c r="O158" s="1" t="s">
        <v>22</v>
      </c>
      <c r="P158" s="1" t="s">
        <v>22</v>
      </c>
      <c r="Q158" s="1" t="s">
        <v>22</v>
      </c>
      <c r="R158" s="1" t="s">
        <v>22</v>
      </c>
      <c r="S158" s="1" t="s">
        <v>23</v>
      </c>
      <c r="T158" s="1">
        <f t="shared" si="12"/>
        <v>5</v>
      </c>
      <c r="U158" s="1" t="str">
        <f t="shared" si="13"/>
        <v>High Risk</v>
      </c>
      <c r="V158" s="1" t="str">
        <f>IF(B158&lt;=30, "18-30", IF(B158&lt;=40, "31-40", IF(B158&lt;=50, "41-50", IF(B158&lt;=60, "51-60", "61-74"))))</f>
        <v>41-50</v>
      </c>
      <c r="W158" s="1" t="str">
        <f t="shared" si="14"/>
        <v>100001-150000</v>
      </c>
      <c r="X158" s="1" t="str">
        <f t="shared" si="15"/>
        <v>6-10</v>
      </c>
      <c r="Y158" s="1" t="str">
        <f t="shared" si="16"/>
        <v>75001-100000</v>
      </c>
      <c r="Z158" s="1" t="str">
        <f t="shared" si="17"/>
        <v>800-847</v>
      </c>
    </row>
    <row r="159" spans="1:26" x14ac:dyDescent="0.25">
      <c r="A159" s="1" t="s">
        <v>193</v>
      </c>
      <c r="B159" s="1">
        <v>72</v>
      </c>
      <c r="C159" s="1">
        <v>21801</v>
      </c>
      <c r="D159" s="1">
        <v>805</v>
      </c>
      <c r="E159" s="6">
        <v>0.40835669613988401</v>
      </c>
      <c r="F159" s="1">
        <v>4</v>
      </c>
      <c r="G159" s="1">
        <v>1</v>
      </c>
      <c r="H159" s="1">
        <v>95267</v>
      </c>
      <c r="I159" s="6">
        <v>0.30769884197248898</v>
      </c>
      <c r="J159" s="2" t="s">
        <v>48</v>
      </c>
      <c r="K159" s="1">
        <v>10</v>
      </c>
      <c r="L159" s="1" t="s">
        <v>26</v>
      </c>
      <c r="M159" s="1" t="s">
        <v>27</v>
      </c>
      <c r="N159" s="1" t="s">
        <v>28</v>
      </c>
      <c r="O159" s="1" t="s">
        <v>28</v>
      </c>
      <c r="P159" s="1" t="s">
        <v>22</v>
      </c>
      <c r="Q159" s="1" t="s">
        <v>22</v>
      </c>
      <c r="R159" s="1" t="s">
        <v>23</v>
      </c>
      <c r="S159" s="1" t="s">
        <v>23</v>
      </c>
      <c r="T159" s="1">
        <f t="shared" si="12"/>
        <v>4</v>
      </c>
      <c r="U159" s="1" t="str">
        <f t="shared" si="13"/>
        <v>High Risk</v>
      </c>
      <c r="V159" s="1" t="str">
        <f>IF(B159&lt;=30, "18-30", IF(B159&lt;=40, "31-40", IF(B159&lt;=50, "41-50", IF(B159&lt;=60, "51-60", "61-74"))))</f>
        <v>61-74</v>
      </c>
      <c r="W159" s="1" t="str">
        <f t="shared" si="14"/>
        <v>0-50000</v>
      </c>
      <c r="X159" s="1" t="str">
        <f t="shared" si="15"/>
        <v>6-10</v>
      </c>
      <c r="Y159" s="1" t="str">
        <f t="shared" si="16"/>
        <v>75001-100000</v>
      </c>
      <c r="Z159" s="1" t="str">
        <f t="shared" si="17"/>
        <v>800-847</v>
      </c>
    </row>
    <row r="160" spans="1:26" x14ac:dyDescent="0.25">
      <c r="A160" s="1" t="s">
        <v>194</v>
      </c>
      <c r="B160" s="1">
        <v>31</v>
      </c>
      <c r="C160" s="1">
        <v>15404</v>
      </c>
      <c r="D160" s="1">
        <v>316</v>
      </c>
      <c r="E160" s="6">
        <v>0.64646901088432895</v>
      </c>
      <c r="F160" s="1">
        <v>0</v>
      </c>
      <c r="G160" s="1">
        <v>0</v>
      </c>
      <c r="H160" s="1">
        <v>71791</v>
      </c>
      <c r="I160" s="6">
        <v>0.40185733031860399</v>
      </c>
      <c r="J160" s="2" t="s">
        <v>25</v>
      </c>
      <c r="K160" s="1">
        <v>9</v>
      </c>
      <c r="L160" s="1" t="s">
        <v>36</v>
      </c>
      <c r="M160" s="1" t="s">
        <v>51</v>
      </c>
      <c r="N160" s="1" t="s">
        <v>22</v>
      </c>
      <c r="O160" s="1" t="s">
        <v>28</v>
      </c>
      <c r="P160" s="1" t="s">
        <v>28</v>
      </c>
      <c r="Q160" s="1" t="s">
        <v>28</v>
      </c>
      <c r="R160" s="1" t="s">
        <v>23</v>
      </c>
      <c r="S160" s="1" t="s">
        <v>28</v>
      </c>
      <c r="T160" s="1">
        <f t="shared" si="12"/>
        <v>2</v>
      </c>
      <c r="U160" s="1" t="str">
        <f t="shared" si="13"/>
        <v>Low Risk</v>
      </c>
      <c r="V160" s="1" t="str">
        <f>IF(B160&lt;=30, "18-30", IF(B160&lt;=40, "31-40", IF(B160&lt;=50, "41-50", IF(B160&lt;=60, "51-60", "61-74"))))</f>
        <v>31-40</v>
      </c>
      <c r="W160" s="1" t="str">
        <f t="shared" si="14"/>
        <v>0-50000</v>
      </c>
      <c r="X160" s="1" t="str">
        <f t="shared" si="15"/>
        <v>6-10</v>
      </c>
      <c r="Y160" s="1" t="str">
        <f t="shared" si="16"/>
        <v>50001-75000</v>
      </c>
      <c r="Z160" s="1" t="str">
        <f t="shared" si="17"/>
        <v>300-399</v>
      </c>
    </row>
    <row r="161" spans="1:26" x14ac:dyDescent="0.25">
      <c r="A161" s="1" t="s">
        <v>195</v>
      </c>
      <c r="B161" s="1">
        <v>56</v>
      </c>
      <c r="C161" s="1">
        <v>54081</v>
      </c>
      <c r="D161" s="1">
        <v>566</v>
      </c>
      <c r="E161" s="6">
        <v>0.25234086232479003</v>
      </c>
      <c r="F161" s="1">
        <v>0</v>
      </c>
      <c r="G161" s="1">
        <v>0</v>
      </c>
      <c r="H161" s="1">
        <v>43927</v>
      </c>
      <c r="I161" s="6">
        <v>0.32911443082360398</v>
      </c>
      <c r="J161" s="2" t="s">
        <v>41</v>
      </c>
      <c r="K161" s="1">
        <v>0</v>
      </c>
      <c r="L161" s="1" t="s">
        <v>43</v>
      </c>
      <c r="M161" s="1" t="s">
        <v>31</v>
      </c>
      <c r="N161" s="1" t="s">
        <v>28</v>
      </c>
      <c r="O161" s="1" t="s">
        <v>22</v>
      </c>
      <c r="P161" s="1" t="s">
        <v>23</v>
      </c>
      <c r="Q161" s="1" t="s">
        <v>28</v>
      </c>
      <c r="R161" s="1" t="s">
        <v>22</v>
      </c>
      <c r="S161" s="1" t="s">
        <v>28</v>
      </c>
      <c r="T161" s="1">
        <f t="shared" si="12"/>
        <v>3</v>
      </c>
      <c r="U161" s="1" t="str">
        <f t="shared" si="13"/>
        <v>Low Risk</v>
      </c>
      <c r="V161" s="1" t="str">
        <f>IF(B161&lt;=30, "18-30", IF(B161&lt;=40, "31-40", IF(B161&lt;=50, "41-50", IF(B161&lt;=60, "51-60", "61-74"))))</f>
        <v>51-60</v>
      </c>
      <c r="W161" s="1" t="str">
        <f t="shared" si="14"/>
        <v>50001-100000</v>
      </c>
      <c r="X161" s="1" t="str">
        <f t="shared" si="15"/>
        <v>0-5</v>
      </c>
      <c r="Y161" s="1" t="str">
        <f t="shared" si="16"/>
        <v>25001-50000</v>
      </c>
      <c r="Z161" s="1" t="str">
        <f t="shared" si="17"/>
        <v>500-599</v>
      </c>
    </row>
    <row r="162" spans="1:26" x14ac:dyDescent="0.25">
      <c r="A162" s="1" t="s">
        <v>196</v>
      </c>
      <c r="B162" s="1">
        <v>44</v>
      </c>
      <c r="C162" s="1">
        <v>74494</v>
      </c>
      <c r="D162" s="1">
        <v>319</v>
      </c>
      <c r="E162" s="6">
        <v>0.58856127620418297</v>
      </c>
      <c r="F162" s="1">
        <v>0</v>
      </c>
      <c r="G162" s="1">
        <v>0</v>
      </c>
      <c r="H162" s="1">
        <v>48397</v>
      </c>
      <c r="I162" s="6">
        <v>0.25838481441385502</v>
      </c>
      <c r="J162" s="2" t="s">
        <v>41</v>
      </c>
      <c r="K162" s="1">
        <v>17</v>
      </c>
      <c r="L162" s="1" t="s">
        <v>20</v>
      </c>
      <c r="M162" s="1" t="s">
        <v>31</v>
      </c>
      <c r="N162" s="1" t="s">
        <v>28</v>
      </c>
      <c r="O162" s="1" t="s">
        <v>22</v>
      </c>
      <c r="P162" s="1" t="s">
        <v>23</v>
      </c>
      <c r="Q162" s="1" t="s">
        <v>28</v>
      </c>
      <c r="R162" s="1" t="s">
        <v>28</v>
      </c>
      <c r="S162" s="1" t="s">
        <v>22</v>
      </c>
      <c r="T162" s="1">
        <f t="shared" si="12"/>
        <v>3</v>
      </c>
      <c r="U162" s="1" t="str">
        <f t="shared" si="13"/>
        <v>Low Risk</v>
      </c>
      <c r="V162" s="1" t="str">
        <f>IF(B162&lt;=30, "18-30", IF(B162&lt;=40, "31-40", IF(B162&lt;=50, "41-50", IF(B162&lt;=60, "51-60", "61-74"))))</f>
        <v>41-50</v>
      </c>
      <c r="W162" s="1" t="str">
        <f t="shared" si="14"/>
        <v>50001-100000</v>
      </c>
      <c r="X162" s="1" t="str">
        <f t="shared" si="15"/>
        <v>16-19</v>
      </c>
      <c r="Y162" s="1" t="str">
        <f t="shared" si="16"/>
        <v>25001-50000</v>
      </c>
      <c r="Z162" s="1" t="str">
        <f t="shared" si="17"/>
        <v>300-399</v>
      </c>
    </row>
    <row r="163" spans="1:26" x14ac:dyDescent="0.25">
      <c r="A163" s="1" t="s">
        <v>197</v>
      </c>
      <c r="B163" s="1">
        <v>26</v>
      </c>
      <c r="C163" s="1">
        <v>89740</v>
      </c>
      <c r="D163" s="1">
        <v>385</v>
      </c>
      <c r="E163" s="6">
        <v>0.74118536152331704</v>
      </c>
      <c r="F163" s="1">
        <v>4</v>
      </c>
      <c r="G163" s="1">
        <v>0</v>
      </c>
      <c r="H163" s="1">
        <v>96485</v>
      </c>
      <c r="I163" s="6">
        <v>0.34108492044326799</v>
      </c>
      <c r="J163" s="2" t="s">
        <v>48</v>
      </c>
      <c r="K163" s="1">
        <v>3</v>
      </c>
      <c r="L163" s="1" t="s">
        <v>20</v>
      </c>
      <c r="M163" s="1" t="s">
        <v>31</v>
      </c>
      <c r="N163" s="1" t="s">
        <v>22</v>
      </c>
      <c r="O163" s="1" t="s">
        <v>23</v>
      </c>
      <c r="P163" s="1" t="s">
        <v>23</v>
      </c>
      <c r="Q163" s="1" t="s">
        <v>22</v>
      </c>
      <c r="R163" s="1" t="s">
        <v>28</v>
      </c>
      <c r="S163" s="1" t="s">
        <v>22</v>
      </c>
      <c r="T163" s="1">
        <f t="shared" si="12"/>
        <v>5</v>
      </c>
      <c r="U163" s="1" t="str">
        <f t="shared" si="13"/>
        <v>High Risk</v>
      </c>
      <c r="V163" s="1" t="str">
        <f>IF(B163&lt;=30, "18-30", IF(B163&lt;=40, "31-40", IF(B163&lt;=50, "41-50", IF(B163&lt;=60, "51-60", "61-74"))))</f>
        <v>18-30</v>
      </c>
      <c r="W163" s="1" t="str">
        <f t="shared" si="14"/>
        <v>50001-100000</v>
      </c>
      <c r="X163" s="1" t="str">
        <f t="shared" si="15"/>
        <v>0-5</v>
      </c>
      <c r="Y163" s="1" t="str">
        <f t="shared" si="16"/>
        <v>75001-100000</v>
      </c>
      <c r="Z163" s="1" t="str">
        <f t="shared" si="17"/>
        <v>300-399</v>
      </c>
    </row>
    <row r="164" spans="1:26" x14ac:dyDescent="0.25">
      <c r="A164" s="1" t="s">
        <v>198</v>
      </c>
      <c r="B164" s="1">
        <v>32</v>
      </c>
      <c r="C164" s="1">
        <v>116570</v>
      </c>
      <c r="D164" s="1">
        <v>402</v>
      </c>
      <c r="E164" s="6">
        <v>0.43858102305777902</v>
      </c>
      <c r="F164" s="1">
        <v>2</v>
      </c>
      <c r="G164" s="1">
        <v>0</v>
      </c>
      <c r="H164" s="1">
        <v>26000</v>
      </c>
      <c r="I164" s="6">
        <v>0.19698059801020501</v>
      </c>
      <c r="J164" s="2" t="s">
        <v>48</v>
      </c>
      <c r="K164" s="1">
        <v>4</v>
      </c>
      <c r="L164" s="1" t="s">
        <v>36</v>
      </c>
      <c r="M164" s="1" t="s">
        <v>51</v>
      </c>
      <c r="N164" s="1" t="s">
        <v>23</v>
      </c>
      <c r="O164" s="1" t="s">
        <v>23</v>
      </c>
      <c r="P164" s="1" t="s">
        <v>28</v>
      </c>
      <c r="Q164" s="1" t="s">
        <v>22</v>
      </c>
      <c r="R164" s="1" t="s">
        <v>22</v>
      </c>
      <c r="S164" s="1" t="s">
        <v>22</v>
      </c>
      <c r="T164" s="1">
        <f t="shared" si="12"/>
        <v>5</v>
      </c>
      <c r="U164" s="1" t="str">
        <f t="shared" si="13"/>
        <v>High Risk</v>
      </c>
      <c r="V164" s="1" t="str">
        <f>IF(B164&lt;=30, "18-30", IF(B164&lt;=40, "31-40", IF(B164&lt;=50, "41-50", IF(B164&lt;=60, "51-60", "61-74"))))</f>
        <v>31-40</v>
      </c>
      <c r="W164" s="1" t="str">
        <f t="shared" si="14"/>
        <v>100001-150000</v>
      </c>
      <c r="X164" s="1" t="str">
        <f t="shared" si="15"/>
        <v>0-5</v>
      </c>
      <c r="Y164" s="1" t="str">
        <f t="shared" si="16"/>
        <v>25001-50000</v>
      </c>
      <c r="Z164" s="1" t="str">
        <f t="shared" si="17"/>
        <v>400-499</v>
      </c>
    </row>
    <row r="165" spans="1:26" x14ac:dyDescent="0.25">
      <c r="A165" s="1" t="s">
        <v>199</v>
      </c>
      <c r="B165" s="1">
        <v>32</v>
      </c>
      <c r="C165" s="1">
        <v>117795</v>
      </c>
      <c r="D165" s="1">
        <v>670</v>
      </c>
      <c r="E165" s="6">
        <v>0.70523085627937299</v>
      </c>
      <c r="F165" s="1">
        <v>2</v>
      </c>
      <c r="G165" s="1">
        <v>1</v>
      </c>
      <c r="H165" s="1">
        <v>14417</v>
      </c>
      <c r="I165" s="6">
        <v>0.29618593119756798</v>
      </c>
      <c r="J165" s="2" t="s">
        <v>48</v>
      </c>
      <c r="K165" s="1">
        <v>8</v>
      </c>
      <c r="L165" s="1" t="s">
        <v>36</v>
      </c>
      <c r="M165" s="1" t="s">
        <v>37</v>
      </c>
      <c r="N165" s="1" t="s">
        <v>23</v>
      </c>
      <c r="O165" s="1" t="s">
        <v>23</v>
      </c>
      <c r="P165" s="1" t="s">
        <v>28</v>
      </c>
      <c r="Q165" s="1" t="s">
        <v>23</v>
      </c>
      <c r="R165" s="1" t="s">
        <v>28</v>
      </c>
      <c r="S165" s="1" t="s">
        <v>28</v>
      </c>
      <c r="T165" s="1">
        <f t="shared" si="12"/>
        <v>3</v>
      </c>
      <c r="U165" s="1" t="str">
        <f t="shared" si="13"/>
        <v>High Risk</v>
      </c>
      <c r="V165" s="1" t="str">
        <f>IF(B165&lt;=30, "18-30", IF(B165&lt;=40, "31-40", IF(B165&lt;=50, "41-50", IF(B165&lt;=60, "51-60", "61-74"))))</f>
        <v>31-40</v>
      </c>
      <c r="W165" s="1" t="str">
        <f t="shared" si="14"/>
        <v>100001-150000</v>
      </c>
      <c r="X165" s="1" t="str">
        <f t="shared" si="15"/>
        <v>6-10</v>
      </c>
      <c r="Y165" s="1" t="str">
        <f t="shared" si="16"/>
        <v>0-25000</v>
      </c>
      <c r="Z165" s="1" t="str">
        <f t="shared" si="17"/>
        <v>600-699</v>
      </c>
    </row>
    <row r="166" spans="1:26" x14ac:dyDescent="0.25">
      <c r="A166" s="1" t="s">
        <v>200</v>
      </c>
      <c r="B166" s="1">
        <v>43</v>
      </c>
      <c r="C166" s="1">
        <v>97844</v>
      </c>
      <c r="D166" s="1">
        <v>391</v>
      </c>
      <c r="E166" s="6">
        <v>0.55828998464236101</v>
      </c>
      <c r="F166" s="1">
        <v>6</v>
      </c>
      <c r="G166" s="1">
        <v>0</v>
      </c>
      <c r="H166" s="1">
        <v>45776</v>
      </c>
      <c r="I166" s="6">
        <v>0.33194012335955803</v>
      </c>
      <c r="J166" s="2" t="s">
        <v>33</v>
      </c>
      <c r="K166" s="1">
        <v>16</v>
      </c>
      <c r="L166" s="1" t="s">
        <v>26</v>
      </c>
      <c r="M166" s="1" t="s">
        <v>27</v>
      </c>
      <c r="N166" s="1" t="s">
        <v>23</v>
      </c>
      <c r="O166" s="1" t="s">
        <v>22</v>
      </c>
      <c r="P166" s="1" t="s">
        <v>22</v>
      </c>
      <c r="Q166" s="1" t="s">
        <v>23</v>
      </c>
      <c r="R166" s="1" t="s">
        <v>23</v>
      </c>
      <c r="S166" s="1" t="s">
        <v>22</v>
      </c>
      <c r="T166" s="1">
        <f t="shared" si="12"/>
        <v>6</v>
      </c>
      <c r="U166" s="1" t="str">
        <f t="shared" si="13"/>
        <v>High Risk</v>
      </c>
      <c r="V166" s="1" t="str">
        <f>IF(B166&lt;=30, "18-30", IF(B166&lt;=40, "31-40", IF(B166&lt;=50, "41-50", IF(B166&lt;=60, "51-60", "61-74"))))</f>
        <v>41-50</v>
      </c>
      <c r="W166" s="1" t="str">
        <f t="shared" si="14"/>
        <v>50001-100000</v>
      </c>
      <c r="X166" s="1" t="str">
        <f t="shared" si="15"/>
        <v>16-19</v>
      </c>
      <c r="Y166" s="1" t="str">
        <f t="shared" si="16"/>
        <v>25001-50000</v>
      </c>
      <c r="Z166" s="1" t="str">
        <f t="shared" si="17"/>
        <v>300-399</v>
      </c>
    </row>
    <row r="167" spans="1:26" x14ac:dyDescent="0.25">
      <c r="A167" s="1" t="s">
        <v>201</v>
      </c>
      <c r="B167" s="1">
        <v>59</v>
      </c>
      <c r="C167" s="1">
        <v>100999</v>
      </c>
      <c r="D167" s="1">
        <v>457</v>
      </c>
      <c r="E167" s="6">
        <v>0.35386360723924298</v>
      </c>
      <c r="F167" s="1">
        <v>6</v>
      </c>
      <c r="G167" s="1">
        <v>0</v>
      </c>
      <c r="H167" s="1">
        <v>50989</v>
      </c>
      <c r="I167" s="6">
        <v>0.31293175981501198</v>
      </c>
      <c r="J167" s="2" t="s">
        <v>25</v>
      </c>
      <c r="K167" s="1">
        <v>2</v>
      </c>
      <c r="L167" s="1" t="s">
        <v>30</v>
      </c>
      <c r="M167" s="1" t="s">
        <v>31</v>
      </c>
      <c r="N167" s="1" t="s">
        <v>23</v>
      </c>
      <c r="O167" s="1" t="s">
        <v>23</v>
      </c>
      <c r="P167" s="1" t="s">
        <v>22</v>
      </c>
      <c r="Q167" s="1" t="s">
        <v>28</v>
      </c>
      <c r="R167" s="1" t="s">
        <v>22</v>
      </c>
      <c r="S167" s="1" t="s">
        <v>23</v>
      </c>
      <c r="T167" s="1">
        <f t="shared" si="12"/>
        <v>5</v>
      </c>
      <c r="U167" s="1" t="str">
        <f t="shared" si="13"/>
        <v>High Risk</v>
      </c>
      <c r="V167" s="1" t="str">
        <f>IF(B167&lt;=30, "18-30", IF(B167&lt;=40, "31-40", IF(B167&lt;=50, "41-50", IF(B167&lt;=60, "51-60", "61-74"))))</f>
        <v>51-60</v>
      </c>
      <c r="W167" s="1" t="str">
        <f t="shared" si="14"/>
        <v>100001-150000</v>
      </c>
      <c r="X167" s="1" t="str">
        <f t="shared" si="15"/>
        <v>0-5</v>
      </c>
      <c r="Y167" s="1" t="str">
        <f t="shared" si="16"/>
        <v>50001-75000</v>
      </c>
      <c r="Z167" s="1" t="str">
        <f t="shared" si="17"/>
        <v>400-499</v>
      </c>
    </row>
    <row r="168" spans="1:26" x14ac:dyDescent="0.25">
      <c r="A168" s="1" t="s">
        <v>202</v>
      </c>
      <c r="B168" s="1">
        <v>30</v>
      </c>
      <c r="C168" s="1">
        <v>21970</v>
      </c>
      <c r="D168" s="1">
        <v>328</v>
      </c>
      <c r="E168" s="6">
        <v>0.46043906282069802</v>
      </c>
      <c r="F168" s="1">
        <v>0</v>
      </c>
      <c r="G168" s="1">
        <v>0</v>
      </c>
      <c r="H168" s="1">
        <v>85107</v>
      </c>
      <c r="I168" s="6">
        <v>0.34150650949359801</v>
      </c>
      <c r="J168" s="2" t="s">
        <v>41</v>
      </c>
      <c r="K168" s="1">
        <v>15</v>
      </c>
      <c r="L168" s="1" t="s">
        <v>36</v>
      </c>
      <c r="M168" s="1" t="s">
        <v>51</v>
      </c>
      <c r="N168" s="1" t="s">
        <v>28</v>
      </c>
      <c r="O168" s="1" t="s">
        <v>28</v>
      </c>
      <c r="P168" s="1" t="s">
        <v>23</v>
      </c>
      <c r="Q168" s="1" t="s">
        <v>23</v>
      </c>
      <c r="R168" s="1" t="s">
        <v>22</v>
      </c>
      <c r="S168" s="1" t="s">
        <v>28</v>
      </c>
      <c r="T168" s="1">
        <f t="shared" si="12"/>
        <v>3</v>
      </c>
      <c r="U168" s="1" t="str">
        <f t="shared" si="13"/>
        <v>Low Risk</v>
      </c>
      <c r="V168" s="1" t="str">
        <f>IF(B168&lt;=30, "18-30", IF(B168&lt;=40, "31-40", IF(B168&lt;=50, "41-50", IF(B168&lt;=60, "51-60", "61-74"))))</f>
        <v>18-30</v>
      </c>
      <c r="W168" s="1" t="str">
        <f t="shared" si="14"/>
        <v>0-50000</v>
      </c>
      <c r="X168" s="1" t="str">
        <f t="shared" si="15"/>
        <v>11-15</v>
      </c>
      <c r="Y168" s="1" t="str">
        <f t="shared" si="16"/>
        <v>75001-100000</v>
      </c>
      <c r="Z168" s="1" t="str">
        <f t="shared" si="17"/>
        <v>300-399</v>
      </c>
    </row>
    <row r="169" spans="1:26" x14ac:dyDescent="0.25">
      <c r="A169" s="1" t="s">
        <v>203</v>
      </c>
      <c r="B169" s="1">
        <v>68</v>
      </c>
      <c r="C169" s="1">
        <v>185883</v>
      </c>
      <c r="D169" s="1">
        <v>604</v>
      </c>
      <c r="E169" s="6">
        <v>0.42404853200395098</v>
      </c>
      <c r="F169" s="1">
        <v>6</v>
      </c>
      <c r="G169" s="1">
        <v>0</v>
      </c>
      <c r="H169" s="1">
        <v>13761</v>
      </c>
      <c r="I169" s="6">
        <v>0.23559539842871999</v>
      </c>
      <c r="J169" s="2" t="s">
        <v>41</v>
      </c>
      <c r="K169" s="1">
        <v>4</v>
      </c>
      <c r="L169" s="1" t="s">
        <v>30</v>
      </c>
      <c r="M169" s="1" t="s">
        <v>37</v>
      </c>
      <c r="N169" s="1" t="s">
        <v>28</v>
      </c>
      <c r="O169" s="1" t="s">
        <v>22</v>
      </c>
      <c r="P169" s="1" t="s">
        <v>23</v>
      </c>
      <c r="Q169" s="1" t="s">
        <v>23</v>
      </c>
      <c r="R169" s="1" t="s">
        <v>28</v>
      </c>
      <c r="S169" s="1" t="s">
        <v>22</v>
      </c>
      <c r="T169" s="1">
        <f t="shared" si="12"/>
        <v>4</v>
      </c>
      <c r="U169" s="1" t="str">
        <f t="shared" si="13"/>
        <v>High Risk</v>
      </c>
      <c r="V169" s="1" t="str">
        <f>IF(B169&lt;=30, "18-30", IF(B169&lt;=40, "31-40", IF(B169&lt;=50, "41-50", IF(B169&lt;=60, "51-60", "61-74"))))</f>
        <v>61-74</v>
      </c>
      <c r="W169" s="1" t="str">
        <f t="shared" si="14"/>
        <v>150001-200000</v>
      </c>
      <c r="X169" s="1" t="str">
        <f t="shared" si="15"/>
        <v>0-5</v>
      </c>
      <c r="Y169" s="1" t="str">
        <f t="shared" si="16"/>
        <v>0-25000</v>
      </c>
      <c r="Z169" s="1" t="str">
        <f t="shared" si="17"/>
        <v>600-699</v>
      </c>
    </row>
    <row r="170" spans="1:26" x14ac:dyDescent="0.25">
      <c r="A170" s="1" t="s">
        <v>204</v>
      </c>
      <c r="B170" s="1">
        <v>49</v>
      </c>
      <c r="C170" s="1">
        <v>53513</v>
      </c>
      <c r="D170" s="1">
        <v>339</v>
      </c>
      <c r="E170" s="6">
        <v>0.482472348436704</v>
      </c>
      <c r="F170" s="1">
        <v>4</v>
      </c>
      <c r="G170" s="1">
        <v>0</v>
      </c>
      <c r="H170" s="1">
        <v>26549</v>
      </c>
      <c r="I170" s="6">
        <v>0.41520314028095101</v>
      </c>
      <c r="J170" s="2" t="s">
        <v>48</v>
      </c>
      <c r="K170" s="1">
        <v>15</v>
      </c>
      <c r="L170" s="1" t="s">
        <v>36</v>
      </c>
      <c r="M170" s="1" t="s">
        <v>27</v>
      </c>
      <c r="N170" s="1" t="s">
        <v>28</v>
      </c>
      <c r="O170" s="1" t="s">
        <v>22</v>
      </c>
      <c r="P170" s="1" t="s">
        <v>23</v>
      </c>
      <c r="Q170" s="1" t="s">
        <v>28</v>
      </c>
      <c r="R170" s="1" t="s">
        <v>23</v>
      </c>
      <c r="S170" s="1" t="s">
        <v>22</v>
      </c>
      <c r="T170" s="1">
        <f t="shared" si="12"/>
        <v>4</v>
      </c>
      <c r="U170" s="1" t="str">
        <f t="shared" si="13"/>
        <v>High Risk</v>
      </c>
      <c r="V170" s="1" t="str">
        <f>IF(B170&lt;=30, "18-30", IF(B170&lt;=40, "31-40", IF(B170&lt;=50, "41-50", IF(B170&lt;=60, "51-60", "61-74"))))</f>
        <v>41-50</v>
      </c>
      <c r="W170" s="1" t="str">
        <f t="shared" si="14"/>
        <v>50001-100000</v>
      </c>
      <c r="X170" s="1" t="str">
        <f t="shared" si="15"/>
        <v>11-15</v>
      </c>
      <c r="Y170" s="1" t="str">
        <f t="shared" si="16"/>
        <v>25001-50000</v>
      </c>
      <c r="Z170" s="1" t="str">
        <f t="shared" si="17"/>
        <v>300-399</v>
      </c>
    </row>
    <row r="171" spans="1:26" x14ac:dyDescent="0.25">
      <c r="A171" s="1" t="s">
        <v>205</v>
      </c>
      <c r="B171" s="1">
        <v>56</v>
      </c>
      <c r="C171" s="1">
        <v>150230</v>
      </c>
      <c r="D171" s="1">
        <v>766</v>
      </c>
      <c r="E171" s="6">
        <v>0.53054357984396505</v>
      </c>
      <c r="F171" s="1">
        <v>2</v>
      </c>
      <c r="G171" s="1">
        <v>0</v>
      </c>
      <c r="H171" s="1">
        <v>5539</v>
      </c>
      <c r="I171" s="6">
        <v>0.48221689493956998</v>
      </c>
      <c r="J171" s="2" t="s">
        <v>41</v>
      </c>
      <c r="K171" s="1">
        <v>2</v>
      </c>
      <c r="L171" s="1" t="s">
        <v>43</v>
      </c>
      <c r="M171" s="1" t="s">
        <v>51</v>
      </c>
      <c r="N171" s="1" t="s">
        <v>28</v>
      </c>
      <c r="O171" s="1" t="s">
        <v>23</v>
      </c>
      <c r="P171" s="1" t="s">
        <v>28</v>
      </c>
      <c r="Q171" s="1" t="s">
        <v>28</v>
      </c>
      <c r="R171" s="1" t="s">
        <v>22</v>
      </c>
      <c r="S171" s="1" t="s">
        <v>28</v>
      </c>
      <c r="T171" s="1">
        <f t="shared" si="12"/>
        <v>2</v>
      </c>
      <c r="U171" s="1" t="str">
        <f t="shared" si="13"/>
        <v>Low Risk</v>
      </c>
      <c r="V171" s="1" t="str">
        <f>IF(B171&lt;=30, "18-30", IF(B171&lt;=40, "31-40", IF(B171&lt;=50, "41-50", IF(B171&lt;=60, "51-60", "61-74"))))</f>
        <v>51-60</v>
      </c>
      <c r="W171" s="1" t="str">
        <f t="shared" si="14"/>
        <v>150001-200000</v>
      </c>
      <c r="X171" s="1" t="str">
        <f t="shared" si="15"/>
        <v>0-5</v>
      </c>
      <c r="Y171" s="1" t="str">
        <f t="shared" si="16"/>
        <v>0-25000</v>
      </c>
      <c r="Z171" s="1" t="str">
        <f t="shared" si="17"/>
        <v>700-799</v>
      </c>
    </row>
    <row r="172" spans="1:26" x14ac:dyDescent="0.25">
      <c r="A172" s="1" t="s">
        <v>206</v>
      </c>
      <c r="B172" s="1">
        <v>66</v>
      </c>
      <c r="C172" s="1">
        <v>38959</v>
      </c>
      <c r="D172" s="1">
        <v>310</v>
      </c>
      <c r="E172" s="6">
        <v>0.61763998699437095</v>
      </c>
      <c r="F172" s="1">
        <v>5</v>
      </c>
      <c r="G172" s="1">
        <v>1</v>
      </c>
      <c r="H172" s="1">
        <v>67460</v>
      </c>
      <c r="I172" s="6">
        <v>0.13973238551414</v>
      </c>
      <c r="J172" s="2" t="s">
        <v>25</v>
      </c>
      <c r="K172" s="1">
        <v>19</v>
      </c>
      <c r="L172" s="1" t="s">
        <v>43</v>
      </c>
      <c r="M172" s="1" t="s">
        <v>27</v>
      </c>
      <c r="N172" s="1" t="s">
        <v>23</v>
      </c>
      <c r="O172" s="1" t="s">
        <v>22</v>
      </c>
      <c r="P172" s="1" t="s">
        <v>22</v>
      </c>
      <c r="Q172" s="1" t="s">
        <v>23</v>
      </c>
      <c r="R172" s="1" t="s">
        <v>22</v>
      </c>
      <c r="S172" s="1" t="s">
        <v>28</v>
      </c>
      <c r="T172" s="1">
        <f t="shared" si="12"/>
        <v>5</v>
      </c>
      <c r="U172" s="1" t="str">
        <f t="shared" si="13"/>
        <v>High Risk</v>
      </c>
      <c r="V172" s="1" t="str">
        <f>IF(B172&lt;=30, "18-30", IF(B172&lt;=40, "31-40", IF(B172&lt;=50, "41-50", IF(B172&lt;=60, "51-60", "61-74"))))</f>
        <v>61-74</v>
      </c>
      <c r="W172" s="1" t="str">
        <f t="shared" si="14"/>
        <v>0-50000</v>
      </c>
      <c r="X172" s="1" t="str">
        <f t="shared" si="15"/>
        <v>16-19</v>
      </c>
      <c r="Y172" s="1" t="str">
        <f t="shared" si="16"/>
        <v>50001-75000</v>
      </c>
      <c r="Z172" s="1" t="str">
        <f t="shared" si="17"/>
        <v>300-399</v>
      </c>
    </row>
    <row r="173" spans="1:26" x14ac:dyDescent="0.25">
      <c r="A173" s="1" t="s">
        <v>207</v>
      </c>
      <c r="B173" s="1">
        <v>69</v>
      </c>
      <c r="C173" s="1">
        <v>172504</v>
      </c>
      <c r="D173" s="1">
        <v>677</v>
      </c>
      <c r="E173" s="6">
        <v>0.60173364991742695</v>
      </c>
      <c r="F173" s="1">
        <v>2</v>
      </c>
      <c r="G173" s="1">
        <v>0</v>
      </c>
      <c r="H173" s="1">
        <v>98999</v>
      </c>
      <c r="I173" s="6">
        <v>0.17844020040457501</v>
      </c>
      <c r="J173" s="2" t="s">
        <v>25</v>
      </c>
      <c r="K173" s="1">
        <v>14</v>
      </c>
      <c r="L173" s="1" t="s">
        <v>26</v>
      </c>
      <c r="M173" s="1" t="s">
        <v>31</v>
      </c>
      <c r="N173" s="1" t="s">
        <v>23</v>
      </c>
      <c r="O173" s="1" t="s">
        <v>28</v>
      </c>
      <c r="P173" s="1" t="s">
        <v>28</v>
      </c>
      <c r="Q173" s="1" t="s">
        <v>23</v>
      </c>
      <c r="R173" s="1" t="s">
        <v>28</v>
      </c>
      <c r="S173" s="1" t="s">
        <v>22</v>
      </c>
      <c r="T173" s="1">
        <f t="shared" si="12"/>
        <v>3</v>
      </c>
      <c r="U173" s="1" t="str">
        <f t="shared" si="13"/>
        <v>Low Risk</v>
      </c>
      <c r="V173" s="1" t="str">
        <f>IF(B173&lt;=30, "18-30", IF(B173&lt;=40, "31-40", IF(B173&lt;=50, "41-50", IF(B173&lt;=60, "51-60", "61-74"))))</f>
        <v>61-74</v>
      </c>
      <c r="W173" s="1" t="str">
        <f t="shared" si="14"/>
        <v>150001-200000</v>
      </c>
      <c r="X173" s="1" t="str">
        <f t="shared" si="15"/>
        <v>11-15</v>
      </c>
      <c r="Y173" s="1" t="str">
        <f t="shared" si="16"/>
        <v>75001-100000</v>
      </c>
      <c r="Z173" s="1" t="str">
        <f t="shared" si="17"/>
        <v>600-699</v>
      </c>
    </row>
    <row r="174" spans="1:26" x14ac:dyDescent="0.25">
      <c r="A174" s="1" t="s">
        <v>208</v>
      </c>
      <c r="B174" s="1">
        <v>49</v>
      </c>
      <c r="C174" s="1">
        <v>101188</v>
      </c>
      <c r="D174" s="1">
        <v>818</v>
      </c>
      <c r="E174" s="6">
        <v>0.05</v>
      </c>
      <c r="F174" s="1">
        <v>2</v>
      </c>
      <c r="G174" s="1">
        <v>0</v>
      </c>
      <c r="H174" s="1">
        <v>74403</v>
      </c>
      <c r="I174" s="6">
        <v>0.30430830080243798</v>
      </c>
      <c r="J174" s="2" t="s">
        <v>41</v>
      </c>
      <c r="K174" s="1">
        <v>2</v>
      </c>
      <c r="L174" s="1" t="s">
        <v>26</v>
      </c>
      <c r="M174" s="1" t="s">
        <v>37</v>
      </c>
      <c r="N174" s="1" t="s">
        <v>28</v>
      </c>
      <c r="O174" s="1" t="s">
        <v>28</v>
      </c>
      <c r="P174" s="1" t="s">
        <v>23</v>
      </c>
      <c r="Q174" s="1" t="s">
        <v>28</v>
      </c>
      <c r="R174" s="1" t="s">
        <v>28</v>
      </c>
      <c r="S174" s="1" t="s">
        <v>22</v>
      </c>
      <c r="T174" s="1">
        <f t="shared" si="12"/>
        <v>2</v>
      </c>
      <c r="U174" s="1" t="str">
        <f t="shared" si="13"/>
        <v>Low Risk</v>
      </c>
      <c r="V174" s="1" t="str">
        <f>IF(B174&lt;=30, "18-30", IF(B174&lt;=40, "31-40", IF(B174&lt;=50, "41-50", IF(B174&lt;=60, "51-60", "61-74"))))</f>
        <v>41-50</v>
      </c>
      <c r="W174" s="1" t="str">
        <f t="shared" si="14"/>
        <v>100001-150000</v>
      </c>
      <c r="X174" s="1" t="str">
        <f t="shared" si="15"/>
        <v>0-5</v>
      </c>
      <c r="Y174" s="1" t="str">
        <f t="shared" si="16"/>
        <v>50001-75000</v>
      </c>
      <c r="Z174" s="1" t="str">
        <f t="shared" si="17"/>
        <v>800-847</v>
      </c>
    </row>
    <row r="175" spans="1:26" x14ac:dyDescent="0.25">
      <c r="A175" s="1" t="s">
        <v>209</v>
      </c>
      <c r="B175" s="1">
        <v>21</v>
      </c>
      <c r="C175" s="1">
        <v>47217</v>
      </c>
      <c r="D175" s="1">
        <v>383</v>
      </c>
      <c r="E175" s="6">
        <v>0.48053836224559399</v>
      </c>
      <c r="F175" s="1">
        <v>4</v>
      </c>
      <c r="G175" s="1">
        <v>1</v>
      </c>
      <c r="H175" s="1">
        <v>31316</v>
      </c>
      <c r="I175" s="6">
        <v>0.27434490194471201</v>
      </c>
      <c r="J175" s="2" t="s">
        <v>41</v>
      </c>
      <c r="K175" s="1">
        <v>19</v>
      </c>
      <c r="L175" s="1" t="s">
        <v>30</v>
      </c>
      <c r="M175" s="1" t="s">
        <v>51</v>
      </c>
      <c r="N175" s="1" t="s">
        <v>28</v>
      </c>
      <c r="O175" s="1" t="s">
        <v>22</v>
      </c>
      <c r="P175" s="1" t="s">
        <v>28</v>
      </c>
      <c r="Q175" s="1" t="s">
        <v>23</v>
      </c>
      <c r="R175" s="1" t="s">
        <v>23</v>
      </c>
      <c r="S175" s="1" t="s">
        <v>23</v>
      </c>
      <c r="T175" s="1">
        <f t="shared" si="12"/>
        <v>4</v>
      </c>
      <c r="U175" s="1" t="str">
        <f t="shared" si="13"/>
        <v>High Risk</v>
      </c>
      <c r="V175" s="1" t="str">
        <f>IF(B175&lt;=30, "18-30", IF(B175&lt;=40, "31-40", IF(B175&lt;=50, "41-50", IF(B175&lt;=60, "51-60", "61-74"))))</f>
        <v>18-30</v>
      </c>
      <c r="W175" s="1" t="str">
        <f t="shared" si="14"/>
        <v>0-50000</v>
      </c>
      <c r="X175" s="1" t="str">
        <f t="shared" si="15"/>
        <v>16-19</v>
      </c>
      <c r="Y175" s="1" t="str">
        <f t="shared" si="16"/>
        <v>25001-50000</v>
      </c>
      <c r="Z175" s="1" t="str">
        <f t="shared" si="17"/>
        <v>300-399</v>
      </c>
    </row>
    <row r="176" spans="1:26" x14ac:dyDescent="0.25">
      <c r="A176" s="1" t="s">
        <v>210</v>
      </c>
      <c r="B176" s="1">
        <v>47</v>
      </c>
      <c r="C176" s="1">
        <v>72458</v>
      </c>
      <c r="D176" s="1">
        <v>407</v>
      </c>
      <c r="E176" s="6">
        <v>0.19811561731864699</v>
      </c>
      <c r="F176" s="1">
        <v>6</v>
      </c>
      <c r="G176" s="1">
        <v>0</v>
      </c>
      <c r="H176" s="1">
        <v>37445</v>
      </c>
      <c r="I176" s="6">
        <v>0.48964124057727798</v>
      </c>
      <c r="J176" s="2" t="s">
        <v>41</v>
      </c>
      <c r="K176" s="1">
        <v>13</v>
      </c>
      <c r="L176" s="1" t="s">
        <v>36</v>
      </c>
      <c r="M176" s="1" t="s">
        <v>37</v>
      </c>
      <c r="N176" s="1" t="s">
        <v>22</v>
      </c>
      <c r="O176" s="1" t="s">
        <v>23</v>
      </c>
      <c r="P176" s="1" t="s">
        <v>23</v>
      </c>
      <c r="Q176" s="1" t="s">
        <v>22</v>
      </c>
      <c r="R176" s="1" t="s">
        <v>22</v>
      </c>
      <c r="S176" s="1" t="s">
        <v>22</v>
      </c>
      <c r="T176" s="1">
        <f t="shared" si="12"/>
        <v>6</v>
      </c>
      <c r="U176" s="1" t="str">
        <f t="shared" si="13"/>
        <v>High Risk</v>
      </c>
      <c r="V176" s="1" t="str">
        <f>IF(B176&lt;=30, "18-30", IF(B176&lt;=40, "31-40", IF(B176&lt;=50, "41-50", IF(B176&lt;=60, "51-60", "61-74"))))</f>
        <v>41-50</v>
      </c>
      <c r="W176" s="1" t="str">
        <f t="shared" si="14"/>
        <v>50001-100000</v>
      </c>
      <c r="X176" s="1" t="str">
        <f t="shared" si="15"/>
        <v>11-15</v>
      </c>
      <c r="Y176" s="1" t="str">
        <f t="shared" si="16"/>
        <v>25001-50000</v>
      </c>
      <c r="Z176" s="1" t="str">
        <f t="shared" si="17"/>
        <v>400-499</v>
      </c>
    </row>
    <row r="177" spans="1:26" x14ac:dyDescent="0.25">
      <c r="A177" s="1" t="s">
        <v>211</v>
      </c>
      <c r="B177" s="1">
        <v>54</v>
      </c>
      <c r="C177" s="1">
        <v>76476</v>
      </c>
      <c r="D177" s="1">
        <v>788</v>
      </c>
      <c r="E177" s="6">
        <v>0.44485454950653402</v>
      </c>
      <c r="F177" s="1">
        <v>5</v>
      </c>
      <c r="G177" s="1">
        <v>0</v>
      </c>
      <c r="H177" s="1">
        <v>69963</v>
      </c>
      <c r="I177" s="6">
        <v>0.321978432342446</v>
      </c>
      <c r="J177" s="2" t="s">
        <v>25</v>
      </c>
      <c r="K177" s="1">
        <v>15</v>
      </c>
      <c r="L177" s="1" t="s">
        <v>20</v>
      </c>
      <c r="M177" s="1" t="s">
        <v>31</v>
      </c>
      <c r="N177" s="1" t="s">
        <v>28</v>
      </c>
      <c r="O177" s="1" t="s">
        <v>23</v>
      </c>
      <c r="P177" s="1" t="s">
        <v>22</v>
      </c>
      <c r="Q177" s="1" t="s">
        <v>23</v>
      </c>
      <c r="R177" s="1" t="s">
        <v>23</v>
      </c>
      <c r="S177" s="1" t="s">
        <v>22</v>
      </c>
      <c r="T177" s="1">
        <f t="shared" si="12"/>
        <v>5</v>
      </c>
      <c r="U177" s="1" t="str">
        <f t="shared" si="13"/>
        <v>High Risk</v>
      </c>
      <c r="V177" s="1" t="str">
        <f>IF(B177&lt;=30, "18-30", IF(B177&lt;=40, "31-40", IF(B177&lt;=50, "41-50", IF(B177&lt;=60, "51-60", "61-74"))))</f>
        <v>51-60</v>
      </c>
      <c r="W177" s="1" t="str">
        <f t="shared" si="14"/>
        <v>50001-100000</v>
      </c>
      <c r="X177" s="1" t="str">
        <f t="shared" si="15"/>
        <v>11-15</v>
      </c>
      <c r="Y177" s="1" t="str">
        <f t="shared" si="16"/>
        <v>50001-75000</v>
      </c>
      <c r="Z177" s="1" t="str">
        <f t="shared" si="17"/>
        <v>700-799</v>
      </c>
    </row>
    <row r="178" spans="1:26" x14ac:dyDescent="0.25">
      <c r="A178" s="1" t="s">
        <v>212</v>
      </c>
      <c r="B178" s="1">
        <v>40</v>
      </c>
      <c r="C178" s="1">
        <v>159356</v>
      </c>
      <c r="D178" s="1">
        <v>339</v>
      </c>
      <c r="E178" s="6">
        <v>0.47524208243781602</v>
      </c>
      <c r="F178" s="1">
        <v>4</v>
      </c>
      <c r="G178" s="1">
        <v>0</v>
      </c>
      <c r="H178" s="1">
        <v>68636</v>
      </c>
      <c r="I178" s="6">
        <v>0.43925452537259502</v>
      </c>
      <c r="J178" s="2" t="s">
        <v>25</v>
      </c>
      <c r="K178" s="1">
        <v>16</v>
      </c>
      <c r="L178" s="1" t="s">
        <v>26</v>
      </c>
      <c r="M178" s="1" t="s">
        <v>37</v>
      </c>
      <c r="N178" s="1" t="s">
        <v>22</v>
      </c>
      <c r="O178" s="1" t="s">
        <v>28</v>
      </c>
      <c r="P178" s="1" t="s">
        <v>23</v>
      </c>
      <c r="Q178" s="1" t="s">
        <v>28</v>
      </c>
      <c r="R178" s="1" t="s">
        <v>23</v>
      </c>
      <c r="S178" s="1" t="s">
        <v>22</v>
      </c>
      <c r="T178" s="1">
        <f t="shared" si="12"/>
        <v>4</v>
      </c>
      <c r="U178" s="1" t="str">
        <f t="shared" si="13"/>
        <v>High Risk</v>
      </c>
      <c r="V178" s="1" t="str">
        <f>IF(B178&lt;=30, "18-30", IF(B178&lt;=40, "31-40", IF(B178&lt;=50, "41-50", IF(B178&lt;=60, "51-60", "61-74"))))</f>
        <v>31-40</v>
      </c>
      <c r="W178" s="1" t="str">
        <f t="shared" si="14"/>
        <v>150001-200000</v>
      </c>
      <c r="X178" s="1" t="str">
        <f t="shared" si="15"/>
        <v>16-19</v>
      </c>
      <c r="Y178" s="1" t="str">
        <f t="shared" si="16"/>
        <v>50001-75000</v>
      </c>
      <c r="Z178" s="1" t="str">
        <f t="shared" si="17"/>
        <v>300-399</v>
      </c>
    </row>
    <row r="179" spans="1:26" x14ac:dyDescent="0.25">
      <c r="A179" s="1" t="s">
        <v>213</v>
      </c>
      <c r="B179" s="1">
        <v>56</v>
      </c>
      <c r="C179" s="1">
        <v>165580</v>
      </c>
      <c r="D179" s="1">
        <v>447</v>
      </c>
      <c r="E179" s="6">
        <v>0.69522967161694105</v>
      </c>
      <c r="F179" s="1">
        <v>0</v>
      </c>
      <c r="G179" s="1">
        <v>0</v>
      </c>
      <c r="H179" s="1">
        <v>45776</v>
      </c>
      <c r="I179" s="6">
        <v>0.30163393500000002</v>
      </c>
      <c r="J179" s="2" t="s">
        <v>25</v>
      </c>
      <c r="K179" s="1">
        <v>19</v>
      </c>
      <c r="L179" s="1" t="s">
        <v>20</v>
      </c>
      <c r="M179" s="1" t="s">
        <v>37</v>
      </c>
      <c r="N179" s="1" t="s">
        <v>22</v>
      </c>
      <c r="O179" s="1" t="s">
        <v>22</v>
      </c>
      <c r="P179" s="1" t="s">
        <v>22</v>
      </c>
      <c r="Q179" s="1" t="s">
        <v>22</v>
      </c>
      <c r="R179" s="1" t="s">
        <v>28</v>
      </c>
      <c r="S179" s="1" t="s">
        <v>28</v>
      </c>
      <c r="T179" s="1">
        <f t="shared" si="12"/>
        <v>4</v>
      </c>
      <c r="U179" s="1" t="str">
        <f t="shared" si="13"/>
        <v>High Risk</v>
      </c>
      <c r="V179" s="1" t="str">
        <f>IF(B179&lt;=30, "18-30", IF(B179&lt;=40, "31-40", IF(B179&lt;=50, "41-50", IF(B179&lt;=60, "51-60", "61-74"))))</f>
        <v>51-60</v>
      </c>
      <c r="W179" s="1" t="str">
        <f t="shared" si="14"/>
        <v>150001-200000</v>
      </c>
      <c r="X179" s="1" t="str">
        <f t="shared" si="15"/>
        <v>16-19</v>
      </c>
      <c r="Y179" s="1" t="str">
        <f t="shared" si="16"/>
        <v>25001-50000</v>
      </c>
      <c r="Z179" s="1" t="str">
        <f t="shared" si="17"/>
        <v>400-499</v>
      </c>
    </row>
    <row r="180" spans="1:26" x14ac:dyDescent="0.25">
      <c r="A180" s="1" t="s">
        <v>214</v>
      </c>
      <c r="B180" s="1">
        <v>62</v>
      </c>
      <c r="C180" s="1">
        <v>108610</v>
      </c>
      <c r="D180" s="1">
        <v>446</v>
      </c>
      <c r="E180" s="6">
        <v>0.49397690657998</v>
      </c>
      <c r="F180" s="1">
        <v>3</v>
      </c>
      <c r="G180" s="1">
        <v>0</v>
      </c>
      <c r="H180" s="1">
        <v>11061</v>
      </c>
      <c r="I180" s="6">
        <v>0.38141694833323497</v>
      </c>
      <c r="J180" s="2" t="s">
        <v>41</v>
      </c>
      <c r="K180" s="1">
        <v>17</v>
      </c>
      <c r="L180" s="1" t="s">
        <v>20</v>
      </c>
      <c r="M180" s="1" t="s">
        <v>21</v>
      </c>
      <c r="N180" s="1" t="s">
        <v>22</v>
      </c>
      <c r="O180" s="1" t="s">
        <v>22</v>
      </c>
      <c r="P180" s="1" t="s">
        <v>23</v>
      </c>
      <c r="Q180" s="1" t="s">
        <v>22</v>
      </c>
      <c r="R180" s="1" t="s">
        <v>28</v>
      </c>
      <c r="S180" s="1" t="s">
        <v>23</v>
      </c>
      <c r="T180" s="1">
        <f t="shared" si="12"/>
        <v>5</v>
      </c>
      <c r="U180" s="1" t="str">
        <f t="shared" si="13"/>
        <v>High Risk</v>
      </c>
      <c r="V180" s="1" t="str">
        <f>IF(B180&lt;=30, "18-30", IF(B180&lt;=40, "31-40", IF(B180&lt;=50, "41-50", IF(B180&lt;=60, "51-60", "61-74"))))</f>
        <v>61-74</v>
      </c>
      <c r="W180" s="1" t="str">
        <f t="shared" si="14"/>
        <v>100001-150000</v>
      </c>
      <c r="X180" s="1" t="str">
        <f t="shared" si="15"/>
        <v>16-19</v>
      </c>
      <c r="Y180" s="1" t="str">
        <f t="shared" si="16"/>
        <v>0-25000</v>
      </c>
      <c r="Z180" s="1" t="str">
        <f t="shared" si="17"/>
        <v>400-499</v>
      </c>
    </row>
    <row r="181" spans="1:26" x14ac:dyDescent="0.25">
      <c r="A181" s="1" t="s">
        <v>215</v>
      </c>
      <c r="B181" s="1">
        <v>32</v>
      </c>
      <c r="C181" s="1">
        <v>182280</v>
      </c>
      <c r="D181" s="1">
        <v>467</v>
      </c>
      <c r="E181" s="6">
        <v>0.55184360366865204</v>
      </c>
      <c r="F181" s="1">
        <v>2</v>
      </c>
      <c r="G181" s="1">
        <v>0</v>
      </c>
      <c r="H181" s="1">
        <v>74433</v>
      </c>
      <c r="I181" s="6">
        <v>0.22844831807416699</v>
      </c>
      <c r="J181" s="2" t="s">
        <v>48</v>
      </c>
      <c r="K181" s="1">
        <v>17</v>
      </c>
      <c r="L181" s="1" t="s">
        <v>36</v>
      </c>
      <c r="M181" s="1" t="s">
        <v>37</v>
      </c>
      <c r="N181" s="1" t="s">
        <v>22</v>
      </c>
      <c r="O181" s="1" t="s">
        <v>22</v>
      </c>
      <c r="P181" s="1" t="s">
        <v>28</v>
      </c>
      <c r="Q181" s="1" t="s">
        <v>22</v>
      </c>
      <c r="R181" s="1" t="s">
        <v>23</v>
      </c>
      <c r="S181" s="1" t="s">
        <v>23</v>
      </c>
      <c r="T181" s="1">
        <f t="shared" si="12"/>
        <v>5</v>
      </c>
      <c r="U181" s="1" t="str">
        <f t="shared" si="13"/>
        <v>High Risk</v>
      </c>
      <c r="V181" s="1" t="str">
        <f>IF(B181&lt;=30, "18-30", IF(B181&lt;=40, "31-40", IF(B181&lt;=50, "41-50", IF(B181&lt;=60, "51-60", "61-74"))))</f>
        <v>31-40</v>
      </c>
      <c r="W181" s="1" t="str">
        <f t="shared" si="14"/>
        <v>150001-200000</v>
      </c>
      <c r="X181" s="1" t="str">
        <f t="shared" si="15"/>
        <v>16-19</v>
      </c>
      <c r="Y181" s="1" t="str">
        <f t="shared" si="16"/>
        <v>50001-75000</v>
      </c>
      <c r="Z181" s="1" t="str">
        <f t="shared" si="17"/>
        <v>400-499</v>
      </c>
    </row>
    <row r="182" spans="1:26" x14ac:dyDescent="0.25">
      <c r="A182" s="1" t="s">
        <v>216</v>
      </c>
      <c r="B182" s="1">
        <v>60</v>
      </c>
      <c r="C182" s="1">
        <v>127816</v>
      </c>
      <c r="D182" s="1">
        <v>638</v>
      </c>
      <c r="E182" s="6">
        <v>0.65861127613148496</v>
      </c>
      <c r="F182" s="1">
        <v>3</v>
      </c>
      <c r="G182" s="1">
        <v>0</v>
      </c>
      <c r="H182" s="1">
        <v>50183</v>
      </c>
      <c r="I182" s="6">
        <v>0.22684574303803401</v>
      </c>
      <c r="J182" s="2" t="s">
        <v>48</v>
      </c>
      <c r="K182" s="1">
        <v>13</v>
      </c>
      <c r="L182" s="1" t="s">
        <v>30</v>
      </c>
      <c r="M182" s="1" t="s">
        <v>27</v>
      </c>
      <c r="N182" s="1" t="s">
        <v>28</v>
      </c>
      <c r="O182" s="1" t="s">
        <v>23</v>
      </c>
      <c r="P182" s="1" t="s">
        <v>22</v>
      </c>
      <c r="Q182" s="1" t="s">
        <v>23</v>
      </c>
      <c r="R182" s="1" t="s">
        <v>28</v>
      </c>
      <c r="S182" s="1" t="s">
        <v>22</v>
      </c>
      <c r="T182" s="1">
        <f t="shared" si="12"/>
        <v>4</v>
      </c>
      <c r="U182" s="1" t="str">
        <f t="shared" si="13"/>
        <v>High Risk</v>
      </c>
      <c r="V182" s="1" t="str">
        <f>IF(B182&lt;=30, "18-30", IF(B182&lt;=40, "31-40", IF(B182&lt;=50, "41-50", IF(B182&lt;=60, "51-60", "61-74"))))</f>
        <v>51-60</v>
      </c>
      <c r="W182" s="1" t="str">
        <f t="shared" si="14"/>
        <v>100001-150000</v>
      </c>
      <c r="X182" s="1" t="str">
        <f t="shared" si="15"/>
        <v>11-15</v>
      </c>
      <c r="Y182" s="1" t="str">
        <f t="shared" si="16"/>
        <v>50001-75000</v>
      </c>
      <c r="Z182" s="1" t="str">
        <f t="shared" si="17"/>
        <v>600-699</v>
      </c>
    </row>
    <row r="183" spans="1:26" x14ac:dyDescent="0.25">
      <c r="A183" s="1" t="s">
        <v>217</v>
      </c>
      <c r="B183" s="1">
        <v>46</v>
      </c>
      <c r="C183" s="1">
        <v>149415</v>
      </c>
      <c r="D183" s="1">
        <v>605</v>
      </c>
      <c r="E183" s="6">
        <v>0.74555045196386005</v>
      </c>
      <c r="F183" s="1">
        <v>4</v>
      </c>
      <c r="G183" s="1">
        <v>0</v>
      </c>
      <c r="H183" s="1">
        <v>30549</v>
      </c>
      <c r="I183" s="6">
        <v>0.275164197358787</v>
      </c>
      <c r="J183" s="2" t="s">
        <v>41</v>
      </c>
      <c r="K183" s="1">
        <v>17</v>
      </c>
      <c r="L183" s="1" t="s">
        <v>36</v>
      </c>
      <c r="M183" s="1" t="s">
        <v>51</v>
      </c>
      <c r="N183" s="1" t="s">
        <v>22</v>
      </c>
      <c r="O183" s="1" t="s">
        <v>22</v>
      </c>
      <c r="P183" s="1" t="s">
        <v>28</v>
      </c>
      <c r="Q183" s="1" t="s">
        <v>23</v>
      </c>
      <c r="R183" s="1" t="s">
        <v>23</v>
      </c>
      <c r="S183" s="1" t="s">
        <v>28</v>
      </c>
      <c r="T183" s="1">
        <f t="shared" si="12"/>
        <v>4</v>
      </c>
      <c r="U183" s="1" t="str">
        <f t="shared" si="13"/>
        <v>High Risk</v>
      </c>
      <c r="V183" s="1" t="str">
        <f>IF(B183&lt;=30, "18-30", IF(B183&lt;=40, "31-40", IF(B183&lt;=50, "41-50", IF(B183&lt;=60, "51-60", "61-74"))))</f>
        <v>41-50</v>
      </c>
      <c r="W183" s="1" t="str">
        <f t="shared" si="14"/>
        <v>100001-150000</v>
      </c>
      <c r="X183" s="1" t="str">
        <f t="shared" si="15"/>
        <v>16-19</v>
      </c>
      <c r="Y183" s="1" t="str">
        <f t="shared" si="16"/>
        <v>25001-50000</v>
      </c>
      <c r="Z183" s="1" t="str">
        <f t="shared" si="17"/>
        <v>600-699</v>
      </c>
    </row>
    <row r="184" spans="1:26" x14ac:dyDescent="0.25">
      <c r="A184" s="1" t="s">
        <v>218</v>
      </c>
      <c r="B184" s="1">
        <v>53</v>
      </c>
      <c r="C184" s="1">
        <v>120616</v>
      </c>
      <c r="D184" s="1">
        <v>469</v>
      </c>
      <c r="E184" s="6">
        <v>0.47539721532861701</v>
      </c>
      <c r="F184" s="1">
        <v>4</v>
      </c>
      <c r="G184" s="1">
        <v>0</v>
      </c>
      <c r="H184" s="1">
        <v>69666</v>
      </c>
      <c r="I184" s="6">
        <v>0.15754163602689</v>
      </c>
      <c r="J184" s="2" t="s">
        <v>48</v>
      </c>
      <c r="K184" s="1">
        <v>14</v>
      </c>
      <c r="L184" s="1" t="s">
        <v>26</v>
      </c>
      <c r="M184" s="1" t="s">
        <v>21</v>
      </c>
      <c r="N184" s="1" t="s">
        <v>22</v>
      </c>
      <c r="O184" s="1" t="s">
        <v>23</v>
      </c>
      <c r="P184" s="1" t="s">
        <v>22</v>
      </c>
      <c r="Q184" s="1" t="s">
        <v>23</v>
      </c>
      <c r="R184" s="1" t="s">
        <v>28</v>
      </c>
      <c r="S184" s="1" t="s">
        <v>23</v>
      </c>
      <c r="T184" s="1">
        <f t="shared" si="12"/>
        <v>5</v>
      </c>
      <c r="U184" s="1" t="str">
        <f t="shared" si="13"/>
        <v>High Risk</v>
      </c>
      <c r="V184" s="1" t="str">
        <f>IF(B184&lt;=30, "18-30", IF(B184&lt;=40, "31-40", IF(B184&lt;=50, "41-50", IF(B184&lt;=60, "51-60", "61-74"))))</f>
        <v>51-60</v>
      </c>
      <c r="W184" s="1" t="str">
        <f t="shared" si="14"/>
        <v>100001-150000</v>
      </c>
      <c r="X184" s="1" t="str">
        <f t="shared" si="15"/>
        <v>11-15</v>
      </c>
      <c r="Y184" s="1" t="str">
        <f t="shared" si="16"/>
        <v>50001-75000</v>
      </c>
      <c r="Z184" s="1" t="str">
        <f t="shared" si="17"/>
        <v>400-499</v>
      </c>
    </row>
    <row r="185" spans="1:26" x14ac:dyDescent="0.25">
      <c r="A185" s="1" t="s">
        <v>219</v>
      </c>
      <c r="B185" s="1">
        <v>30</v>
      </c>
      <c r="C185" s="1">
        <v>199943</v>
      </c>
      <c r="D185" s="1">
        <v>429</v>
      </c>
      <c r="E185" s="6">
        <v>0.51883588833608096</v>
      </c>
      <c r="F185" s="1">
        <v>4</v>
      </c>
      <c r="G185" s="1">
        <v>0</v>
      </c>
      <c r="H185" s="1">
        <v>10951</v>
      </c>
      <c r="I185" s="6">
        <v>0.34427855253218498</v>
      </c>
      <c r="J185" s="2" t="s">
        <v>33</v>
      </c>
      <c r="K185" s="1">
        <v>14</v>
      </c>
      <c r="L185" s="1" t="s">
        <v>20</v>
      </c>
      <c r="M185" s="1" t="s">
        <v>51</v>
      </c>
      <c r="N185" s="1" t="s">
        <v>22</v>
      </c>
      <c r="O185" s="1" t="s">
        <v>22</v>
      </c>
      <c r="P185" s="1" t="s">
        <v>22</v>
      </c>
      <c r="Q185" s="1" t="s">
        <v>23</v>
      </c>
      <c r="R185" s="1" t="s">
        <v>22</v>
      </c>
      <c r="S185" s="1" t="s">
        <v>23</v>
      </c>
      <c r="T185" s="1">
        <f t="shared" si="12"/>
        <v>6</v>
      </c>
      <c r="U185" s="1" t="str">
        <f t="shared" si="13"/>
        <v>High Risk</v>
      </c>
      <c r="V185" s="1" t="str">
        <f>IF(B185&lt;=30, "18-30", IF(B185&lt;=40, "31-40", IF(B185&lt;=50, "41-50", IF(B185&lt;=60, "51-60", "61-74"))))</f>
        <v>18-30</v>
      </c>
      <c r="W185" s="1" t="str">
        <f t="shared" si="14"/>
        <v>150001-200000</v>
      </c>
      <c r="X185" s="1" t="str">
        <f t="shared" si="15"/>
        <v>11-15</v>
      </c>
      <c r="Y185" s="1" t="str">
        <f t="shared" si="16"/>
        <v>0-25000</v>
      </c>
      <c r="Z185" s="1" t="str">
        <f t="shared" si="17"/>
        <v>400-499</v>
      </c>
    </row>
    <row r="186" spans="1:26" x14ac:dyDescent="0.25">
      <c r="A186" s="1" t="s">
        <v>220</v>
      </c>
      <c r="B186" s="1">
        <v>49</v>
      </c>
      <c r="C186" s="1">
        <v>178551</v>
      </c>
      <c r="D186" s="1">
        <v>811</v>
      </c>
      <c r="E186" s="6">
        <v>0.50200466044845005</v>
      </c>
      <c r="F186" s="1">
        <v>3</v>
      </c>
      <c r="G186" s="1">
        <v>0</v>
      </c>
      <c r="H186" s="1">
        <v>47721</v>
      </c>
      <c r="I186" s="6">
        <v>0.319071496671679</v>
      </c>
      <c r="J186" s="2" t="s">
        <v>41</v>
      </c>
      <c r="K186" s="1">
        <v>5</v>
      </c>
      <c r="L186" s="1" t="s">
        <v>36</v>
      </c>
      <c r="M186" s="1" t="s">
        <v>51</v>
      </c>
      <c r="N186" s="1" t="s">
        <v>28</v>
      </c>
      <c r="O186" s="1" t="s">
        <v>22</v>
      </c>
      <c r="P186" s="1" t="s">
        <v>28</v>
      </c>
      <c r="Q186" s="1" t="s">
        <v>23</v>
      </c>
      <c r="R186" s="1" t="s">
        <v>22</v>
      </c>
      <c r="S186" s="1" t="s">
        <v>22</v>
      </c>
      <c r="T186" s="1">
        <f t="shared" si="12"/>
        <v>4</v>
      </c>
      <c r="U186" s="1" t="str">
        <f t="shared" si="13"/>
        <v>High Risk</v>
      </c>
      <c r="V186" s="1" t="str">
        <f>IF(B186&lt;=30, "18-30", IF(B186&lt;=40, "31-40", IF(B186&lt;=50, "41-50", IF(B186&lt;=60, "51-60", "61-74"))))</f>
        <v>41-50</v>
      </c>
      <c r="W186" s="1" t="str">
        <f t="shared" si="14"/>
        <v>150001-200000</v>
      </c>
      <c r="X186" s="1" t="str">
        <f t="shared" si="15"/>
        <v>0-5</v>
      </c>
      <c r="Y186" s="1" t="str">
        <f t="shared" si="16"/>
        <v>25001-50000</v>
      </c>
      <c r="Z186" s="1" t="str">
        <f t="shared" si="17"/>
        <v>800-847</v>
      </c>
    </row>
    <row r="187" spans="1:26" x14ac:dyDescent="0.25">
      <c r="A187" s="1" t="s">
        <v>221</v>
      </c>
      <c r="B187" s="1">
        <v>24</v>
      </c>
      <c r="C187" s="1">
        <v>68932</v>
      </c>
      <c r="D187" s="1">
        <v>792</v>
      </c>
      <c r="E187" s="6">
        <v>0.39148020711378401</v>
      </c>
      <c r="F187" s="1">
        <v>4</v>
      </c>
      <c r="G187" s="1">
        <v>0</v>
      </c>
      <c r="H187" s="1">
        <v>84521</v>
      </c>
      <c r="I187" s="6">
        <v>0.32661922481872702</v>
      </c>
      <c r="J187" s="2" t="s">
        <v>25</v>
      </c>
      <c r="K187" s="1">
        <v>14</v>
      </c>
      <c r="L187" s="1" t="s">
        <v>36</v>
      </c>
      <c r="M187" s="1" t="s">
        <v>31</v>
      </c>
      <c r="N187" s="1" t="s">
        <v>28</v>
      </c>
      <c r="O187" s="1" t="s">
        <v>28</v>
      </c>
      <c r="P187" s="1" t="s">
        <v>23</v>
      </c>
      <c r="Q187" s="1" t="s">
        <v>22</v>
      </c>
      <c r="R187" s="1" t="s">
        <v>22</v>
      </c>
      <c r="S187" s="1" t="s">
        <v>28</v>
      </c>
      <c r="T187" s="1">
        <f t="shared" si="12"/>
        <v>3</v>
      </c>
      <c r="U187" s="1" t="str">
        <f t="shared" si="13"/>
        <v>Low Risk</v>
      </c>
      <c r="V187" s="1" t="str">
        <f>IF(B187&lt;=30, "18-30", IF(B187&lt;=40, "31-40", IF(B187&lt;=50, "41-50", IF(B187&lt;=60, "51-60", "61-74"))))</f>
        <v>18-30</v>
      </c>
      <c r="W187" s="1" t="str">
        <f t="shared" si="14"/>
        <v>50001-100000</v>
      </c>
      <c r="X187" s="1" t="str">
        <f t="shared" si="15"/>
        <v>11-15</v>
      </c>
      <c r="Y187" s="1" t="str">
        <f t="shared" si="16"/>
        <v>75001-100000</v>
      </c>
      <c r="Z187" s="1" t="str">
        <f t="shared" si="17"/>
        <v>700-799</v>
      </c>
    </row>
    <row r="188" spans="1:26" x14ac:dyDescent="0.25">
      <c r="A188" s="1" t="s">
        <v>222</v>
      </c>
      <c r="B188" s="1">
        <v>68</v>
      </c>
      <c r="C188" s="1">
        <v>23702</v>
      </c>
      <c r="D188" s="1">
        <v>401</v>
      </c>
      <c r="E188" s="6">
        <v>0.34617695531152198</v>
      </c>
      <c r="F188" s="1">
        <v>0</v>
      </c>
      <c r="G188" s="1">
        <v>0</v>
      </c>
      <c r="H188" s="1">
        <v>31198</v>
      </c>
      <c r="I188" s="6">
        <v>0.38870310221329002</v>
      </c>
      <c r="J188" s="2" t="s">
        <v>48</v>
      </c>
      <c r="K188" s="1">
        <v>17</v>
      </c>
      <c r="L188" s="1" t="s">
        <v>36</v>
      </c>
      <c r="M188" s="1" t="s">
        <v>31</v>
      </c>
      <c r="N188" s="1" t="s">
        <v>22</v>
      </c>
      <c r="O188" s="1" t="s">
        <v>22</v>
      </c>
      <c r="P188" s="1" t="s">
        <v>23</v>
      </c>
      <c r="Q188" s="1" t="s">
        <v>28</v>
      </c>
      <c r="R188" s="1" t="s">
        <v>28</v>
      </c>
      <c r="S188" s="1" t="s">
        <v>28</v>
      </c>
      <c r="T188" s="1">
        <f t="shared" si="12"/>
        <v>3</v>
      </c>
      <c r="U188" s="1" t="str">
        <f t="shared" si="13"/>
        <v>Low Risk</v>
      </c>
      <c r="V188" s="1" t="str">
        <f>IF(B188&lt;=30, "18-30", IF(B188&lt;=40, "31-40", IF(B188&lt;=50, "41-50", IF(B188&lt;=60, "51-60", "61-74"))))</f>
        <v>61-74</v>
      </c>
      <c r="W188" s="1" t="str">
        <f t="shared" si="14"/>
        <v>0-50000</v>
      </c>
      <c r="X188" s="1" t="str">
        <f t="shared" si="15"/>
        <v>16-19</v>
      </c>
      <c r="Y188" s="1" t="str">
        <f t="shared" si="16"/>
        <v>25001-50000</v>
      </c>
      <c r="Z188" s="1" t="str">
        <f t="shared" si="17"/>
        <v>400-499</v>
      </c>
    </row>
    <row r="189" spans="1:26" x14ac:dyDescent="0.25">
      <c r="A189" s="1" t="s">
        <v>223</v>
      </c>
      <c r="B189" s="1">
        <v>39</v>
      </c>
      <c r="C189" s="1">
        <v>107658</v>
      </c>
      <c r="D189" s="1">
        <v>826</v>
      </c>
      <c r="E189" s="6">
        <v>0.05</v>
      </c>
      <c r="F189" s="1">
        <v>4</v>
      </c>
      <c r="G189" s="1">
        <v>1</v>
      </c>
      <c r="H189" s="1">
        <v>7796</v>
      </c>
      <c r="I189" s="6">
        <v>0.45147820461941501</v>
      </c>
      <c r="J189" s="2" t="s">
        <v>41</v>
      </c>
      <c r="K189" s="1">
        <v>3</v>
      </c>
      <c r="L189" s="1" t="s">
        <v>26</v>
      </c>
      <c r="M189" s="1" t="s">
        <v>21</v>
      </c>
      <c r="N189" s="1" t="s">
        <v>23</v>
      </c>
      <c r="O189" s="1" t="s">
        <v>28</v>
      </c>
      <c r="P189" s="1" t="s">
        <v>22</v>
      </c>
      <c r="Q189" s="1" t="s">
        <v>28</v>
      </c>
      <c r="R189" s="1" t="s">
        <v>28</v>
      </c>
      <c r="S189" s="1" t="s">
        <v>22</v>
      </c>
      <c r="T189" s="1">
        <f t="shared" si="12"/>
        <v>3</v>
      </c>
      <c r="U189" s="1" t="str">
        <f t="shared" si="13"/>
        <v>High Risk</v>
      </c>
      <c r="V189" s="1" t="str">
        <f>IF(B189&lt;=30, "18-30", IF(B189&lt;=40, "31-40", IF(B189&lt;=50, "41-50", IF(B189&lt;=60, "51-60", "61-74"))))</f>
        <v>31-40</v>
      </c>
      <c r="W189" s="1" t="str">
        <f t="shared" si="14"/>
        <v>100001-150000</v>
      </c>
      <c r="X189" s="1" t="str">
        <f t="shared" si="15"/>
        <v>0-5</v>
      </c>
      <c r="Y189" s="1" t="str">
        <f t="shared" si="16"/>
        <v>0-25000</v>
      </c>
      <c r="Z189" s="1" t="str">
        <f t="shared" si="17"/>
        <v>800-847</v>
      </c>
    </row>
    <row r="190" spans="1:26" x14ac:dyDescent="0.25">
      <c r="A190" s="1" t="s">
        <v>224</v>
      </c>
      <c r="B190" s="1">
        <v>45</v>
      </c>
      <c r="C190" s="1">
        <v>67528</v>
      </c>
      <c r="D190" s="1">
        <v>526</v>
      </c>
      <c r="E190" s="6">
        <v>0.284667813095134</v>
      </c>
      <c r="F190" s="1">
        <v>1</v>
      </c>
      <c r="G190" s="1">
        <v>0</v>
      </c>
      <c r="H190" s="1">
        <v>64950</v>
      </c>
      <c r="I190" s="6">
        <v>0.26362889509124499</v>
      </c>
      <c r="J190" s="2" t="s">
        <v>48</v>
      </c>
      <c r="K190" s="1">
        <v>7</v>
      </c>
      <c r="L190" s="1" t="s">
        <v>30</v>
      </c>
      <c r="M190" s="1" t="s">
        <v>31</v>
      </c>
      <c r="N190" s="1" t="s">
        <v>28</v>
      </c>
      <c r="O190" s="1" t="s">
        <v>28</v>
      </c>
      <c r="P190" s="1" t="s">
        <v>28</v>
      </c>
      <c r="Q190" s="1" t="s">
        <v>22</v>
      </c>
      <c r="R190" s="1" t="s">
        <v>23</v>
      </c>
      <c r="S190" s="1" t="s">
        <v>22</v>
      </c>
      <c r="T190" s="1">
        <f t="shared" si="12"/>
        <v>3</v>
      </c>
      <c r="U190" s="1" t="str">
        <f t="shared" si="13"/>
        <v>Low Risk</v>
      </c>
      <c r="V190" s="1" t="str">
        <f>IF(B190&lt;=30, "18-30", IF(B190&lt;=40, "31-40", IF(B190&lt;=50, "41-50", IF(B190&lt;=60, "51-60", "61-74"))))</f>
        <v>41-50</v>
      </c>
      <c r="W190" s="1" t="str">
        <f t="shared" si="14"/>
        <v>50001-100000</v>
      </c>
      <c r="X190" s="1" t="str">
        <f t="shared" si="15"/>
        <v>6-10</v>
      </c>
      <c r="Y190" s="1" t="str">
        <f t="shared" si="16"/>
        <v>50001-75000</v>
      </c>
      <c r="Z190" s="1" t="str">
        <f t="shared" si="17"/>
        <v>500-599</v>
      </c>
    </row>
    <row r="191" spans="1:26" x14ac:dyDescent="0.25">
      <c r="A191" s="1" t="s">
        <v>225</v>
      </c>
      <c r="B191" s="1">
        <v>19</v>
      </c>
      <c r="C191" s="1">
        <v>162851</v>
      </c>
      <c r="D191" s="1">
        <v>523</v>
      </c>
      <c r="E191" s="6">
        <v>0.14427383335803901</v>
      </c>
      <c r="F191" s="1">
        <v>6</v>
      </c>
      <c r="G191" s="1">
        <v>0</v>
      </c>
      <c r="H191" s="1">
        <v>44437</v>
      </c>
      <c r="I191" s="6">
        <v>0.34773506397364701</v>
      </c>
      <c r="J191" s="2" t="s">
        <v>41</v>
      </c>
      <c r="K191" s="1">
        <v>14</v>
      </c>
      <c r="L191" s="1" t="s">
        <v>36</v>
      </c>
      <c r="M191" s="1" t="s">
        <v>31</v>
      </c>
      <c r="N191" s="1" t="s">
        <v>23</v>
      </c>
      <c r="O191" s="1" t="s">
        <v>28</v>
      </c>
      <c r="P191" s="1" t="s">
        <v>28</v>
      </c>
      <c r="Q191" s="1" t="s">
        <v>22</v>
      </c>
      <c r="R191" s="1" t="s">
        <v>28</v>
      </c>
      <c r="S191" s="1" t="s">
        <v>22</v>
      </c>
      <c r="T191" s="1">
        <f t="shared" si="12"/>
        <v>3</v>
      </c>
      <c r="U191" s="1" t="str">
        <f t="shared" si="13"/>
        <v>Low Risk</v>
      </c>
      <c r="V191" s="1" t="str">
        <f>IF(B191&lt;=30, "18-30", IF(B191&lt;=40, "31-40", IF(B191&lt;=50, "41-50", IF(B191&lt;=60, "51-60", "61-74"))))</f>
        <v>18-30</v>
      </c>
      <c r="W191" s="1" t="str">
        <f t="shared" si="14"/>
        <v>150001-200000</v>
      </c>
      <c r="X191" s="1" t="str">
        <f t="shared" si="15"/>
        <v>11-15</v>
      </c>
      <c r="Y191" s="1" t="str">
        <f t="shared" si="16"/>
        <v>25001-50000</v>
      </c>
      <c r="Z191" s="1" t="str">
        <f t="shared" si="17"/>
        <v>500-599</v>
      </c>
    </row>
    <row r="192" spans="1:26" x14ac:dyDescent="0.25">
      <c r="A192" s="1" t="s">
        <v>226</v>
      </c>
      <c r="B192" s="1">
        <v>59</v>
      </c>
      <c r="C192" s="1">
        <v>183513</v>
      </c>
      <c r="D192" s="1">
        <v>800</v>
      </c>
      <c r="E192" s="6">
        <v>0.75103969689064998</v>
      </c>
      <c r="F192" s="1">
        <v>3</v>
      </c>
      <c r="G192" s="1">
        <v>1</v>
      </c>
      <c r="H192" s="1">
        <v>49016</v>
      </c>
      <c r="I192" s="6">
        <v>0.32929882083349699</v>
      </c>
      <c r="J192" s="2" t="s">
        <v>25</v>
      </c>
      <c r="K192" s="1">
        <v>2</v>
      </c>
      <c r="L192" s="1" t="s">
        <v>26</v>
      </c>
      <c r="M192" s="1" t="s">
        <v>31</v>
      </c>
      <c r="N192" s="1" t="s">
        <v>23</v>
      </c>
      <c r="O192" s="1" t="s">
        <v>28</v>
      </c>
      <c r="P192" s="1" t="s">
        <v>22</v>
      </c>
      <c r="Q192" s="1" t="s">
        <v>22</v>
      </c>
      <c r="R192" s="1" t="s">
        <v>22</v>
      </c>
      <c r="S192" s="1" t="s">
        <v>28</v>
      </c>
      <c r="T192" s="1">
        <f t="shared" si="12"/>
        <v>4</v>
      </c>
      <c r="U192" s="1" t="str">
        <f t="shared" si="13"/>
        <v>High Risk</v>
      </c>
      <c r="V192" s="1" t="str">
        <f>IF(B192&lt;=30, "18-30", IF(B192&lt;=40, "31-40", IF(B192&lt;=50, "41-50", IF(B192&lt;=60, "51-60", "61-74"))))</f>
        <v>51-60</v>
      </c>
      <c r="W192" s="1" t="str">
        <f t="shared" si="14"/>
        <v>150001-200000</v>
      </c>
      <c r="X192" s="1" t="str">
        <f t="shared" si="15"/>
        <v>0-5</v>
      </c>
      <c r="Y192" s="1" t="str">
        <f t="shared" si="16"/>
        <v>25001-50000</v>
      </c>
      <c r="Z192" s="1" t="str">
        <f t="shared" si="17"/>
        <v>800-847</v>
      </c>
    </row>
    <row r="193" spans="1:26" x14ac:dyDescent="0.25">
      <c r="A193" s="1" t="s">
        <v>227</v>
      </c>
      <c r="B193" s="1">
        <v>62</v>
      </c>
      <c r="C193" s="1">
        <v>42192</v>
      </c>
      <c r="D193" s="1">
        <v>301</v>
      </c>
      <c r="E193" s="6">
        <v>0.53768320165948502</v>
      </c>
      <c r="F193" s="1">
        <v>1</v>
      </c>
      <c r="G193" s="1">
        <v>0</v>
      </c>
      <c r="H193" s="1">
        <v>45776</v>
      </c>
      <c r="I193" s="6">
        <v>0.33776145063289398</v>
      </c>
      <c r="J193" s="2" t="s">
        <v>41</v>
      </c>
      <c r="K193" s="1">
        <v>14</v>
      </c>
      <c r="L193" s="1" t="s">
        <v>20</v>
      </c>
      <c r="M193" s="1" t="s">
        <v>51</v>
      </c>
      <c r="N193" s="1" t="s">
        <v>23</v>
      </c>
      <c r="O193" s="1" t="s">
        <v>23</v>
      </c>
      <c r="P193" s="1" t="s">
        <v>22</v>
      </c>
      <c r="Q193" s="1" t="s">
        <v>23</v>
      </c>
      <c r="R193" s="1" t="s">
        <v>28</v>
      </c>
      <c r="S193" s="1" t="s">
        <v>22</v>
      </c>
      <c r="T193" s="1">
        <f t="shared" si="12"/>
        <v>5</v>
      </c>
      <c r="U193" s="1" t="str">
        <f t="shared" si="13"/>
        <v>High Risk</v>
      </c>
      <c r="V193" s="1" t="str">
        <f>IF(B193&lt;=30, "18-30", IF(B193&lt;=40, "31-40", IF(B193&lt;=50, "41-50", IF(B193&lt;=60, "51-60", "61-74"))))</f>
        <v>61-74</v>
      </c>
      <c r="W193" s="1" t="str">
        <f t="shared" si="14"/>
        <v>0-50000</v>
      </c>
      <c r="X193" s="1" t="str">
        <f t="shared" si="15"/>
        <v>11-15</v>
      </c>
      <c r="Y193" s="1" t="str">
        <f t="shared" si="16"/>
        <v>25001-50000</v>
      </c>
      <c r="Z193" s="1" t="str">
        <f t="shared" si="17"/>
        <v>300-399</v>
      </c>
    </row>
    <row r="194" spans="1:26" x14ac:dyDescent="0.25">
      <c r="A194" s="1" t="s">
        <v>228</v>
      </c>
      <c r="B194" s="1">
        <v>74</v>
      </c>
      <c r="C194" s="1">
        <v>32019</v>
      </c>
      <c r="D194" s="1">
        <v>475</v>
      </c>
      <c r="E194" s="6">
        <v>0.47481220541063301</v>
      </c>
      <c r="F194" s="1">
        <v>4</v>
      </c>
      <c r="G194" s="1">
        <v>0</v>
      </c>
      <c r="H194" s="1">
        <v>22835</v>
      </c>
      <c r="I194" s="6">
        <v>0.339259766446598</v>
      </c>
      <c r="J194" s="2" t="s">
        <v>25</v>
      </c>
      <c r="K194" s="1">
        <v>12</v>
      </c>
      <c r="L194" s="1" t="s">
        <v>43</v>
      </c>
      <c r="M194" s="1" t="s">
        <v>21</v>
      </c>
      <c r="N194" s="1" t="s">
        <v>28</v>
      </c>
      <c r="O194" s="1" t="s">
        <v>28</v>
      </c>
      <c r="P194" s="1" t="s">
        <v>28</v>
      </c>
      <c r="Q194" s="1" t="s">
        <v>28</v>
      </c>
      <c r="R194" s="1" t="s">
        <v>23</v>
      </c>
      <c r="S194" s="1" t="s">
        <v>23</v>
      </c>
      <c r="T194" s="1">
        <f t="shared" si="12"/>
        <v>2</v>
      </c>
      <c r="U194" s="1" t="str">
        <f t="shared" si="13"/>
        <v>Low Risk</v>
      </c>
      <c r="V194" s="1" t="str">
        <f>IF(B194&lt;=30, "18-30", IF(B194&lt;=40, "31-40", IF(B194&lt;=50, "41-50", IF(B194&lt;=60, "51-60", "61-74"))))</f>
        <v>61-74</v>
      </c>
      <c r="W194" s="1" t="str">
        <f t="shared" si="14"/>
        <v>0-50000</v>
      </c>
      <c r="X194" s="1" t="str">
        <f t="shared" si="15"/>
        <v>11-15</v>
      </c>
      <c r="Y194" s="1" t="str">
        <f t="shared" si="16"/>
        <v>0-25000</v>
      </c>
      <c r="Z194" s="1" t="str">
        <f t="shared" si="17"/>
        <v>400-499</v>
      </c>
    </row>
    <row r="195" spans="1:26" x14ac:dyDescent="0.25">
      <c r="A195" s="1" t="s">
        <v>229</v>
      </c>
      <c r="B195" s="1">
        <v>70</v>
      </c>
      <c r="C195" s="1">
        <v>67638</v>
      </c>
      <c r="D195" s="1">
        <v>612</v>
      </c>
      <c r="E195" s="6">
        <v>0.35650296278378302</v>
      </c>
      <c r="F195" s="1">
        <v>0</v>
      </c>
      <c r="G195" s="1">
        <v>0</v>
      </c>
      <c r="H195" s="1">
        <v>34897</v>
      </c>
      <c r="I195" s="6">
        <v>0.45905033445648302</v>
      </c>
      <c r="J195" s="2" t="s">
        <v>41</v>
      </c>
      <c r="K195" s="1">
        <v>8</v>
      </c>
      <c r="L195" s="1" t="s">
        <v>26</v>
      </c>
      <c r="M195" s="1" t="s">
        <v>51</v>
      </c>
      <c r="N195" s="1" t="s">
        <v>23</v>
      </c>
      <c r="O195" s="1" t="s">
        <v>22</v>
      </c>
      <c r="P195" s="1" t="s">
        <v>23</v>
      </c>
      <c r="Q195" s="1" t="s">
        <v>23</v>
      </c>
      <c r="R195" s="1" t="s">
        <v>23</v>
      </c>
      <c r="S195" s="1" t="s">
        <v>23</v>
      </c>
      <c r="T195" s="1">
        <f t="shared" ref="T195:T258" si="18">COUNTIF(N195:S195,"Missed")+COUNTIF(N195:S195,"Late")</f>
        <v>6</v>
      </c>
      <c r="U195" s="1" t="str">
        <f t="shared" ref="U195:U258" si="19">IF(OR(G195=1,T195&gt;=4),"High Risk", "Low Risk")</f>
        <v>High Risk</v>
      </c>
      <c r="V195" s="1" t="str">
        <f>IF(B195&lt;=30, "18-30", IF(B195&lt;=40, "31-40", IF(B195&lt;=50, "41-50", IF(B195&lt;=60, "51-60", "61-74"))))</f>
        <v>61-74</v>
      </c>
      <c r="W195" s="1" t="str">
        <f t="shared" ref="W195:W258" si="20">IF(C195&lt;=50000, "0-50000", IF(C195&lt;=100000, "50001-100000", IF(C195&lt;=150000, "100001-150000", "150001-200000")))</f>
        <v>50001-100000</v>
      </c>
      <c r="X195" s="1" t="str">
        <f t="shared" ref="X195:X258" si="21">IF(K195&lt;=5, "0-5", IF(K195&lt;=10, "6-10", IF(K195&lt;=15, "11-15", "16-19")))</f>
        <v>6-10</v>
      </c>
      <c r="Y195" s="1" t="str">
        <f t="shared" ref="Y195:Y258" si="22">IF(H195&lt;=25000, "0-25000", IF(H195&lt;=50000, "25001-50000", IF(H195&lt;=75000, "50001-75000", IF(H195&lt;=100000, "75001-100000", "100001+"))))</f>
        <v>25001-50000</v>
      </c>
      <c r="Z195" s="1" t="str">
        <f t="shared" ref="Z195:Z258" si="23">IF(AND(D195&gt;=300, D195&lt;=399), "300-399",IF(AND(D195&gt;=400, D195&lt;=499), "400-499",IF(AND(D195&gt;=500, D195&lt;=599), "500-599",IF(AND(D195&gt;=600, D195&lt;=699), "600-699",IF(AND(D195&gt;=700, D195&lt;=799), "700-799",IF(D195&gt;=800, "800-847","Invalid"))))))</f>
        <v>600-699</v>
      </c>
    </row>
    <row r="196" spans="1:26" x14ac:dyDescent="0.25">
      <c r="A196" s="1" t="s">
        <v>230</v>
      </c>
      <c r="B196" s="1">
        <v>23</v>
      </c>
      <c r="C196" s="1">
        <v>198401</v>
      </c>
      <c r="D196" s="1">
        <v>820</v>
      </c>
      <c r="E196" s="6">
        <v>0.505955852646924</v>
      </c>
      <c r="F196" s="1">
        <v>2</v>
      </c>
      <c r="G196" s="1">
        <v>1</v>
      </c>
      <c r="H196" s="1">
        <v>42556</v>
      </c>
      <c r="I196" s="6">
        <v>0.25403231315107</v>
      </c>
      <c r="J196" s="2" t="s">
        <v>41</v>
      </c>
      <c r="K196" s="1">
        <v>1</v>
      </c>
      <c r="L196" s="1" t="s">
        <v>43</v>
      </c>
      <c r="M196" s="1" t="s">
        <v>27</v>
      </c>
      <c r="N196" s="1" t="s">
        <v>23</v>
      </c>
      <c r="O196" s="1" t="s">
        <v>23</v>
      </c>
      <c r="P196" s="1" t="s">
        <v>23</v>
      </c>
      <c r="Q196" s="1" t="s">
        <v>22</v>
      </c>
      <c r="R196" s="1" t="s">
        <v>28</v>
      </c>
      <c r="S196" s="1" t="s">
        <v>22</v>
      </c>
      <c r="T196" s="1">
        <f t="shared" si="18"/>
        <v>5</v>
      </c>
      <c r="U196" s="1" t="str">
        <f t="shared" si="19"/>
        <v>High Risk</v>
      </c>
      <c r="V196" s="1" t="str">
        <f>IF(B196&lt;=30, "18-30", IF(B196&lt;=40, "31-40", IF(B196&lt;=50, "41-50", IF(B196&lt;=60, "51-60", "61-74"))))</f>
        <v>18-30</v>
      </c>
      <c r="W196" s="1" t="str">
        <f t="shared" si="20"/>
        <v>150001-200000</v>
      </c>
      <c r="X196" s="1" t="str">
        <f t="shared" si="21"/>
        <v>0-5</v>
      </c>
      <c r="Y196" s="1" t="str">
        <f t="shared" si="22"/>
        <v>25001-50000</v>
      </c>
      <c r="Z196" s="1" t="str">
        <f t="shared" si="23"/>
        <v>800-847</v>
      </c>
    </row>
    <row r="197" spans="1:26" x14ac:dyDescent="0.25">
      <c r="A197" s="1" t="s">
        <v>231</v>
      </c>
      <c r="B197" s="1">
        <v>45</v>
      </c>
      <c r="C197" s="1">
        <v>153429</v>
      </c>
      <c r="D197" s="1">
        <v>836</v>
      </c>
      <c r="E197" s="6">
        <v>0.33040402446893302</v>
      </c>
      <c r="F197" s="1">
        <v>5</v>
      </c>
      <c r="G197" s="1">
        <v>0</v>
      </c>
      <c r="H197" s="1">
        <v>45776</v>
      </c>
      <c r="I197" s="6">
        <v>0.147426409679631</v>
      </c>
      <c r="J197" s="2" t="s">
        <v>48</v>
      </c>
      <c r="K197" s="1">
        <v>7</v>
      </c>
      <c r="L197" s="1" t="s">
        <v>36</v>
      </c>
      <c r="M197" s="1" t="s">
        <v>51</v>
      </c>
      <c r="N197" s="1" t="s">
        <v>22</v>
      </c>
      <c r="O197" s="1" t="s">
        <v>28</v>
      </c>
      <c r="P197" s="1" t="s">
        <v>23</v>
      </c>
      <c r="Q197" s="1" t="s">
        <v>22</v>
      </c>
      <c r="R197" s="1" t="s">
        <v>22</v>
      </c>
      <c r="S197" s="1" t="s">
        <v>23</v>
      </c>
      <c r="T197" s="1">
        <f t="shared" si="18"/>
        <v>5</v>
      </c>
      <c r="U197" s="1" t="str">
        <f t="shared" si="19"/>
        <v>High Risk</v>
      </c>
      <c r="V197" s="1" t="str">
        <f>IF(B197&lt;=30, "18-30", IF(B197&lt;=40, "31-40", IF(B197&lt;=50, "41-50", IF(B197&lt;=60, "51-60", "61-74"))))</f>
        <v>41-50</v>
      </c>
      <c r="W197" s="1" t="str">
        <f t="shared" si="20"/>
        <v>150001-200000</v>
      </c>
      <c r="X197" s="1" t="str">
        <f t="shared" si="21"/>
        <v>6-10</v>
      </c>
      <c r="Y197" s="1" t="str">
        <f t="shared" si="22"/>
        <v>25001-50000</v>
      </c>
      <c r="Z197" s="1" t="str">
        <f t="shared" si="23"/>
        <v>800-847</v>
      </c>
    </row>
    <row r="198" spans="1:26" x14ac:dyDescent="0.25">
      <c r="A198" s="1" t="s">
        <v>232</v>
      </c>
      <c r="B198" s="1">
        <v>45</v>
      </c>
      <c r="C198" s="1">
        <v>141020</v>
      </c>
      <c r="D198" s="1">
        <v>670</v>
      </c>
      <c r="E198" s="6">
        <v>0.53480371132411997</v>
      </c>
      <c r="F198" s="1">
        <v>6</v>
      </c>
      <c r="G198" s="1">
        <v>0</v>
      </c>
      <c r="H198" s="1">
        <v>39259</v>
      </c>
      <c r="I198" s="6">
        <v>0.23021262313841101</v>
      </c>
      <c r="J198" s="2" t="s">
        <v>48</v>
      </c>
      <c r="K198" s="1">
        <v>19</v>
      </c>
      <c r="L198" s="1" t="s">
        <v>36</v>
      </c>
      <c r="M198" s="1" t="s">
        <v>27</v>
      </c>
      <c r="N198" s="1" t="s">
        <v>28</v>
      </c>
      <c r="O198" s="1" t="s">
        <v>22</v>
      </c>
      <c r="P198" s="1" t="s">
        <v>28</v>
      </c>
      <c r="Q198" s="1" t="s">
        <v>23</v>
      </c>
      <c r="R198" s="1" t="s">
        <v>22</v>
      </c>
      <c r="S198" s="1" t="s">
        <v>23</v>
      </c>
      <c r="T198" s="1">
        <f t="shared" si="18"/>
        <v>4</v>
      </c>
      <c r="U198" s="1" t="str">
        <f t="shared" si="19"/>
        <v>High Risk</v>
      </c>
      <c r="V198" s="1" t="str">
        <f>IF(B198&lt;=30, "18-30", IF(B198&lt;=40, "31-40", IF(B198&lt;=50, "41-50", IF(B198&lt;=60, "51-60", "61-74"))))</f>
        <v>41-50</v>
      </c>
      <c r="W198" s="1" t="str">
        <f t="shared" si="20"/>
        <v>100001-150000</v>
      </c>
      <c r="X198" s="1" t="str">
        <f t="shared" si="21"/>
        <v>16-19</v>
      </c>
      <c r="Y198" s="1" t="str">
        <f t="shared" si="22"/>
        <v>25001-50000</v>
      </c>
      <c r="Z198" s="1" t="str">
        <f t="shared" si="23"/>
        <v>600-699</v>
      </c>
    </row>
    <row r="199" spans="1:26" x14ac:dyDescent="0.25">
      <c r="A199" s="1" t="s">
        <v>233</v>
      </c>
      <c r="B199" s="1">
        <v>61</v>
      </c>
      <c r="C199" s="1">
        <v>59238</v>
      </c>
      <c r="D199" s="1">
        <v>847</v>
      </c>
      <c r="E199" s="6">
        <v>0.54914679658427001</v>
      </c>
      <c r="F199" s="1">
        <v>5</v>
      </c>
      <c r="G199" s="1">
        <v>1</v>
      </c>
      <c r="H199" s="1">
        <v>22835</v>
      </c>
      <c r="I199" s="6">
        <v>0.37572669335353998</v>
      </c>
      <c r="J199" s="2" t="s">
        <v>33</v>
      </c>
      <c r="K199" s="1">
        <v>16</v>
      </c>
      <c r="L199" s="1" t="s">
        <v>26</v>
      </c>
      <c r="M199" s="1" t="s">
        <v>37</v>
      </c>
      <c r="N199" s="1" t="s">
        <v>28</v>
      </c>
      <c r="O199" s="1" t="s">
        <v>23</v>
      </c>
      <c r="P199" s="1" t="s">
        <v>23</v>
      </c>
      <c r="Q199" s="1" t="s">
        <v>28</v>
      </c>
      <c r="R199" s="1" t="s">
        <v>28</v>
      </c>
      <c r="S199" s="1" t="s">
        <v>28</v>
      </c>
      <c r="T199" s="1">
        <f t="shared" si="18"/>
        <v>2</v>
      </c>
      <c r="U199" s="1" t="str">
        <f t="shared" si="19"/>
        <v>High Risk</v>
      </c>
      <c r="V199" s="1" t="str">
        <f>IF(B199&lt;=30, "18-30", IF(B199&lt;=40, "31-40", IF(B199&lt;=50, "41-50", IF(B199&lt;=60, "51-60", "61-74"))))</f>
        <v>61-74</v>
      </c>
      <c r="W199" s="1" t="str">
        <f t="shared" si="20"/>
        <v>50001-100000</v>
      </c>
      <c r="X199" s="1" t="str">
        <f t="shared" si="21"/>
        <v>16-19</v>
      </c>
      <c r="Y199" s="1" t="str">
        <f t="shared" si="22"/>
        <v>0-25000</v>
      </c>
      <c r="Z199" s="1" t="str">
        <f t="shared" si="23"/>
        <v>800-847</v>
      </c>
    </row>
    <row r="200" spans="1:26" x14ac:dyDescent="0.25">
      <c r="A200" s="1" t="s">
        <v>234</v>
      </c>
      <c r="B200" s="1">
        <v>61</v>
      </c>
      <c r="C200" s="1">
        <v>88847</v>
      </c>
      <c r="D200" s="1">
        <v>751</v>
      </c>
      <c r="E200" s="6">
        <v>0.327723259528651</v>
      </c>
      <c r="F200" s="1">
        <v>4</v>
      </c>
      <c r="G200" s="1">
        <v>0</v>
      </c>
      <c r="H200" s="1">
        <v>72809</v>
      </c>
      <c r="I200" s="6">
        <v>0.30233295086471701</v>
      </c>
      <c r="J200" s="2" t="s">
        <v>41</v>
      </c>
      <c r="K200" s="1">
        <v>12</v>
      </c>
      <c r="L200" s="1" t="s">
        <v>43</v>
      </c>
      <c r="M200" s="1" t="s">
        <v>37</v>
      </c>
      <c r="N200" s="1" t="s">
        <v>23</v>
      </c>
      <c r="O200" s="1" t="s">
        <v>22</v>
      </c>
      <c r="P200" s="1" t="s">
        <v>22</v>
      </c>
      <c r="Q200" s="1" t="s">
        <v>28</v>
      </c>
      <c r="R200" s="1" t="s">
        <v>23</v>
      </c>
      <c r="S200" s="1" t="s">
        <v>23</v>
      </c>
      <c r="T200" s="1">
        <f t="shared" si="18"/>
        <v>5</v>
      </c>
      <c r="U200" s="1" t="str">
        <f t="shared" si="19"/>
        <v>High Risk</v>
      </c>
      <c r="V200" s="1" t="str">
        <f>IF(B200&lt;=30, "18-30", IF(B200&lt;=40, "31-40", IF(B200&lt;=50, "41-50", IF(B200&lt;=60, "51-60", "61-74"))))</f>
        <v>61-74</v>
      </c>
      <c r="W200" s="1" t="str">
        <f t="shared" si="20"/>
        <v>50001-100000</v>
      </c>
      <c r="X200" s="1" t="str">
        <f t="shared" si="21"/>
        <v>11-15</v>
      </c>
      <c r="Y200" s="1" t="str">
        <f t="shared" si="22"/>
        <v>50001-75000</v>
      </c>
      <c r="Z200" s="1" t="str">
        <f t="shared" si="23"/>
        <v>700-799</v>
      </c>
    </row>
    <row r="201" spans="1:26" x14ac:dyDescent="0.25">
      <c r="A201" s="1" t="s">
        <v>235</v>
      </c>
      <c r="B201" s="1">
        <v>37</v>
      </c>
      <c r="C201" s="1">
        <v>69098</v>
      </c>
      <c r="D201" s="1">
        <v>648</v>
      </c>
      <c r="E201" s="6">
        <v>0.32390760703551802</v>
      </c>
      <c r="F201" s="1">
        <v>6</v>
      </c>
      <c r="G201" s="1">
        <v>0</v>
      </c>
      <c r="H201" s="1">
        <v>85014</v>
      </c>
      <c r="I201" s="6">
        <v>0.25324006595050003</v>
      </c>
      <c r="J201" s="2" t="s">
        <v>48</v>
      </c>
      <c r="K201" s="1">
        <v>0</v>
      </c>
      <c r="L201" s="1" t="s">
        <v>36</v>
      </c>
      <c r="M201" s="1" t="s">
        <v>27</v>
      </c>
      <c r="N201" s="1" t="s">
        <v>22</v>
      </c>
      <c r="O201" s="1" t="s">
        <v>22</v>
      </c>
      <c r="P201" s="1" t="s">
        <v>23</v>
      </c>
      <c r="Q201" s="1" t="s">
        <v>28</v>
      </c>
      <c r="R201" s="1" t="s">
        <v>28</v>
      </c>
      <c r="S201" s="1" t="s">
        <v>22</v>
      </c>
      <c r="T201" s="1">
        <f t="shared" si="18"/>
        <v>4</v>
      </c>
      <c r="U201" s="1" t="str">
        <f t="shared" si="19"/>
        <v>High Risk</v>
      </c>
      <c r="V201" s="1" t="str">
        <f>IF(B201&lt;=30, "18-30", IF(B201&lt;=40, "31-40", IF(B201&lt;=50, "41-50", IF(B201&lt;=60, "51-60", "61-74"))))</f>
        <v>31-40</v>
      </c>
      <c r="W201" s="1" t="str">
        <f t="shared" si="20"/>
        <v>50001-100000</v>
      </c>
      <c r="X201" s="1" t="str">
        <f t="shared" si="21"/>
        <v>0-5</v>
      </c>
      <c r="Y201" s="1" t="str">
        <f t="shared" si="22"/>
        <v>75001-100000</v>
      </c>
      <c r="Z201" s="1" t="str">
        <f t="shared" si="23"/>
        <v>600-699</v>
      </c>
    </row>
    <row r="202" spans="1:26" x14ac:dyDescent="0.25">
      <c r="A202" s="1" t="s">
        <v>236</v>
      </c>
      <c r="B202" s="1">
        <v>47</v>
      </c>
      <c r="C202" s="1">
        <v>62295</v>
      </c>
      <c r="D202" s="1">
        <v>383</v>
      </c>
      <c r="E202" s="6">
        <v>0.69243987091902304</v>
      </c>
      <c r="F202" s="1">
        <v>6</v>
      </c>
      <c r="G202" s="1">
        <v>0</v>
      </c>
      <c r="H202" s="1">
        <v>49016</v>
      </c>
      <c r="I202" s="6">
        <v>0.192350273159035</v>
      </c>
      <c r="J202" s="2" t="s">
        <v>41</v>
      </c>
      <c r="K202" s="1">
        <v>1</v>
      </c>
      <c r="L202" s="1" t="s">
        <v>20</v>
      </c>
      <c r="M202" s="1" t="s">
        <v>27</v>
      </c>
      <c r="N202" s="1" t="s">
        <v>28</v>
      </c>
      <c r="O202" s="1" t="s">
        <v>22</v>
      </c>
      <c r="P202" s="1" t="s">
        <v>22</v>
      </c>
      <c r="Q202" s="1" t="s">
        <v>22</v>
      </c>
      <c r="R202" s="1" t="s">
        <v>23</v>
      </c>
      <c r="S202" s="1" t="s">
        <v>28</v>
      </c>
      <c r="T202" s="1">
        <f t="shared" si="18"/>
        <v>4</v>
      </c>
      <c r="U202" s="1" t="str">
        <f t="shared" si="19"/>
        <v>High Risk</v>
      </c>
      <c r="V202" s="1" t="str">
        <f>IF(B202&lt;=30, "18-30", IF(B202&lt;=40, "31-40", IF(B202&lt;=50, "41-50", IF(B202&lt;=60, "51-60", "61-74"))))</f>
        <v>41-50</v>
      </c>
      <c r="W202" s="1" t="str">
        <f t="shared" si="20"/>
        <v>50001-100000</v>
      </c>
      <c r="X202" s="1" t="str">
        <f t="shared" si="21"/>
        <v>0-5</v>
      </c>
      <c r="Y202" s="1" t="str">
        <f t="shared" si="22"/>
        <v>25001-50000</v>
      </c>
      <c r="Z202" s="1" t="str">
        <f t="shared" si="23"/>
        <v>300-399</v>
      </c>
    </row>
    <row r="203" spans="1:26" x14ac:dyDescent="0.25">
      <c r="A203" s="1" t="s">
        <v>237</v>
      </c>
      <c r="B203" s="1">
        <v>28</v>
      </c>
      <c r="C203" s="1">
        <v>164143</v>
      </c>
      <c r="D203" s="1">
        <v>310</v>
      </c>
      <c r="E203" s="6">
        <v>0.48942800914173901</v>
      </c>
      <c r="F203" s="1">
        <v>0</v>
      </c>
      <c r="G203" s="1">
        <v>0</v>
      </c>
      <c r="H203" s="1">
        <v>95376</v>
      </c>
      <c r="I203" s="6">
        <v>0.322128612173053</v>
      </c>
      <c r="J203" s="2" t="s">
        <v>41</v>
      </c>
      <c r="K203" s="1">
        <v>14</v>
      </c>
      <c r="L203" s="1" t="s">
        <v>30</v>
      </c>
      <c r="M203" s="1" t="s">
        <v>51</v>
      </c>
      <c r="N203" s="1" t="s">
        <v>23</v>
      </c>
      <c r="O203" s="1" t="s">
        <v>23</v>
      </c>
      <c r="P203" s="1" t="s">
        <v>23</v>
      </c>
      <c r="Q203" s="1" t="s">
        <v>23</v>
      </c>
      <c r="R203" s="1" t="s">
        <v>28</v>
      </c>
      <c r="S203" s="1" t="s">
        <v>23</v>
      </c>
      <c r="T203" s="1">
        <f t="shared" si="18"/>
        <v>5</v>
      </c>
      <c r="U203" s="1" t="str">
        <f t="shared" si="19"/>
        <v>High Risk</v>
      </c>
      <c r="V203" s="1" t="str">
        <f>IF(B203&lt;=30, "18-30", IF(B203&lt;=40, "31-40", IF(B203&lt;=50, "41-50", IF(B203&lt;=60, "51-60", "61-74"))))</f>
        <v>18-30</v>
      </c>
      <c r="W203" s="1" t="str">
        <f t="shared" si="20"/>
        <v>150001-200000</v>
      </c>
      <c r="X203" s="1" t="str">
        <f t="shared" si="21"/>
        <v>11-15</v>
      </c>
      <c r="Y203" s="1" t="str">
        <f t="shared" si="22"/>
        <v>75001-100000</v>
      </c>
      <c r="Z203" s="1" t="str">
        <f t="shared" si="23"/>
        <v>300-399</v>
      </c>
    </row>
    <row r="204" spans="1:26" x14ac:dyDescent="0.25">
      <c r="A204" s="1" t="s">
        <v>238</v>
      </c>
      <c r="B204" s="1">
        <v>72</v>
      </c>
      <c r="C204" s="1">
        <v>143778</v>
      </c>
      <c r="D204" s="1">
        <v>352</v>
      </c>
      <c r="E204" s="6">
        <v>0.34379591414702099</v>
      </c>
      <c r="F204" s="1">
        <v>6</v>
      </c>
      <c r="G204" s="1">
        <v>0</v>
      </c>
      <c r="H204" s="1">
        <v>10778</v>
      </c>
      <c r="I204" s="6">
        <v>0.36445062752738</v>
      </c>
      <c r="J204" s="2" t="s">
        <v>41</v>
      </c>
      <c r="K204" s="1">
        <v>11</v>
      </c>
      <c r="L204" s="1" t="s">
        <v>30</v>
      </c>
      <c r="M204" s="1" t="s">
        <v>27</v>
      </c>
      <c r="N204" s="1" t="s">
        <v>23</v>
      </c>
      <c r="O204" s="1" t="s">
        <v>28</v>
      </c>
      <c r="P204" s="1" t="s">
        <v>22</v>
      </c>
      <c r="Q204" s="1" t="s">
        <v>22</v>
      </c>
      <c r="R204" s="1" t="s">
        <v>23</v>
      </c>
      <c r="S204" s="1" t="s">
        <v>22</v>
      </c>
      <c r="T204" s="1">
        <f t="shared" si="18"/>
        <v>5</v>
      </c>
      <c r="U204" s="1" t="str">
        <f t="shared" si="19"/>
        <v>High Risk</v>
      </c>
      <c r="V204" s="1" t="str">
        <f>IF(B204&lt;=30, "18-30", IF(B204&lt;=40, "31-40", IF(B204&lt;=50, "41-50", IF(B204&lt;=60, "51-60", "61-74"))))</f>
        <v>61-74</v>
      </c>
      <c r="W204" s="1" t="str">
        <f t="shared" si="20"/>
        <v>100001-150000</v>
      </c>
      <c r="X204" s="1" t="str">
        <f t="shared" si="21"/>
        <v>11-15</v>
      </c>
      <c r="Y204" s="1" t="str">
        <f t="shared" si="22"/>
        <v>0-25000</v>
      </c>
      <c r="Z204" s="1" t="str">
        <f t="shared" si="23"/>
        <v>300-399</v>
      </c>
    </row>
    <row r="205" spans="1:26" x14ac:dyDescent="0.25">
      <c r="A205" s="1" t="s">
        <v>239</v>
      </c>
      <c r="B205" s="1">
        <v>45</v>
      </c>
      <c r="C205" s="1">
        <v>154487</v>
      </c>
      <c r="D205" s="1">
        <v>725</v>
      </c>
      <c r="E205" s="6">
        <v>0.42589873966209602</v>
      </c>
      <c r="F205" s="1">
        <v>3</v>
      </c>
      <c r="G205" s="1">
        <v>0</v>
      </c>
      <c r="H205" s="1">
        <v>95930</v>
      </c>
      <c r="I205" s="6">
        <v>0.33058720550960202</v>
      </c>
      <c r="J205" s="2" t="s">
        <v>41</v>
      </c>
      <c r="K205" s="1">
        <v>13</v>
      </c>
      <c r="L205" s="1" t="s">
        <v>36</v>
      </c>
      <c r="M205" s="1" t="s">
        <v>21</v>
      </c>
      <c r="N205" s="1" t="s">
        <v>23</v>
      </c>
      <c r="O205" s="1" t="s">
        <v>22</v>
      </c>
      <c r="P205" s="1" t="s">
        <v>22</v>
      </c>
      <c r="Q205" s="1" t="s">
        <v>23</v>
      </c>
      <c r="R205" s="1" t="s">
        <v>23</v>
      </c>
      <c r="S205" s="1" t="s">
        <v>23</v>
      </c>
      <c r="T205" s="1">
        <f t="shared" si="18"/>
        <v>6</v>
      </c>
      <c r="U205" s="1" t="str">
        <f t="shared" si="19"/>
        <v>High Risk</v>
      </c>
      <c r="V205" s="1" t="str">
        <f>IF(B205&lt;=30, "18-30", IF(B205&lt;=40, "31-40", IF(B205&lt;=50, "41-50", IF(B205&lt;=60, "51-60", "61-74"))))</f>
        <v>41-50</v>
      </c>
      <c r="W205" s="1" t="str">
        <f t="shared" si="20"/>
        <v>150001-200000</v>
      </c>
      <c r="X205" s="1" t="str">
        <f t="shared" si="21"/>
        <v>11-15</v>
      </c>
      <c r="Y205" s="1" t="str">
        <f t="shared" si="22"/>
        <v>75001-100000</v>
      </c>
      <c r="Z205" s="1" t="str">
        <f t="shared" si="23"/>
        <v>700-799</v>
      </c>
    </row>
    <row r="206" spans="1:26" x14ac:dyDescent="0.25">
      <c r="A206" s="1" t="s">
        <v>240</v>
      </c>
      <c r="B206" s="1">
        <v>42</v>
      </c>
      <c r="C206" s="1">
        <v>107658</v>
      </c>
      <c r="D206" s="1">
        <v>836</v>
      </c>
      <c r="E206" s="6">
        <v>0.29788118265867802</v>
      </c>
      <c r="F206" s="1">
        <v>1</v>
      </c>
      <c r="G206" s="1">
        <v>0</v>
      </c>
      <c r="H206" s="1">
        <v>27697</v>
      </c>
      <c r="I206" s="6">
        <v>0.27466696688450498</v>
      </c>
      <c r="J206" s="2" t="s">
        <v>33</v>
      </c>
      <c r="K206" s="1">
        <v>1</v>
      </c>
      <c r="L206" s="1" t="s">
        <v>43</v>
      </c>
      <c r="M206" s="1" t="s">
        <v>37</v>
      </c>
      <c r="N206" s="1" t="s">
        <v>22</v>
      </c>
      <c r="O206" s="1" t="s">
        <v>23</v>
      </c>
      <c r="P206" s="1" t="s">
        <v>28</v>
      </c>
      <c r="Q206" s="1" t="s">
        <v>22</v>
      </c>
      <c r="R206" s="1" t="s">
        <v>22</v>
      </c>
      <c r="S206" s="1" t="s">
        <v>28</v>
      </c>
      <c r="T206" s="1">
        <f t="shared" si="18"/>
        <v>4</v>
      </c>
      <c r="U206" s="1" t="str">
        <f t="shared" si="19"/>
        <v>High Risk</v>
      </c>
      <c r="V206" s="1" t="str">
        <f>IF(B206&lt;=30, "18-30", IF(B206&lt;=40, "31-40", IF(B206&lt;=50, "41-50", IF(B206&lt;=60, "51-60", "61-74"))))</f>
        <v>41-50</v>
      </c>
      <c r="W206" s="1" t="str">
        <f t="shared" si="20"/>
        <v>100001-150000</v>
      </c>
      <c r="X206" s="1" t="str">
        <f t="shared" si="21"/>
        <v>0-5</v>
      </c>
      <c r="Y206" s="1" t="str">
        <f t="shared" si="22"/>
        <v>25001-50000</v>
      </c>
      <c r="Z206" s="1" t="str">
        <f t="shared" si="23"/>
        <v>800-847</v>
      </c>
    </row>
    <row r="207" spans="1:26" x14ac:dyDescent="0.25">
      <c r="A207" s="1" t="s">
        <v>241</v>
      </c>
      <c r="B207" s="1">
        <v>56</v>
      </c>
      <c r="C207" s="1">
        <v>166456</v>
      </c>
      <c r="D207" s="1">
        <v>522</v>
      </c>
      <c r="E207" s="6">
        <v>0.48656328386761599</v>
      </c>
      <c r="F207" s="1">
        <v>1</v>
      </c>
      <c r="G207" s="1">
        <v>1</v>
      </c>
      <c r="H207" s="1">
        <v>33772</v>
      </c>
      <c r="I207" s="6">
        <v>0.314664128429746</v>
      </c>
      <c r="J207" s="2" t="s">
        <v>48</v>
      </c>
      <c r="K207" s="1">
        <v>17</v>
      </c>
      <c r="L207" s="1" t="s">
        <v>36</v>
      </c>
      <c r="M207" s="1" t="s">
        <v>37</v>
      </c>
      <c r="N207" s="1" t="s">
        <v>28</v>
      </c>
      <c r="O207" s="1" t="s">
        <v>28</v>
      </c>
      <c r="P207" s="1" t="s">
        <v>23</v>
      </c>
      <c r="Q207" s="1" t="s">
        <v>22</v>
      </c>
      <c r="R207" s="1" t="s">
        <v>23</v>
      </c>
      <c r="S207" s="1" t="s">
        <v>28</v>
      </c>
      <c r="T207" s="1">
        <f t="shared" si="18"/>
        <v>3</v>
      </c>
      <c r="U207" s="1" t="str">
        <f t="shared" si="19"/>
        <v>High Risk</v>
      </c>
      <c r="V207" s="1" t="str">
        <f>IF(B207&lt;=30, "18-30", IF(B207&lt;=40, "31-40", IF(B207&lt;=50, "41-50", IF(B207&lt;=60, "51-60", "61-74"))))</f>
        <v>51-60</v>
      </c>
      <c r="W207" s="1" t="str">
        <f t="shared" si="20"/>
        <v>150001-200000</v>
      </c>
      <c r="X207" s="1" t="str">
        <f t="shared" si="21"/>
        <v>16-19</v>
      </c>
      <c r="Y207" s="1" t="str">
        <f t="shared" si="22"/>
        <v>25001-50000</v>
      </c>
      <c r="Z207" s="1" t="str">
        <f t="shared" si="23"/>
        <v>500-599</v>
      </c>
    </row>
    <row r="208" spans="1:26" x14ac:dyDescent="0.25">
      <c r="A208" s="1" t="s">
        <v>242</v>
      </c>
      <c r="B208" s="1">
        <v>50</v>
      </c>
      <c r="C208" s="1">
        <v>36447</v>
      </c>
      <c r="D208" s="1">
        <v>610</v>
      </c>
      <c r="E208" s="6">
        <v>0.66632566153289297</v>
      </c>
      <c r="F208" s="1">
        <v>1</v>
      </c>
      <c r="G208" s="1">
        <v>0</v>
      </c>
      <c r="H208" s="1">
        <v>42637</v>
      </c>
      <c r="I208" s="6">
        <v>0.314084296655741</v>
      </c>
      <c r="J208" s="2" t="s">
        <v>41</v>
      </c>
      <c r="K208" s="1">
        <v>6</v>
      </c>
      <c r="L208" s="1" t="s">
        <v>43</v>
      </c>
      <c r="M208" s="1" t="s">
        <v>27</v>
      </c>
      <c r="N208" s="1" t="s">
        <v>28</v>
      </c>
      <c r="O208" s="1" t="s">
        <v>23</v>
      </c>
      <c r="P208" s="1" t="s">
        <v>23</v>
      </c>
      <c r="Q208" s="1" t="s">
        <v>22</v>
      </c>
      <c r="R208" s="1" t="s">
        <v>22</v>
      </c>
      <c r="S208" s="1" t="s">
        <v>22</v>
      </c>
      <c r="T208" s="1">
        <f t="shared" si="18"/>
        <v>5</v>
      </c>
      <c r="U208" s="1" t="str">
        <f t="shared" si="19"/>
        <v>High Risk</v>
      </c>
      <c r="V208" s="1" t="str">
        <f>IF(B208&lt;=30, "18-30", IF(B208&lt;=40, "31-40", IF(B208&lt;=50, "41-50", IF(B208&lt;=60, "51-60", "61-74"))))</f>
        <v>41-50</v>
      </c>
      <c r="W208" s="1" t="str">
        <f t="shared" si="20"/>
        <v>0-50000</v>
      </c>
      <c r="X208" s="1" t="str">
        <f t="shared" si="21"/>
        <v>6-10</v>
      </c>
      <c r="Y208" s="1" t="str">
        <f t="shared" si="22"/>
        <v>25001-50000</v>
      </c>
      <c r="Z208" s="1" t="str">
        <f t="shared" si="23"/>
        <v>600-699</v>
      </c>
    </row>
    <row r="209" spans="1:26" x14ac:dyDescent="0.25">
      <c r="A209" s="1" t="s">
        <v>243</v>
      </c>
      <c r="B209" s="1">
        <v>18</v>
      </c>
      <c r="C209" s="1">
        <v>165159</v>
      </c>
      <c r="D209" s="1">
        <v>679</v>
      </c>
      <c r="E209" s="6">
        <v>0.49446586648114699</v>
      </c>
      <c r="F209" s="1">
        <v>3</v>
      </c>
      <c r="G209" s="1">
        <v>0</v>
      </c>
      <c r="H209" s="1">
        <v>3081</v>
      </c>
      <c r="I209" s="6">
        <v>0.31896969312176598</v>
      </c>
      <c r="J209" s="2" t="s">
        <v>25</v>
      </c>
      <c r="K209" s="1">
        <v>5</v>
      </c>
      <c r="L209" s="1" t="s">
        <v>20</v>
      </c>
      <c r="M209" s="1" t="s">
        <v>31</v>
      </c>
      <c r="N209" s="1" t="s">
        <v>23</v>
      </c>
      <c r="O209" s="1" t="s">
        <v>23</v>
      </c>
      <c r="P209" s="1" t="s">
        <v>28</v>
      </c>
      <c r="Q209" s="1" t="s">
        <v>28</v>
      </c>
      <c r="R209" s="1" t="s">
        <v>22</v>
      </c>
      <c r="S209" s="1" t="s">
        <v>28</v>
      </c>
      <c r="T209" s="1">
        <f t="shared" si="18"/>
        <v>3</v>
      </c>
      <c r="U209" s="1" t="str">
        <f t="shared" si="19"/>
        <v>Low Risk</v>
      </c>
      <c r="V209" s="1" t="str">
        <f>IF(B209&lt;=30, "18-30", IF(B209&lt;=40, "31-40", IF(B209&lt;=50, "41-50", IF(B209&lt;=60, "51-60", "61-74"))))</f>
        <v>18-30</v>
      </c>
      <c r="W209" s="1" t="str">
        <f t="shared" si="20"/>
        <v>150001-200000</v>
      </c>
      <c r="X209" s="1" t="str">
        <f t="shared" si="21"/>
        <v>0-5</v>
      </c>
      <c r="Y209" s="1" t="str">
        <f t="shared" si="22"/>
        <v>0-25000</v>
      </c>
      <c r="Z209" s="1" t="str">
        <f t="shared" si="23"/>
        <v>600-699</v>
      </c>
    </row>
    <row r="210" spans="1:26" x14ac:dyDescent="0.25">
      <c r="A210" s="1" t="s">
        <v>244</v>
      </c>
      <c r="B210" s="1">
        <v>74</v>
      </c>
      <c r="C210" s="1">
        <v>107658</v>
      </c>
      <c r="D210" s="1">
        <v>709</v>
      </c>
      <c r="E210" s="6">
        <v>0.97272668873507695</v>
      </c>
      <c r="F210" s="1">
        <v>5</v>
      </c>
      <c r="G210" s="1">
        <v>0</v>
      </c>
      <c r="H210" s="1">
        <v>45776</v>
      </c>
      <c r="I210" s="6">
        <v>0.18156950489808699</v>
      </c>
      <c r="J210" s="2" t="s">
        <v>41</v>
      </c>
      <c r="K210" s="1">
        <v>13</v>
      </c>
      <c r="L210" s="1" t="s">
        <v>43</v>
      </c>
      <c r="M210" s="1" t="s">
        <v>31</v>
      </c>
      <c r="N210" s="1" t="s">
        <v>28</v>
      </c>
      <c r="O210" s="1" t="s">
        <v>28</v>
      </c>
      <c r="P210" s="1" t="s">
        <v>23</v>
      </c>
      <c r="Q210" s="1" t="s">
        <v>23</v>
      </c>
      <c r="R210" s="1" t="s">
        <v>23</v>
      </c>
      <c r="S210" s="1" t="s">
        <v>28</v>
      </c>
      <c r="T210" s="1">
        <f t="shared" si="18"/>
        <v>3</v>
      </c>
      <c r="U210" s="1" t="str">
        <f t="shared" si="19"/>
        <v>Low Risk</v>
      </c>
      <c r="V210" s="1" t="str">
        <f>IF(B210&lt;=30, "18-30", IF(B210&lt;=40, "31-40", IF(B210&lt;=50, "41-50", IF(B210&lt;=60, "51-60", "61-74"))))</f>
        <v>61-74</v>
      </c>
      <c r="W210" s="1" t="str">
        <f t="shared" si="20"/>
        <v>100001-150000</v>
      </c>
      <c r="X210" s="1" t="str">
        <f t="shared" si="21"/>
        <v>11-15</v>
      </c>
      <c r="Y210" s="1" t="str">
        <f t="shared" si="22"/>
        <v>25001-50000</v>
      </c>
      <c r="Z210" s="1" t="str">
        <f t="shared" si="23"/>
        <v>700-799</v>
      </c>
    </row>
    <row r="211" spans="1:26" x14ac:dyDescent="0.25">
      <c r="A211" s="1" t="s">
        <v>245</v>
      </c>
      <c r="B211" s="1">
        <v>44</v>
      </c>
      <c r="C211" s="1">
        <v>40934</v>
      </c>
      <c r="D211" s="1">
        <v>566</v>
      </c>
      <c r="E211" s="6">
        <v>0.58427191360980002</v>
      </c>
      <c r="F211" s="1">
        <v>0</v>
      </c>
      <c r="G211" s="1">
        <v>0</v>
      </c>
      <c r="H211" s="1">
        <v>8828</v>
      </c>
      <c r="I211" s="6">
        <v>0.31973263506148702</v>
      </c>
      <c r="J211" s="2" t="s">
        <v>41</v>
      </c>
      <c r="K211" s="1">
        <v>7</v>
      </c>
      <c r="L211" s="1" t="s">
        <v>36</v>
      </c>
      <c r="M211" s="1" t="s">
        <v>27</v>
      </c>
      <c r="N211" s="1" t="s">
        <v>28</v>
      </c>
      <c r="O211" s="1" t="s">
        <v>28</v>
      </c>
      <c r="P211" s="1" t="s">
        <v>28</v>
      </c>
      <c r="Q211" s="1" t="s">
        <v>23</v>
      </c>
      <c r="R211" s="1" t="s">
        <v>23</v>
      </c>
      <c r="S211" s="1" t="s">
        <v>23</v>
      </c>
      <c r="T211" s="1">
        <f t="shared" si="18"/>
        <v>3</v>
      </c>
      <c r="U211" s="1" t="str">
        <f t="shared" si="19"/>
        <v>Low Risk</v>
      </c>
      <c r="V211" s="1" t="str">
        <f>IF(B211&lt;=30, "18-30", IF(B211&lt;=40, "31-40", IF(B211&lt;=50, "41-50", IF(B211&lt;=60, "51-60", "61-74"))))</f>
        <v>41-50</v>
      </c>
      <c r="W211" s="1" t="str">
        <f t="shared" si="20"/>
        <v>0-50000</v>
      </c>
      <c r="X211" s="1" t="str">
        <f t="shared" si="21"/>
        <v>6-10</v>
      </c>
      <c r="Y211" s="1" t="str">
        <f t="shared" si="22"/>
        <v>0-25000</v>
      </c>
      <c r="Z211" s="1" t="str">
        <f t="shared" si="23"/>
        <v>500-599</v>
      </c>
    </row>
    <row r="212" spans="1:26" x14ac:dyDescent="0.25">
      <c r="A212" s="1" t="s">
        <v>246</v>
      </c>
      <c r="B212" s="1">
        <v>74</v>
      </c>
      <c r="C212" s="1">
        <v>58088</v>
      </c>
      <c r="D212" s="1">
        <v>701</v>
      </c>
      <c r="E212" s="6">
        <v>0.54599088956844199</v>
      </c>
      <c r="F212" s="1">
        <v>6</v>
      </c>
      <c r="G212" s="1">
        <v>0</v>
      </c>
      <c r="H212" s="1">
        <v>1217</v>
      </c>
      <c r="I212" s="6">
        <v>0.25594035315337998</v>
      </c>
      <c r="J212" s="2" t="s">
        <v>41</v>
      </c>
      <c r="K212" s="1">
        <v>1</v>
      </c>
      <c r="L212" s="1" t="s">
        <v>20</v>
      </c>
      <c r="M212" s="1" t="s">
        <v>21</v>
      </c>
      <c r="N212" s="1" t="s">
        <v>22</v>
      </c>
      <c r="O212" s="1" t="s">
        <v>28</v>
      </c>
      <c r="P212" s="1" t="s">
        <v>23</v>
      </c>
      <c r="Q212" s="1" t="s">
        <v>23</v>
      </c>
      <c r="R212" s="1" t="s">
        <v>28</v>
      </c>
      <c r="S212" s="1" t="s">
        <v>28</v>
      </c>
      <c r="T212" s="1">
        <f t="shared" si="18"/>
        <v>3</v>
      </c>
      <c r="U212" s="1" t="str">
        <f t="shared" si="19"/>
        <v>Low Risk</v>
      </c>
      <c r="V212" s="1" t="str">
        <f>IF(B212&lt;=30, "18-30", IF(B212&lt;=40, "31-40", IF(B212&lt;=50, "41-50", IF(B212&lt;=60, "51-60", "61-74"))))</f>
        <v>61-74</v>
      </c>
      <c r="W212" s="1" t="str">
        <f t="shared" si="20"/>
        <v>50001-100000</v>
      </c>
      <c r="X212" s="1" t="str">
        <f t="shared" si="21"/>
        <v>0-5</v>
      </c>
      <c r="Y212" s="1" t="str">
        <f t="shared" si="22"/>
        <v>0-25000</v>
      </c>
      <c r="Z212" s="1" t="str">
        <f t="shared" si="23"/>
        <v>700-799</v>
      </c>
    </row>
    <row r="213" spans="1:26" x14ac:dyDescent="0.25">
      <c r="A213" s="1" t="s">
        <v>247</v>
      </c>
      <c r="B213" s="1">
        <v>69</v>
      </c>
      <c r="C213" s="1">
        <v>149415</v>
      </c>
      <c r="D213" s="1">
        <v>618</v>
      </c>
      <c r="E213" s="6">
        <v>0.31833957380683803</v>
      </c>
      <c r="F213" s="1">
        <v>3</v>
      </c>
      <c r="G213" s="1">
        <v>0</v>
      </c>
      <c r="H213" s="1">
        <v>83604</v>
      </c>
      <c r="I213" s="6">
        <v>0.40406186060097499</v>
      </c>
      <c r="J213" s="2" t="s">
        <v>48</v>
      </c>
      <c r="K213" s="1">
        <v>16</v>
      </c>
      <c r="L213" s="1" t="s">
        <v>26</v>
      </c>
      <c r="M213" s="1" t="s">
        <v>31</v>
      </c>
      <c r="N213" s="1" t="s">
        <v>22</v>
      </c>
      <c r="O213" s="1" t="s">
        <v>22</v>
      </c>
      <c r="P213" s="1" t="s">
        <v>23</v>
      </c>
      <c r="Q213" s="1" t="s">
        <v>28</v>
      </c>
      <c r="R213" s="1" t="s">
        <v>28</v>
      </c>
      <c r="S213" s="1" t="s">
        <v>23</v>
      </c>
      <c r="T213" s="1">
        <f t="shared" si="18"/>
        <v>4</v>
      </c>
      <c r="U213" s="1" t="str">
        <f t="shared" si="19"/>
        <v>High Risk</v>
      </c>
      <c r="V213" s="1" t="str">
        <f>IF(B213&lt;=30, "18-30", IF(B213&lt;=40, "31-40", IF(B213&lt;=50, "41-50", IF(B213&lt;=60, "51-60", "61-74"))))</f>
        <v>61-74</v>
      </c>
      <c r="W213" s="1" t="str">
        <f t="shared" si="20"/>
        <v>100001-150000</v>
      </c>
      <c r="X213" s="1" t="str">
        <f t="shared" si="21"/>
        <v>16-19</v>
      </c>
      <c r="Y213" s="1" t="str">
        <f t="shared" si="22"/>
        <v>75001-100000</v>
      </c>
      <c r="Z213" s="1" t="str">
        <f t="shared" si="23"/>
        <v>600-699</v>
      </c>
    </row>
    <row r="214" spans="1:26" x14ac:dyDescent="0.25">
      <c r="A214" s="1" t="s">
        <v>248</v>
      </c>
      <c r="B214" s="1">
        <v>30</v>
      </c>
      <c r="C214" s="1">
        <v>84836</v>
      </c>
      <c r="D214" s="1">
        <v>776</v>
      </c>
      <c r="E214" s="6">
        <v>0.45229331063146599</v>
      </c>
      <c r="F214" s="1">
        <v>1</v>
      </c>
      <c r="G214" s="1">
        <v>0</v>
      </c>
      <c r="H214" s="1">
        <v>82909</v>
      </c>
      <c r="I214" s="6">
        <v>0.31329186417502702</v>
      </c>
      <c r="J214" s="2" t="s">
        <v>25</v>
      </c>
      <c r="K214" s="1">
        <v>4</v>
      </c>
      <c r="L214" s="1" t="s">
        <v>30</v>
      </c>
      <c r="M214" s="1" t="s">
        <v>27</v>
      </c>
      <c r="N214" s="1" t="s">
        <v>22</v>
      </c>
      <c r="O214" s="1" t="s">
        <v>28</v>
      </c>
      <c r="P214" s="1" t="s">
        <v>22</v>
      </c>
      <c r="Q214" s="1" t="s">
        <v>28</v>
      </c>
      <c r="R214" s="1" t="s">
        <v>23</v>
      </c>
      <c r="S214" s="1" t="s">
        <v>28</v>
      </c>
      <c r="T214" s="1">
        <f t="shared" si="18"/>
        <v>3</v>
      </c>
      <c r="U214" s="1" t="str">
        <f t="shared" si="19"/>
        <v>Low Risk</v>
      </c>
      <c r="V214" s="1" t="str">
        <f>IF(B214&lt;=30, "18-30", IF(B214&lt;=40, "31-40", IF(B214&lt;=50, "41-50", IF(B214&lt;=60, "51-60", "61-74"))))</f>
        <v>18-30</v>
      </c>
      <c r="W214" s="1" t="str">
        <f t="shared" si="20"/>
        <v>50001-100000</v>
      </c>
      <c r="X214" s="1" t="str">
        <f t="shared" si="21"/>
        <v>0-5</v>
      </c>
      <c r="Y214" s="1" t="str">
        <f t="shared" si="22"/>
        <v>75001-100000</v>
      </c>
      <c r="Z214" s="1" t="str">
        <f t="shared" si="23"/>
        <v>700-799</v>
      </c>
    </row>
    <row r="215" spans="1:26" x14ac:dyDescent="0.25">
      <c r="A215" s="1" t="s">
        <v>249</v>
      </c>
      <c r="B215" s="1">
        <v>58</v>
      </c>
      <c r="C215" s="1">
        <v>97986</v>
      </c>
      <c r="D215" s="1">
        <v>792</v>
      </c>
      <c r="E215" s="6">
        <v>0.34419723139326103</v>
      </c>
      <c r="F215" s="1">
        <v>4</v>
      </c>
      <c r="G215" s="1">
        <v>0</v>
      </c>
      <c r="H215" s="1">
        <v>13761</v>
      </c>
      <c r="I215" s="6">
        <v>0.383547922182289</v>
      </c>
      <c r="J215" s="2" t="s">
        <v>33</v>
      </c>
      <c r="K215" s="1">
        <v>13</v>
      </c>
      <c r="L215" s="1" t="s">
        <v>36</v>
      </c>
      <c r="M215" s="1" t="s">
        <v>21</v>
      </c>
      <c r="N215" s="1" t="s">
        <v>23</v>
      </c>
      <c r="O215" s="1" t="s">
        <v>22</v>
      </c>
      <c r="P215" s="1" t="s">
        <v>28</v>
      </c>
      <c r="Q215" s="1" t="s">
        <v>28</v>
      </c>
      <c r="R215" s="1" t="s">
        <v>22</v>
      </c>
      <c r="S215" s="1" t="s">
        <v>23</v>
      </c>
      <c r="T215" s="1">
        <f t="shared" si="18"/>
        <v>4</v>
      </c>
      <c r="U215" s="1" t="str">
        <f t="shared" si="19"/>
        <v>High Risk</v>
      </c>
      <c r="V215" s="1" t="str">
        <f>IF(B215&lt;=30, "18-30", IF(B215&lt;=40, "31-40", IF(B215&lt;=50, "41-50", IF(B215&lt;=60, "51-60", "61-74"))))</f>
        <v>51-60</v>
      </c>
      <c r="W215" s="1" t="str">
        <f t="shared" si="20"/>
        <v>50001-100000</v>
      </c>
      <c r="X215" s="1" t="str">
        <f t="shared" si="21"/>
        <v>11-15</v>
      </c>
      <c r="Y215" s="1" t="str">
        <f t="shared" si="22"/>
        <v>0-25000</v>
      </c>
      <c r="Z215" s="1" t="str">
        <f t="shared" si="23"/>
        <v>700-799</v>
      </c>
    </row>
    <row r="216" spans="1:26" x14ac:dyDescent="0.25">
      <c r="A216" s="1" t="s">
        <v>250</v>
      </c>
      <c r="B216" s="1">
        <v>20</v>
      </c>
      <c r="C216" s="1">
        <v>166836</v>
      </c>
      <c r="D216" s="1">
        <v>600</v>
      </c>
      <c r="E216" s="6">
        <v>6.6870954319175197E-2</v>
      </c>
      <c r="F216" s="1">
        <v>2</v>
      </c>
      <c r="G216" s="1">
        <v>0</v>
      </c>
      <c r="H216" s="1">
        <v>47695</v>
      </c>
      <c r="I216" s="6">
        <v>0.269821861295024</v>
      </c>
      <c r="J216" s="2" t="s">
        <v>33</v>
      </c>
      <c r="K216" s="1">
        <v>19</v>
      </c>
      <c r="L216" s="1" t="s">
        <v>36</v>
      </c>
      <c r="M216" s="1" t="s">
        <v>21</v>
      </c>
      <c r="N216" s="1" t="s">
        <v>28</v>
      </c>
      <c r="O216" s="1" t="s">
        <v>23</v>
      </c>
      <c r="P216" s="1" t="s">
        <v>22</v>
      </c>
      <c r="Q216" s="1" t="s">
        <v>28</v>
      </c>
      <c r="R216" s="1" t="s">
        <v>28</v>
      </c>
      <c r="S216" s="1" t="s">
        <v>28</v>
      </c>
      <c r="T216" s="1">
        <f t="shared" si="18"/>
        <v>2</v>
      </c>
      <c r="U216" s="1" t="str">
        <f t="shared" si="19"/>
        <v>Low Risk</v>
      </c>
      <c r="V216" s="1" t="str">
        <f>IF(B216&lt;=30, "18-30", IF(B216&lt;=40, "31-40", IF(B216&lt;=50, "41-50", IF(B216&lt;=60, "51-60", "61-74"))))</f>
        <v>18-30</v>
      </c>
      <c r="W216" s="1" t="str">
        <f t="shared" si="20"/>
        <v>150001-200000</v>
      </c>
      <c r="X216" s="1" t="str">
        <f t="shared" si="21"/>
        <v>16-19</v>
      </c>
      <c r="Y216" s="1" t="str">
        <f t="shared" si="22"/>
        <v>25001-50000</v>
      </c>
      <c r="Z216" s="1" t="str">
        <f t="shared" si="23"/>
        <v>600-699</v>
      </c>
    </row>
    <row r="217" spans="1:26" x14ac:dyDescent="0.25">
      <c r="A217" s="1" t="s">
        <v>251</v>
      </c>
      <c r="B217" s="1">
        <v>56</v>
      </c>
      <c r="C217" s="1">
        <v>191517</v>
      </c>
      <c r="D217" s="1">
        <v>781</v>
      </c>
      <c r="E217" s="6">
        <v>0.694852444425761</v>
      </c>
      <c r="F217" s="1">
        <v>6</v>
      </c>
      <c r="G217" s="1">
        <v>0</v>
      </c>
      <c r="H217" s="1">
        <v>11564</v>
      </c>
      <c r="I217" s="6">
        <v>0.27342861623885401</v>
      </c>
      <c r="J217" s="2" t="s">
        <v>25</v>
      </c>
      <c r="K217" s="1">
        <v>2</v>
      </c>
      <c r="L217" s="1" t="s">
        <v>36</v>
      </c>
      <c r="M217" s="1" t="s">
        <v>51</v>
      </c>
      <c r="N217" s="1" t="s">
        <v>22</v>
      </c>
      <c r="O217" s="1" t="s">
        <v>28</v>
      </c>
      <c r="P217" s="1" t="s">
        <v>28</v>
      </c>
      <c r="Q217" s="1" t="s">
        <v>28</v>
      </c>
      <c r="R217" s="1" t="s">
        <v>22</v>
      </c>
      <c r="S217" s="1" t="s">
        <v>23</v>
      </c>
      <c r="T217" s="1">
        <f t="shared" si="18"/>
        <v>3</v>
      </c>
      <c r="U217" s="1" t="str">
        <f t="shared" si="19"/>
        <v>Low Risk</v>
      </c>
      <c r="V217" s="1" t="str">
        <f>IF(B217&lt;=30, "18-30", IF(B217&lt;=40, "31-40", IF(B217&lt;=50, "41-50", IF(B217&lt;=60, "51-60", "61-74"))))</f>
        <v>51-60</v>
      </c>
      <c r="W217" s="1" t="str">
        <f t="shared" si="20"/>
        <v>150001-200000</v>
      </c>
      <c r="X217" s="1" t="str">
        <f t="shared" si="21"/>
        <v>0-5</v>
      </c>
      <c r="Y217" s="1" t="str">
        <f t="shared" si="22"/>
        <v>0-25000</v>
      </c>
      <c r="Z217" s="1" t="str">
        <f t="shared" si="23"/>
        <v>700-799</v>
      </c>
    </row>
    <row r="218" spans="1:26" x14ac:dyDescent="0.25">
      <c r="A218" s="1" t="s">
        <v>252</v>
      </c>
      <c r="B218" s="1">
        <v>23</v>
      </c>
      <c r="C218" s="1">
        <v>38289</v>
      </c>
      <c r="D218" s="1">
        <v>682</v>
      </c>
      <c r="E218" s="6">
        <v>0.39770988888995301</v>
      </c>
      <c r="F218" s="1">
        <v>3</v>
      </c>
      <c r="G218" s="1">
        <v>0</v>
      </c>
      <c r="H218" s="1">
        <v>43870</v>
      </c>
      <c r="I218" s="6">
        <v>0.449425124625633</v>
      </c>
      <c r="J218" s="2" t="s">
        <v>41</v>
      </c>
      <c r="K218" s="1">
        <v>4</v>
      </c>
      <c r="L218" s="1" t="s">
        <v>20</v>
      </c>
      <c r="M218" s="1" t="s">
        <v>21</v>
      </c>
      <c r="N218" s="1" t="s">
        <v>28</v>
      </c>
      <c r="O218" s="1" t="s">
        <v>23</v>
      </c>
      <c r="P218" s="1" t="s">
        <v>28</v>
      </c>
      <c r="Q218" s="1" t="s">
        <v>23</v>
      </c>
      <c r="R218" s="1" t="s">
        <v>23</v>
      </c>
      <c r="S218" s="1" t="s">
        <v>23</v>
      </c>
      <c r="T218" s="1">
        <f t="shared" si="18"/>
        <v>4</v>
      </c>
      <c r="U218" s="1" t="str">
        <f t="shared" si="19"/>
        <v>High Risk</v>
      </c>
      <c r="V218" s="1" t="str">
        <f>IF(B218&lt;=30, "18-30", IF(B218&lt;=40, "31-40", IF(B218&lt;=50, "41-50", IF(B218&lt;=60, "51-60", "61-74"))))</f>
        <v>18-30</v>
      </c>
      <c r="W218" s="1" t="str">
        <f t="shared" si="20"/>
        <v>0-50000</v>
      </c>
      <c r="X218" s="1" t="str">
        <f t="shared" si="21"/>
        <v>0-5</v>
      </c>
      <c r="Y218" s="1" t="str">
        <f t="shared" si="22"/>
        <v>25001-50000</v>
      </c>
      <c r="Z218" s="1" t="str">
        <f t="shared" si="23"/>
        <v>600-699</v>
      </c>
    </row>
    <row r="219" spans="1:26" x14ac:dyDescent="0.25">
      <c r="A219" s="1" t="s">
        <v>253</v>
      </c>
      <c r="B219" s="1">
        <v>25</v>
      </c>
      <c r="C219" s="1">
        <v>115497</v>
      </c>
      <c r="D219" s="1">
        <v>617</v>
      </c>
      <c r="E219" s="6">
        <v>0.34791998513333799</v>
      </c>
      <c r="F219" s="1">
        <v>3</v>
      </c>
      <c r="G219" s="1">
        <v>0</v>
      </c>
      <c r="H219" s="1">
        <v>92149</v>
      </c>
      <c r="I219" s="6">
        <v>0.34363351884155002</v>
      </c>
      <c r="J219" s="2" t="s">
        <v>48</v>
      </c>
      <c r="K219" s="1">
        <v>15</v>
      </c>
      <c r="L219" s="1" t="s">
        <v>26</v>
      </c>
      <c r="M219" s="1" t="s">
        <v>31</v>
      </c>
      <c r="N219" s="1" t="s">
        <v>28</v>
      </c>
      <c r="O219" s="1" t="s">
        <v>22</v>
      </c>
      <c r="P219" s="1" t="s">
        <v>22</v>
      </c>
      <c r="Q219" s="1" t="s">
        <v>28</v>
      </c>
      <c r="R219" s="1" t="s">
        <v>23</v>
      </c>
      <c r="S219" s="1" t="s">
        <v>23</v>
      </c>
      <c r="T219" s="1">
        <f t="shared" si="18"/>
        <v>4</v>
      </c>
      <c r="U219" s="1" t="str">
        <f t="shared" si="19"/>
        <v>High Risk</v>
      </c>
      <c r="V219" s="1" t="str">
        <f>IF(B219&lt;=30, "18-30", IF(B219&lt;=40, "31-40", IF(B219&lt;=50, "41-50", IF(B219&lt;=60, "51-60", "61-74"))))</f>
        <v>18-30</v>
      </c>
      <c r="W219" s="1" t="str">
        <f t="shared" si="20"/>
        <v>100001-150000</v>
      </c>
      <c r="X219" s="1" t="str">
        <f t="shared" si="21"/>
        <v>11-15</v>
      </c>
      <c r="Y219" s="1" t="str">
        <f t="shared" si="22"/>
        <v>75001-100000</v>
      </c>
      <c r="Z219" s="1" t="str">
        <f t="shared" si="23"/>
        <v>600-699</v>
      </c>
    </row>
    <row r="220" spans="1:26" x14ac:dyDescent="0.25">
      <c r="A220" s="1" t="s">
        <v>254</v>
      </c>
      <c r="B220" s="1">
        <v>44</v>
      </c>
      <c r="C220" s="1">
        <v>72108</v>
      </c>
      <c r="D220" s="1">
        <v>339</v>
      </c>
      <c r="E220" s="6">
        <v>0.54211400679169297</v>
      </c>
      <c r="F220" s="1">
        <v>0</v>
      </c>
      <c r="G220" s="1">
        <v>0</v>
      </c>
      <c r="H220" s="1">
        <v>23748</v>
      </c>
      <c r="I220" s="6">
        <v>0.22854854675942601</v>
      </c>
      <c r="J220" s="2" t="s">
        <v>41</v>
      </c>
      <c r="K220" s="1">
        <v>17</v>
      </c>
      <c r="L220" s="1" t="s">
        <v>43</v>
      </c>
      <c r="M220" s="1" t="s">
        <v>31</v>
      </c>
      <c r="N220" s="1" t="s">
        <v>28</v>
      </c>
      <c r="O220" s="1" t="s">
        <v>28</v>
      </c>
      <c r="P220" s="1" t="s">
        <v>22</v>
      </c>
      <c r="Q220" s="1" t="s">
        <v>23</v>
      </c>
      <c r="R220" s="1" t="s">
        <v>28</v>
      </c>
      <c r="S220" s="1" t="s">
        <v>23</v>
      </c>
      <c r="T220" s="1">
        <f t="shared" si="18"/>
        <v>3</v>
      </c>
      <c r="U220" s="1" t="str">
        <f t="shared" si="19"/>
        <v>Low Risk</v>
      </c>
      <c r="V220" s="1" t="str">
        <f>IF(B220&lt;=30, "18-30", IF(B220&lt;=40, "31-40", IF(B220&lt;=50, "41-50", IF(B220&lt;=60, "51-60", "61-74"))))</f>
        <v>41-50</v>
      </c>
      <c r="W220" s="1" t="str">
        <f t="shared" si="20"/>
        <v>50001-100000</v>
      </c>
      <c r="X220" s="1" t="str">
        <f t="shared" si="21"/>
        <v>16-19</v>
      </c>
      <c r="Y220" s="1" t="str">
        <f t="shared" si="22"/>
        <v>0-25000</v>
      </c>
      <c r="Z220" s="1" t="str">
        <f t="shared" si="23"/>
        <v>300-399</v>
      </c>
    </row>
    <row r="221" spans="1:26" x14ac:dyDescent="0.25">
      <c r="A221" s="1" t="s">
        <v>255</v>
      </c>
      <c r="B221" s="1">
        <v>26</v>
      </c>
      <c r="C221" s="1">
        <v>54298</v>
      </c>
      <c r="D221" s="1">
        <v>836</v>
      </c>
      <c r="E221" s="6">
        <v>0.60249991044430296</v>
      </c>
      <c r="F221" s="1">
        <v>0</v>
      </c>
      <c r="G221" s="1">
        <v>0</v>
      </c>
      <c r="H221" s="1">
        <v>15424</v>
      </c>
      <c r="I221" s="6">
        <v>0.38969744386204702</v>
      </c>
      <c r="J221" s="2" t="s">
        <v>25</v>
      </c>
      <c r="K221" s="1">
        <v>16</v>
      </c>
      <c r="L221" s="1" t="s">
        <v>26</v>
      </c>
      <c r="M221" s="1" t="s">
        <v>27</v>
      </c>
      <c r="N221" s="1" t="s">
        <v>28</v>
      </c>
      <c r="O221" s="1" t="s">
        <v>23</v>
      </c>
      <c r="P221" s="1" t="s">
        <v>22</v>
      </c>
      <c r="Q221" s="1" t="s">
        <v>23</v>
      </c>
      <c r="R221" s="1" t="s">
        <v>23</v>
      </c>
      <c r="S221" s="1" t="s">
        <v>23</v>
      </c>
      <c r="T221" s="1">
        <f t="shared" si="18"/>
        <v>5</v>
      </c>
      <c r="U221" s="1" t="str">
        <f t="shared" si="19"/>
        <v>High Risk</v>
      </c>
      <c r="V221" s="1" t="str">
        <f>IF(B221&lt;=30, "18-30", IF(B221&lt;=40, "31-40", IF(B221&lt;=50, "41-50", IF(B221&lt;=60, "51-60", "61-74"))))</f>
        <v>18-30</v>
      </c>
      <c r="W221" s="1" t="str">
        <f t="shared" si="20"/>
        <v>50001-100000</v>
      </c>
      <c r="X221" s="1" t="str">
        <f t="shared" si="21"/>
        <v>16-19</v>
      </c>
      <c r="Y221" s="1" t="str">
        <f t="shared" si="22"/>
        <v>0-25000</v>
      </c>
      <c r="Z221" s="1" t="str">
        <f t="shared" si="23"/>
        <v>800-847</v>
      </c>
    </row>
    <row r="222" spans="1:26" x14ac:dyDescent="0.25">
      <c r="A222" s="1" t="s">
        <v>256</v>
      </c>
      <c r="B222" s="1">
        <v>54</v>
      </c>
      <c r="C222" s="1">
        <v>187312</v>
      </c>
      <c r="D222" s="1">
        <v>825</v>
      </c>
      <c r="E222" s="6">
        <v>0.43584503341874398</v>
      </c>
      <c r="F222" s="1">
        <v>3</v>
      </c>
      <c r="G222" s="1">
        <v>0</v>
      </c>
      <c r="H222" s="1">
        <v>21613</v>
      </c>
      <c r="I222" s="6">
        <v>0.24666952665721201</v>
      </c>
      <c r="J222" s="2" t="s">
        <v>41</v>
      </c>
      <c r="K222" s="1">
        <v>10</v>
      </c>
      <c r="L222" s="1" t="s">
        <v>20</v>
      </c>
      <c r="M222" s="1" t="s">
        <v>27</v>
      </c>
      <c r="N222" s="1" t="s">
        <v>22</v>
      </c>
      <c r="O222" s="1" t="s">
        <v>23</v>
      </c>
      <c r="P222" s="1" t="s">
        <v>28</v>
      </c>
      <c r="Q222" s="1" t="s">
        <v>22</v>
      </c>
      <c r="R222" s="1" t="s">
        <v>23</v>
      </c>
      <c r="S222" s="1" t="s">
        <v>22</v>
      </c>
      <c r="T222" s="1">
        <f t="shared" si="18"/>
        <v>5</v>
      </c>
      <c r="U222" s="1" t="str">
        <f t="shared" si="19"/>
        <v>High Risk</v>
      </c>
      <c r="V222" s="1" t="str">
        <f>IF(B222&lt;=30, "18-30", IF(B222&lt;=40, "31-40", IF(B222&lt;=50, "41-50", IF(B222&lt;=60, "51-60", "61-74"))))</f>
        <v>51-60</v>
      </c>
      <c r="W222" s="1" t="str">
        <f t="shared" si="20"/>
        <v>150001-200000</v>
      </c>
      <c r="X222" s="1" t="str">
        <f t="shared" si="21"/>
        <v>6-10</v>
      </c>
      <c r="Y222" s="1" t="str">
        <f t="shared" si="22"/>
        <v>0-25000</v>
      </c>
      <c r="Z222" s="1" t="str">
        <f t="shared" si="23"/>
        <v>800-847</v>
      </c>
    </row>
    <row r="223" spans="1:26" x14ac:dyDescent="0.25">
      <c r="A223" s="1" t="s">
        <v>257</v>
      </c>
      <c r="B223" s="1">
        <v>50</v>
      </c>
      <c r="C223" s="1">
        <v>146456</v>
      </c>
      <c r="D223" s="1">
        <v>768</v>
      </c>
      <c r="E223" s="6">
        <v>0.49947966647819603</v>
      </c>
      <c r="F223" s="1">
        <v>1</v>
      </c>
      <c r="G223" s="1">
        <v>1</v>
      </c>
      <c r="H223" s="1">
        <v>41743</v>
      </c>
      <c r="I223" s="6">
        <v>0.32256981378115201</v>
      </c>
      <c r="J223" s="2" t="s">
        <v>41</v>
      </c>
      <c r="K223" s="1">
        <v>16</v>
      </c>
      <c r="L223" s="1" t="s">
        <v>36</v>
      </c>
      <c r="M223" s="1" t="s">
        <v>21</v>
      </c>
      <c r="N223" s="1" t="s">
        <v>22</v>
      </c>
      <c r="O223" s="1" t="s">
        <v>22</v>
      </c>
      <c r="P223" s="1" t="s">
        <v>23</v>
      </c>
      <c r="Q223" s="1" t="s">
        <v>23</v>
      </c>
      <c r="R223" s="1" t="s">
        <v>28</v>
      </c>
      <c r="S223" s="1" t="s">
        <v>22</v>
      </c>
      <c r="T223" s="1">
        <f t="shared" si="18"/>
        <v>5</v>
      </c>
      <c r="U223" s="1" t="str">
        <f t="shared" si="19"/>
        <v>High Risk</v>
      </c>
      <c r="V223" s="1" t="str">
        <f>IF(B223&lt;=30, "18-30", IF(B223&lt;=40, "31-40", IF(B223&lt;=50, "41-50", IF(B223&lt;=60, "51-60", "61-74"))))</f>
        <v>41-50</v>
      </c>
      <c r="W223" s="1" t="str">
        <f t="shared" si="20"/>
        <v>100001-150000</v>
      </c>
      <c r="X223" s="1" t="str">
        <f t="shared" si="21"/>
        <v>16-19</v>
      </c>
      <c r="Y223" s="1" t="str">
        <f t="shared" si="22"/>
        <v>25001-50000</v>
      </c>
      <c r="Z223" s="1" t="str">
        <f t="shared" si="23"/>
        <v>700-799</v>
      </c>
    </row>
    <row r="224" spans="1:26" x14ac:dyDescent="0.25">
      <c r="A224" s="1" t="s">
        <v>258</v>
      </c>
      <c r="B224" s="1">
        <v>68</v>
      </c>
      <c r="C224" s="1">
        <v>52131</v>
      </c>
      <c r="D224" s="1">
        <v>565</v>
      </c>
      <c r="E224" s="6">
        <v>0.64923748146287996</v>
      </c>
      <c r="F224" s="1">
        <v>2</v>
      </c>
      <c r="G224" s="1">
        <v>0</v>
      </c>
      <c r="H224" s="1">
        <v>24851</v>
      </c>
      <c r="I224" s="6">
        <v>0.48366746308594</v>
      </c>
      <c r="J224" s="2" t="s">
        <v>33</v>
      </c>
      <c r="K224" s="1">
        <v>15</v>
      </c>
      <c r="L224" s="1" t="s">
        <v>30</v>
      </c>
      <c r="M224" s="1" t="s">
        <v>37</v>
      </c>
      <c r="N224" s="1" t="s">
        <v>23</v>
      </c>
      <c r="O224" s="1" t="s">
        <v>28</v>
      </c>
      <c r="P224" s="1" t="s">
        <v>22</v>
      </c>
      <c r="Q224" s="1" t="s">
        <v>28</v>
      </c>
      <c r="R224" s="1" t="s">
        <v>22</v>
      </c>
      <c r="S224" s="1" t="s">
        <v>22</v>
      </c>
      <c r="T224" s="1">
        <f t="shared" si="18"/>
        <v>4</v>
      </c>
      <c r="U224" s="1" t="str">
        <f t="shared" si="19"/>
        <v>High Risk</v>
      </c>
      <c r="V224" s="1" t="str">
        <f>IF(B224&lt;=30, "18-30", IF(B224&lt;=40, "31-40", IF(B224&lt;=50, "41-50", IF(B224&lt;=60, "51-60", "61-74"))))</f>
        <v>61-74</v>
      </c>
      <c r="W224" s="1" t="str">
        <f t="shared" si="20"/>
        <v>50001-100000</v>
      </c>
      <c r="X224" s="1" t="str">
        <f t="shared" si="21"/>
        <v>11-15</v>
      </c>
      <c r="Y224" s="1" t="str">
        <f t="shared" si="22"/>
        <v>0-25000</v>
      </c>
      <c r="Z224" s="1" t="str">
        <f t="shared" si="23"/>
        <v>500-599</v>
      </c>
    </row>
    <row r="225" spans="1:26" x14ac:dyDescent="0.25">
      <c r="A225" s="1" t="s">
        <v>259</v>
      </c>
      <c r="B225" s="1">
        <v>59</v>
      </c>
      <c r="C225" s="1">
        <v>88963</v>
      </c>
      <c r="D225" s="1">
        <v>572</v>
      </c>
      <c r="E225" s="6">
        <v>0.42796128107801001</v>
      </c>
      <c r="F225" s="1">
        <v>6</v>
      </c>
      <c r="G225" s="1">
        <v>0</v>
      </c>
      <c r="H225" s="1">
        <v>41958</v>
      </c>
      <c r="I225" s="6">
        <v>0.15687176123619401</v>
      </c>
      <c r="J225" s="2" t="s">
        <v>25</v>
      </c>
      <c r="K225" s="1">
        <v>1</v>
      </c>
      <c r="L225" s="1" t="s">
        <v>36</v>
      </c>
      <c r="M225" s="1" t="s">
        <v>51</v>
      </c>
      <c r="N225" s="1" t="s">
        <v>28</v>
      </c>
      <c r="O225" s="1" t="s">
        <v>23</v>
      </c>
      <c r="P225" s="1" t="s">
        <v>28</v>
      </c>
      <c r="Q225" s="1" t="s">
        <v>22</v>
      </c>
      <c r="R225" s="1" t="s">
        <v>23</v>
      </c>
      <c r="S225" s="1" t="s">
        <v>28</v>
      </c>
      <c r="T225" s="1">
        <f t="shared" si="18"/>
        <v>3</v>
      </c>
      <c r="U225" s="1" t="str">
        <f t="shared" si="19"/>
        <v>Low Risk</v>
      </c>
      <c r="V225" s="1" t="str">
        <f>IF(B225&lt;=30, "18-30", IF(B225&lt;=40, "31-40", IF(B225&lt;=50, "41-50", IF(B225&lt;=60, "51-60", "61-74"))))</f>
        <v>51-60</v>
      </c>
      <c r="W225" s="1" t="str">
        <f t="shared" si="20"/>
        <v>50001-100000</v>
      </c>
      <c r="X225" s="1" t="str">
        <f t="shared" si="21"/>
        <v>0-5</v>
      </c>
      <c r="Y225" s="1" t="str">
        <f t="shared" si="22"/>
        <v>25001-50000</v>
      </c>
      <c r="Z225" s="1" t="str">
        <f t="shared" si="23"/>
        <v>500-599</v>
      </c>
    </row>
    <row r="226" spans="1:26" x14ac:dyDescent="0.25">
      <c r="A226" s="1" t="s">
        <v>260</v>
      </c>
      <c r="B226" s="1">
        <v>61</v>
      </c>
      <c r="C226" s="1">
        <v>107658</v>
      </c>
      <c r="D226" s="1">
        <v>535</v>
      </c>
      <c r="E226" s="6">
        <v>0.56046674835266597</v>
      </c>
      <c r="F226" s="1">
        <v>0</v>
      </c>
      <c r="G226" s="1">
        <v>0</v>
      </c>
      <c r="H226" s="1">
        <v>98062</v>
      </c>
      <c r="I226" s="6">
        <v>0.28242180782334603</v>
      </c>
      <c r="J226" s="2" t="s">
        <v>33</v>
      </c>
      <c r="K226" s="1">
        <v>3</v>
      </c>
      <c r="L226" s="1" t="s">
        <v>43</v>
      </c>
      <c r="M226" s="1" t="s">
        <v>37</v>
      </c>
      <c r="N226" s="1" t="s">
        <v>22</v>
      </c>
      <c r="O226" s="1" t="s">
        <v>28</v>
      </c>
      <c r="P226" s="1" t="s">
        <v>28</v>
      </c>
      <c r="Q226" s="1" t="s">
        <v>22</v>
      </c>
      <c r="R226" s="1" t="s">
        <v>22</v>
      </c>
      <c r="S226" s="1" t="s">
        <v>23</v>
      </c>
      <c r="T226" s="1">
        <f t="shared" si="18"/>
        <v>4</v>
      </c>
      <c r="U226" s="1" t="str">
        <f t="shared" si="19"/>
        <v>High Risk</v>
      </c>
      <c r="V226" s="1" t="str">
        <f>IF(B226&lt;=30, "18-30", IF(B226&lt;=40, "31-40", IF(B226&lt;=50, "41-50", IF(B226&lt;=60, "51-60", "61-74"))))</f>
        <v>61-74</v>
      </c>
      <c r="W226" s="1" t="str">
        <f t="shared" si="20"/>
        <v>100001-150000</v>
      </c>
      <c r="X226" s="1" t="str">
        <f t="shared" si="21"/>
        <v>0-5</v>
      </c>
      <c r="Y226" s="1" t="str">
        <f t="shared" si="22"/>
        <v>75001-100000</v>
      </c>
      <c r="Z226" s="1" t="str">
        <f t="shared" si="23"/>
        <v>500-599</v>
      </c>
    </row>
    <row r="227" spans="1:26" x14ac:dyDescent="0.25">
      <c r="A227" s="1" t="s">
        <v>261</v>
      </c>
      <c r="B227" s="1">
        <v>41</v>
      </c>
      <c r="C227" s="1">
        <v>180983</v>
      </c>
      <c r="D227" s="1">
        <v>776</v>
      </c>
      <c r="E227" s="6">
        <v>0.168151076322169</v>
      </c>
      <c r="F227" s="1">
        <v>6</v>
      </c>
      <c r="G227" s="1">
        <v>0</v>
      </c>
      <c r="H227" s="1">
        <v>14756</v>
      </c>
      <c r="I227" s="6">
        <v>0.34082716409020303</v>
      </c>
      <c r="J227" s="2" t="s">
        <v>41</v>
      </c>
      <c r="K227" s="1">
        <v>6</v>
      </c>
      <c r="L227" s="1" t="s">
        <v>30</v>
      </c>
      <c r="M227" s="1" t="s">
        <v>21</v>
      </c>
      <c r="N227" s="1" t="s">
        <v>23</v>
      </c>
      <c r="O227" s="1" t="s">
        <v>28</v>
      </c>
      <c r="P227" s="1" t="s">
        <v>28</v>
      </c>
      <c r="Q227" s="1" t="s">
        <v>22</v>
      </c>
      <c r="R227" s="1" t="s">
        <v>22</v>
      </c>
      <c r="S227" s="1" t="s">
        <v>22</v>
      </c>
      <c r="T227" s="1">
        <f t="shared" si="18"/>
        <v>4</v>
      </c>
      <c r="U227" s="1" t="str">
        <f t="shared" si="19"/>
        <v>High Risk</v>
      </c>
      <c r="V227" s="1" t="str">
        <f>IF(B227&lt;=30, "18-30", IF(B227&lt;=40, "31-40", IF(B227&lt;=50, "41-50", IF(B227&lt;=60, "51-60", "61-74"))))</f>
        <v>41-50</v>
      </c>
      <c r="W227" s="1" t="str">
        <f t="shared" si="20"/>
        <v>150001-200000</v>
      </c>
      <c r="X227" s="1" t="str">
        <f t="shared" si="21"/>
        <v>6-10</v>
      </c>
      <c r="Y227" s="1" t="str">
        <f t="shared" si="22"/>
        <v>0-25000</v>
      </c>
      <c r="Z227" s="1" t="str">
        <f t="shared" si="23"/>
        <v>700-799</v>
      </c>
    </row>
    <row r="228" spans="1:26" x14ac:dyDescent="0.25">
      <c r="A228" s="1" t="s">
        <v>262</v>
      </c>
      <c r="B228" s="1">
        <v>32</v>
      </c>
      <c r="C228" s="1">
        <v>20569</v>
      </c>
      <c r="D228" s="1">
        <v>823</v>
      </c>
      <c r="E228" s="6">
        <v>0.25173620031444999</v>
      </c>
      <c r="F228" s="1">
        <v>1</v>
      </c>
      <c r="G228" s="1">
        <v>0</v>
      </c>
      <c r="H228" s="1">
        <v>11061</v>
      </c>
      <c r="I228" s="6">
        <v>0.37646983346646701</v>
      </c>
      <c r="J228" s="2" t="s">
        <v>33</v>
      </c>
      <c r="K228" s="1">
        <v>1</v>
      </c>
      <c r="L228" s="1" t="s">
        <v>36</v>
      </c>
      <c r="M228" s="1" t="s">
        <v>21</v>
      </c>
      <c r="N228" s="1" t="s">
        <v>22</v>
      </c>
      <c r="O228" s="1" t="s">
        <v>22</v>
      </c>
      <c r="P228" s="1" t="s">
        <v>23</v>
      </c>
      <c r="Q228" s="1" t="s">
        <v>23</v>
      </c>
      <c r="R228" s="1" t="s">
        <v>28</v>
      </c>
      <c r="S228" s="1" t="s">
        <v>23</v>
      </c>
      <c r="T228" s="1">
        <f t="shared" si="18"/>
        <v>5</v>
      </c>
      <c r="U228" s="1" t="str">
        <f t="shared" si="19"/>
        <v>High Risk</v>
      </c>
      <c r="V228" s="1" t="str">
        <f>IF(B228&lt;=30, "18-30", IF(B228&lt;=40, "31-40", IF(B228&lt;=50, "41-50", IF(B228&lt;=60, "51-60", "61-74"))))</f>
        <v>31-40</v>
      </c>
      <c r="W228" s="1" t="str">
        <f t="shared" si="20"/>
        <v>0-50000</v>
      </c>
      <c r="X228" s="1" t="str">
        <f t="shared" si="21"/>
        <v>0-5</v>
      </c>
      <c r="Y228" s="1" t="str">
        <f t="shared" si="22"/>
        <v>0-25000</v>
      </c>
      <c r="Z228" s="1" t="str">
        <f t="shared" si="23"/>
        <v>800-847</v>
      </c>
    </row>
    <row r="229" spans="1:26" x14ac:dyDescent="0.25">
      <c r="A229" s="1" t="s">
        <v>263</v>
      </c>
      <c r="B229" s="1">
        <v>71</v>
      </c>
      <c r="C229" s="1">
        <v>150683</v>
      </c>
      <c r="D229" s="1">
        <v>820</v>
      </c>
      <c r="E229" s="6">
        <v>0.62110795561608001</v>
      </c>
      <c r="F229" s="1">
        <v>6</v>
      </c>
      <c r="G229" s="1">
        <v>0</v>
      </c>
      <c r="H229" s="1">
        <v>11308</v>
      </c>
      <c r="I229" s="6">
        <v>0.17587660926391199</v>
      </c>
      <c r="J229" s="2" t="s">
        <v>25</v>
      </c>
      <c r="K229" s="1">
        <v>5</v>
      </c>
      <c r="L229" s="1" t="s">
        <v>30</v>
      </c>
      <c r="M229" s="1" t="s">
        <v>37</v>
      </c>
      <c r="N229" s="1" t="s">
        <v>23</v>
      </c>
      <c r="O229" s="1" t="s">
        <v>23</v>
      </c>
      <c r="P229" s="1" t="s">
        <v>23</v>
      </c>
      <c r="Q229" s="1" t="s">
        <v>28</v>
      </c>
      <c r="R229" s="1" t="s">
        <v>23</v>
      </c>
      <c r="S229" s="1" t="s">
        <v>22</v>
      </c>
      <c r="T229" s="1">
        <f t="shared" si="18"/>
        <v>5</v>
      </c>
      <c r="U229" s="1" t="str">
        <f t="shared" si="19"/>
        <v>High Risk</v>
      </c>
      <c r="V229" s="1" t="str">
        <f>IF(B229&lt;=30, "18-30", IF(B229&lt;=40, "31-40", IF(B229&lt;=50, "41-50", IF(B229&lt;=60, "51-60", "61-74"))))</f>
        <v>61-74</v>
      </c>
      <c r="W229" s="1" t="str">
        <f t="shared" si="20"/>
        <v>150001-200000</v>
      </c>
      <c r="X229" s="1" t="str">
        <f t="shared" si="21"/>
        <v>0-5</v>
      </c>
      <c r="Y229" s="1" t="str">
        <f t="shared" si="22"/>
        <v>0-25000</v>
      </c>
      <c r="Z229" s="1" t="str">
        <f t="shared" si="23"/>
        <v>800-847</v>
      </c>
    </row>
    <row r="230" spans="1:26" x14ac:dyDescent="0.25">
      <c r="A230" s="1" t="s">
        <v>264</v>
      </c>
      <c r="B230" s="1">
        <v>49</v>
      </c>
      <c r="C230" s="1">
        <v>107658</v>
      </c>
      <c r="D230" s="1">
        <v>753</v>
      </c>
      <c r="E230" s="6">
        <v>0.24128827216654</v>
      </c>
      <c r="F230" s="1">
        <v>4</v>
      </c>
      <c r="G230" s="1">
        <v>0</v>
      </c>
      <c r="H230" s="1">
        <v>62010</v>
      </c>
      <c r="I230" s="6">
        <v>0.146420973142498</v>
      </c>
      <c r="J230" s="2" t="s">
        <v>41</v>
      </c>
      <c r="K230" s="1">
        <v>16</v>
      </c>
      <c r="L230" s="1" t="s">
        <v>26</v>
      </c>
      <c r="M230" s="1" t="s">
        <v>51</v>
      </c>
      <c r="N230" s="1" t="s">
        <v>22</v>
      </c>
      <c r="O230" s="1" t="s">
        <v>22</v>
      </c>
      <c r="P230" s="1" t="s">
        <v>28</v>
      </c>
      <c r="Q230" s="1" t="s">
        <v>22</v>
      </c>
      <c r="R230" s="1" t="s">
        <v>23</v>
      </c>
      <c r="S230" s="1" t="s">
        <v>23</v>
      </c>
      <c r="T230" s="1">
        <f t="shared" si="18"/>
        <v>5</v>
      </c>
      <c r="U230" s="1" t="str">
        <f t="shared" si="19"/>
        <v>High Risk</v>
      </c>
      <c r="V230" s="1" t="str">
        <f>IF(B230&lt;=30, "18-30", IF(B230&lt;=40, "31-40", IF(B230&lt;=50, "41-50", IF(B230&lt;=60, "51-60", "61-74"))))</f>
        <v>41-50</v>
      </c>
      <c r="W230" s="1" t="str">
        <f t="shared" si="20"/>
        <v>100001-150000</v>
      </c>
      <c r="X230" s="1" t="str">
        <f t="shared" si="21"/>
        <v>16-19</v>
      </c>
      <c r="Y230" s="1" t="str">
        <f t="shared" si="22"/>
        <v>50001-75000</v>
      </c>
      <c r="Z230" s="1" t="str">
        <f t="shared" si="23"/>
        <v>700-799</v>
      </c>
    </row>
    <row r="231" spans="1:26" x14ac:dyDescent="0.25">
      <c r="A231" s="1" t="s">
        <v>265</v>
      </c>
      <c r="B231" s="1">
        <v>49</v>
      </c>
      <c r="C231" s="1">
        <v>191615</v>
      </c>
      <c r="D231" s="1">
        <v>659</v>
      </c>
      <c r="E231" s="6">
        <v>0.54682750942265901</v>
      </c>
      <c r="F231" s="1">
        <v>0</v>
      </c>
      <c r="G231" s="1">
        <v>1</v>
      </c>
      <c r="H231" s="1">
        <v>73327</v>
      </c>
      <c r="I231" s="6">
        <v>0.40907493519904198</v>
      </c>
      <c r="J231" s="2" t="s">
        <v>41</v>
      </c>
      <c r="K231" s="1">
        <v>6</v>
      </c>
      <c r="L231" s="1" t="s">
        <v>20</v>
      </c>
      <c r="M231" s="1" t="s">
        <v>37</v>
      </c>
      <c r="N231" s="1" t="s">
        <v>23</v>
      </c>
      <c r="O231" s="1" t="s">
        <v>23</v>
      </c>
      <c r="P231" s="1" t="s">
        <v>28</v>
      </c>
      <c r="Q231" s="1" t="s">
        <v>22</v>
      </c>
      <c r="R231" s="1" t="s">
        <v>23</v>
      </c>
      <c r="S231" s="1" t="s">
        <v>28</v>
      </c>
      <c r="T231" s="1">
        <f t="shared" si="18"/>
        <v>4</v>
      </c>
      <c r="U231" s="1" t="str">
        <f t="shared" si="19"/>
        <v>High Risk</v>
      </c>
      <c r="V231" s="1" t="str">
        <f>IF(B231&lt;=30, "18-30", IF(B231&lt;=40, "31-40", IF(B231&lt;=50, "41-50", IF(B231&lt;=60, "51-60", "61-74"))))</f>
        <v>41-50</v>
      </c>
      <c r="W231" s="1" t="str">
        <f t="shared" si="20"/>
        <v>150001-200000</v>
      </c>
      <c r="X231" s="1" t="str">
        <f t="shared" si="21"/>
        <v>6-10</v>
      </c>
      <c r="Y231" s="1" t="str">
        <f t="shared" si="22"/>
        <v>50001-75000</v>
      </c>
      <c r="Z231" s="1" t="str">
        <f t="shared" si="23"/>
        <v>600-699</v>
      </c>
    </row>
    <row r="232" spans="1:26" x14ac:dyDescent="0.25">
      <c r="A232" s="1" t="s">
        <v>266</v>
      </c>
      <c r="B232" s="1">
        <v>41</v>
      </c>
      <c r="C232" s="1">
        <v>165580</v>
      </c>
      <c r="D232" s="1">
        <v>629</v>
      </c>
      <c r="E232" s="6">
        <v>0.470600243560585</v>
      </c>
      <c r="F232" s="1">
        <v>1</v>
      </c>
      <c r="G232" s="1">
        <v>0</v>
      </c>
      <c r="H232" s="1">
        <v>96167</v>
      </c>
      <c r="I232" s="6">
        <v>0.227958514319616</v>
      </c>
      <c r="J232" s="2" t="s">
        <v>25</v>
      </c>
      <c r="K232" s="1">
        <v>4</v>
      </c>
      <c r="L232" s="1" t="s">
        <v>36</v>
      </c>
      <c r="M232" s="1" t="s">
        <v>27</v>
      </c>
      <c r="N232" s="1" t="s">
        <v>22</v>
      </c>
      <c r="O232" s="1" t="s">
        <v>28</v>
      </c>
      <c r="P232" s="1" t="s">
        <v>23</v>
      </c>
      <c r="Q232" s="1" t="s">
        <v>22</v>
      </c>
      <c r="R232" s="1" t="s">
        <v>22</v>
      </c>
      <c r="S232" s="1" t="s">
        <v>28</v>
      </c>
      <c r="T232" s="1">
        <f t="shared" si="18"/>
        <v>4</v>
      </c>
      <c r="U232" s="1" t="str">
        <f t="shared" si="19"/>
        <v>High Risk</v>
      </c>
      <c r="V232" s="1" t="str">
        <f>IF(B232&lt;=30, "18-30", IF(B232&lt;=40, "31-40", IF(B232&lt;=50, "41-50", IF(B232&lt;=60, "51-60", "61-74"))))</f>
        <v>41-50</v>
      </c>
      <c r="W232" s="1" t="str">
        <f t="shared" si="20"/>
        <v>150001-200000</v>
      </c>
      <c r="X232" s="1" t="str">
        <f t="shared" si="21"/>
        <v>0-5</v>
      </c>
      <c r="Y232" s="1" t="str">
        <f t="shared" si="22"/>
        <v>75001-100000</v>
      </c>
      <c r="Z232" s="1" t="str">
        <f t="shared" si="23"/>
        <v>600-699</v>
      </c>
    </row>
    <row r="233" spans="1:26" x14ac:dyDescent="0.25">
      <c r="A233" s="1" t="s">
        <v>267</v>
      </c>
      <c r="B233" s="1">
        <v>58</v>
      </c>
      <c r="C233" s="1">
        <v>70284</v>
      </c>
      <c r="D233" s="1">
        <v>696</v>
      </c>
      <c r="E233" s="6">
        <v>0.427106547495954</v>
      </c>
      <c r="F233" s="1">
        <v>1</v>
      </c>
      <c r="G233" s="1">
        <v>1</v>
      </c>
      <c r="H233" s="1">
        <v>2882</v>
      </c>
      <c r="I233" s="6">
        <v>0.22377174920026799</v>
      </c>
      <c r="J233" s="2" t="s">
        <v>41</v>
      </c>
      <c r="K233" s="1">
        <v>4</v>
      </c>
      <c r="L233" s="1" t="s">
        <v>43</v>
      </c>
      <c r="M233" s="1" t="s">
        <v>31</v>
      </c>
      <c r="N233" s="1" t="s">
        <v>28</v>
      </c>
      <c r="O233" s="1" t="s">
        <v>28</v>
      </c>
      <c r="P233" s="1" t="s">
        <v>22</v>
      </c>
      <c r="Q233" s="1" t="s">
        <v>22</v>
      </c>
      <c r="R233" s="1" t="s">
        <v>28</v>
      </c>
      <c r="S233" s="1" t="s">
        <v>22</v>
      </c>
      <c r="T233" s="1">
        <f t="shared" si="18"/>
        <v>3</v>
      </c>
      <c r="U233" s="1" t="str">
        <f t="shared" si="19"/>
        <v>High Risk</v>
      </c>
      <c r="V233" s="1" t="str">
        <f>IF(B233&lt;=30, "18-30", IF(B233&lt;=40, "31-40", IF(B233&lt;=50, "41-50", IF(B233&lt;=60, "51-60", "61-74"))))</f>
        <v>51-60</v>
      </c>
      <c r="W233" s="1" t="str">
        <f t="shared" si="20"/>
        <v>50001-100000</v>
      </c>
      <c r="X233" s="1" t="str">
        <f t="shared" si="21"/>
        <v>0-5</v>
      </c>
      <c r="Y233" s="1" t="str">
        <f t="shared" si="22"/>
        <v>0-25000</v>
      </c>
      <c r="Z233" s="1" t="str">
        <f t="shared" si="23"/>
        <v>600-699</v>
      </c>
    </row>
    <row r="234" spans="1:26" x14ac:dyDescent="0.25">
      <c r="A234" s="1" t="s">
        <v>268</v>
      </c>
      <c r="B234" s="1">
        <v>69</v>
      </c>
      <c r="C234" s="1">
        <v>127816</v>
      </c>
      <c r="D234" s="1">
        <v>781</v>
      </c>
      <c r="E234" s="6">
        <v>0.33430744620645397</v>
      </c>
      <c r="F234" s="1">
        <v>2</v>
      </c>
      <c r="G234" s="1">
        <v>0</v>
      </c>
      <c r="H234" s="1">
        <v>32588</v>
      </c>
      <c r="I234" s="6">
        <v>0.45502496727721597</v>
      </c>
      <c r="J234" s="2" t="s">
        <v>48</v>
      </c>
      <c r="K234" s="1">
        <v>19</v>
      </c>
      <c r="L234" s="1" t="s">
        <v>26</v>
      </c>
      <c r="M234" s="1" t="s">
        <v>27</v>
      </c>
      <c r="N234" s="1" t="s">
        <v>22</v>
      </c>
      <c r="O234" s="1" t="s">
        <v>28</v>
      </c>
      <c r="P234" s="1" t="s">
        <v>22</v>
      </c>
      <c r="Q234" s="1" t="s">
        <v>22</v>
      </c>
      <c r="R234" s="1" t="s">
        <v>23</v>
      </c>
      <c r="S234" s="1" t="s">
        <v>23</v>
      </c>
      <c r="T234" s="1">
        <f t="shared" si="18"/>
        <v>5</v>
      </c>
      <c r="U234" s="1" t="str">
        <f t="shared" si="19"/>
        <v>High Risk</v>
      </c>
      <c r="V234" s="1" t="str">
        <f>IF(B234&lt;=30, "18-30", IF(B234&lt;=40, "31-40", IF(B234&lt;=50, "41-50", IF(B234&lt;=60, "51-60", "61-74"))))</f>
        <v>61-74</v>
      </c>
      <c r="W234" s="1" t="str">
        <f t="shared" si="20"/>
        <v>100001-150000</v>
      </c>
      <c r="X234" s="1" t="str">
        <f t="shared" si="21"/>
        <v>16-19</v>
      </c>
      <c r="Y234" s="1" t="str">
        <f t="shared" si="22"/>
        <v>25001-50000</v>
      </c>
      <c r="Z234" s="1" t="str">
        <f t="shared" si="23"/>
        <v>700-799</v>
      </c>
    </row>
    <row r="235" spans="1:26" x14ac:dyDescent="0.25">
      <c r="A235" s="1" t="s">
        <v>269</v>
      </c>
      <c r="B235" s="1">
        <v>66</v>
      </c>
      <c r="C235" s="1">
        <v>85390</v>
      </c>
      <c r="D235" s="1">
        <v>617</v>
      </c>
      <c r="E235" s="6">
        <v>0.68186800362107503</v>
      </c>
      <c r="F235" s="1">
        <v>2</v>
      </c>
      <c r="G235" s="1">
        <v>0</v>
      </c>
      <c r="H235" s="1">
        <v>11061</v>
      </c>
      <c r="I235" s="6">
        <v>0.30697023147318198</v>
      </c>
      <c r="J235" s="2" t="s">
        <v>25</v>
      </c>
      <c r="K235" s="1">
        <v>15</v>
      </c>
      <c r="L235" s="1" t="s">
        <v>36</v>
      </c>
      <c r="M235" s="1" t="s">
        <v>31</v>
      </c>
      <c r="N235" s="1" t="s">
        <v>22</v>
      </c>
      <c r="O235" s="1" t="s">
        <v>28</v>
      </c>
      <c r="P235" s="1" t="s">
        <v>28</v>
      </c>
      <c r="Q235" s="1" t="s">
        <v>23</v>
      </c>
      <c r="R235" s="1" t="s">
        <v>23</v>
      </c>
      <c r="S235" s="1" t="s">
        <v>23</v>
      </c>
      <c r="T235" s="1">
        <f t="shared" si="18"/>
        <v>4</v>
      </c>
      <c r="U235" s="1" t="str">
        <f t="shared" si="19"/>
        <v>High Risk</v>
      </c>
      <c r="V235" s="1" t="str">
        <f>IF(B235&lt;=30, "18-30", IF(B235&lt;=40, "31-40", IF(B235&lt;=50, "41-50", IF(B235&lt;=60, "51-60", "61-74"))))</f>
        <v>61-74</v>
      </c>
      <c r="W235" s="1" t="str">
        <f t="shared" si="20"/>
        <v>50001-100000</v>
      </c>
      <c r="X235" s="1" t="str">
        <f t="shared" si="21"/>
        <v>11-15</v>
      </c>
      <c r="Y235" s="1" t="str">
        <f t="shared" si="22"/>
        <v>0-25000</v>
      </c>
      <c r="Z235" s="1" t="str">
        <f t="shared" si="23"/>
        <v>600-699</v>
      </c>
    </row>
    <row r="236" spans="1:26" x14ac:dyDescent="0.25">
      <c r="A236" s="1" t="s">
        <v>270</v>
      </c>
      <c r="B236" s="1">
        <v>66</v>
      </c>
      <c r="C236" s="1">
        <v>74101</v>
      </c>
      <c r="D236" s="1">
        <v>561</v>
      </c>
      <c r="E236" s="6">
        <v>0.84597823090396695</v>
      </c>
      <c r="F236" s="1">
        <v>4</v>
      </c>
      <c r="G236" s="1">
        <v>0</v>
      </c>
      <c r="H236" s="1">
        <v>42715</v>
      </c>
      <c r="I236" s="6">
        <v>0.30762382276815697</v>
      </c>
      <c r="J236" s="2" t="s">
        <v>41</v>
      </c>
      <c r="K236" s="1">
        <v>18</v>
      </c>
      <c r="L236" s="1" t="s">
        <v>26</v>
      </c>
      <c r="M236" s="1" t="s">
        <v>21</v>
      </c>
      <c r="N236" s="1" t="s">
        <v>23</v>
      </c>
      <c r="O236" s="1" t="s">
        <v>22</v>
      </c>
      <c r="P236" s="1" t="s">
        <v>23</v>
      </c>
      <c r="Q236" s="1" t="s">
        <v>23</v>
      </c>
      <c r="R236" s="1" t="s">
        <v>23</v>
      </c>
      <c r="S236" s="1" t="s">
        <v>23</v>
      </c>
      <c r="T236" s="1">
        <f t="shared" si="18"/>
        <v>6</v>
      </c>
      <c r="U236" s="1" t="str">
        <f t="shared" si="19"/>
        <v>High Risk</v>
      </c>
      <c r="V236" s="1" t="str">
        <f>IF(B236&lt;=30, "18-30", IF(B236&lt;=40, "31-40", IF(B236&lt;=50, "41-50", IF(B236&lt;=60, "51-60", "61-74"))))</f>
        <v>61-74</v>
      </c>
      <c r="W236" s="1" t="str">
        <f t="shared" si="20"/>
        <v>50001-100000</v>
      </c>
      <c r="X236" s="1" t="str">
        <f t="shared" si="21"/>
        <v>16-19</v>
      </c>
      <c r="Y236" s="1" t="str">
        <f t="shared" si="22"/>
        <v>25001-50000</v>
      </c>
      <c r="Z236" s="1" t="str">
        <f t="shared" si="23"/>
        <v>500-599</v>
      </c>
    </row>
    <row r="237" spans="1:26" x14ac:dyDescent="0.25">
      <c r="A237" s="1" t="s">
        <v>271</v>
      </c>
      <c r="B237" s="1">
        <v>69</v>
      </c>
      <c r="C237" s="1">
        <v>127816</v>
      </c>
      <c r="D237" s="1">
        <v>345</v>
      </c>
      <c r="E237" s="6">
        <v>0.56003843252003804</v>
      </c>
      <c r="F237" s="1">
        <v>1</v>
      </c>
      <c r="G237" s="1">
        <v>0</v>
      </c>
      <c r="H237" s="1">
        <v>2926</v>
      </c>
      <c r="I237" s="6">
        <v>0.28202005548484599</v>
      </c>
      <c r="J237" s="2" t="s">
        <v>48</v>
      </c>
      <c r="K237" s="1">
        <v>8</v>
      </c>
      <c r="L237" s="1" t="s">
        <v>43</v>
      </c>
      <c r="M237" s="1" t="s">
        <v>51</v>
      </c>
      <c r="N237" s="1" t="s">
        <v>22</v>
      </c>
      <c r="O237" s="1" t="s">
        <v>22</v>
      </c>
      <c r="P237" s="1" t="s">
        <v>28</v>
      </c>
      <c r="Q237" s="1" t="s">
        <v>23</v>
      </c>
      <c r="R237" s="1" t="s">
        <v>22</v>
      </c>
      <c r="S237" s="1" t="s">
        <v>23</v>
      </c>
      <c r="T237" s="1">
        <f t="shared" si="18"/>
        <v>5</v>
      </c>
      <c r="U237" s="1" t="str">
        <f t="shared" si="19"/>
        <v>High Risk</v>
      </c>
      <c r="V237" s="1" t="str">
        <f>IF(B237&lt;=30, "18-30", IF(B237&lt;=40, "31-40", IF(B237&lt;=50, "41-50", IF(B237&lt;=60, "51-60", "61-74"))))</f>
        <v>61-74</v>
      </c>
      <c r="W237" s="1" t="str">
        <f t="shared" si="20"/>
        <v>100001-150000</v>
      </c>
      <c r="X237" s="1" t="str">
        <f t="shared" si="21"/>
        <v>6-10</v>
      </c>
      <c r="Y237" s="1" t="str">
        <f t="shared" si="22"/>
        <v>0-25000</v>
      </c>
      <c r="Z237" s="1" t="str">
        <f t="shared" si="23"/>
        <v>300-399</v>
      </c>
    </row>
    <row r="238" spans="1:26" x14ac:dyDescent="0.25">
      <c r="A238" s="1" t="s">
        <v>272</v>
      </c>
      <c r="B238" s="1">
        <v>29</v>
      </c>
      <c r="C238" s="1">
        <v>178273</v>
      </c>
      <c r="D238" s="1">
        <v>363</v>
      </c>
      <c r="E238" s="6">
        <v>0.56449814313456304</v>
      </c>
      <c r="F238" s="1">
        <v>5</v>
      </c>
      <c r="G238" s="1">
        <v>0</v>
      </c>
      <c r="H238" s="1">
        <v>98999</v>
      </c>
      <c r="I238" s="6">
        <v>0.17760179332568299</v>
      </c>
      <c r="J238" s="2" t="s">
        <v>25</v>
      </c>
      <c r="K238" s="1">
        <v>4</v>
      </c>
      <c r="L238" s="1" t="s">
        <v>36</v>
      </c>
      <c r="M238" s="1" t="s">
        <v>37</v>
      </c>
      <c r="N238" s="1" t="s">
        <v>28</v>
      </c>
      <c r="O238" s="1" t="s">
        <v>23</v>
      </c>
      <c r="P238" s="1" t="s">
        <v>23</v>
      </c>
      <c r="Q238" s="1" t="s">
        <v>28</v>
      </c>
      <c r="R238" s="1" t="s">
        <v>23</v>
      </c>
      <c r="S238" s="1" t="s">
        <v>23</v>
      </c>
      <c r="T238" s="1">
        <f t="shared" si="18"/>
        <v>4</v>
      </c>
      <c r="U238" s="1" t="str">
        <f t="shared" si="19"/>
        <v>High Risk</v>
      </c>
      <c r="V238" s="1" t="str">
        <f>IF(B238&lt;=30, "18-30", IF(B238&lt;=40, "31-40", IF(B238&lt;=50, "41-50", IF(B238&lt;=60, "51-60", "61-74"))))</f>
        <v>18-30</v>
      </c>
      <c r="W238" s="1" t="str">
        <f t="shared" si="20"/>
        <v>150001-200000</v>
      </c>
      <c r="X238" s="1" t="str">
        <f t="shared" si="21"/>
        <v>0-5</v>
      </c>
      <c r="Y238" s="1" t="str">
        <f t="shared" si="22"/>
        <v>75001-100000</v>
      </c>
      <c r="Z238" s="1" t="str">
        <f t="shared" si="23"/>
        <v>300-399</v>
      </c>
    </row>
    <row r="239" spans="1:26" x14ac:dyDescent="0.25">
      <c r="A239" s="1" t="s">
        <v>273</v>
      </c>
      <c r="B239" s="1">
        <v>56</v>
      </c>
      <c r="C239" s="1">
        <v>61540</v>
      </c>
      <c r="D239" s="1">
        <v>731</v>
      </c>
      <c r="E239" s="6">
        <v>0.36353387402850101</v>
      </c>
      <c r="F239" s="1">
        <v>1</v>
      </c>
      <c r="G239" s="1">
        <v>1</v>
      </c>
      <c r="H239" s="1">
        <v>75777</v>
      </c>
      <c r="I239" s="6">
        <v>0.36756969493943797</v>
      </c>
      <c r="J239" s="2" t="s">
        <v>41</v>
      </c>
      <c r="K239" s="1">
        <v>7</v>
      </c>
      <c r="L239" s="1" t="s">
        <v>43</v>
      </c>
      <c r="M239" s="1" t="s">
        <v>51</v>
      </c>
      <c r="N239" s="1" t="s">
        <v>28</v>
      </c>
      <c r="O239" s="1" t="s">
        <v>23</v>
      </c>
      <c r="P239" s="1" t="s">
        <v>28</v>
      </c>
      <c r="Q239" s="1" t="s">
        <v>23</v>
      </c>
      <c r="R239" s="1" t="s">
        <v>28</v>
      </c>
      <c r="S239" s="1" t="s">
        <v>28</v>
      </c>
      <c r="T239" s="1">
        <f t="shared" si="18"/>
        <v>2</v>
      </c>
      <c r="U239" s="1" t="str">
        <f t="shared" si="19"/>
        <v>High Risk</v>
      </c>
      <c r="V239" s="1" t="str">
        <f>IF(B239&lt;=30, "18-30", IF(B239&lt;=40, "31-40", IF(B239&lt;=50, "41-50", IF(B239&lt;=60, "51-60", "61-74"))))</f>
        <v>51-60</v>
      </c>
      <c r="W239" s="1" t="str">
        <f t="shared" si="20"/>
        <v>50001-100000</v>
      </c>
      <c r="X239" s="1" t="str">
        <f t="shared" si="21"/>
        <v>6-10</v>
      </c>
      <c r="Y239" s="1" t="str">
        <f t="shared" si="22"/>
        <v>75001-100000</v>
      </c>
      <c r="Z239" s="1" t="str">
        <f t="shared" si="23"/>
        <v>700-799</v>
      </c>
    </row>
    <row r="240" spans="1:26" x14ac:dyDescent="0.25">
      <c r="A240" s="1" t="s">
        <v>274</v>
      </c>
      <c r="B240" s="1">
        <v>19</v>
      </c>
      <c r="C240" s="1">
        <v>170576</v>
      </c>
      <c r="D240" s="1">
        <v>729</v>
      </c>
      <c r="E240" s="6">
        <v>0.26078055363512398</v>
      </c>
      <c r="F240" s="1">
        <v>2</v>
      </c>
      <c r="G240" s="1">
        <v>0</v>
      </c>
      <c r="H240" s="1">
        <v>29561</v>
      </c>
      <c r="I240" s="6">
        <v>0.34094505219256199</v>
      </c>
      <c r="J240" s="2" t="s">
        <v>41</v>
      </c>
      <c r="K240" s="1">
        <v>8</v>
      </c>
      <c r="L240" s="1" t="s">
        <v>30</v>
      </c>
      <c r="M240" s="1" t="s">
        <v>37</v>
      </c>
      <c r="N240" s="1" t="s">
        <v>28</v>
      </c>
      <c r="O240" s="1" t="s">
        <v>22</v>
      </c>
      <c r="P240" s="1" t="s">
        <v>28</v>
      </c>
      <c r="Q240" s="1" t="s">
        <v>23</v>
      </c>
      <c r="R240" s="1" t="s">
        <v>23</v>
      </c>
      <c r="S240" s="1" t="s">
        <v>22</v>
      </c>
      <c r="T240" s="1">
        <f t="shared" si="18"/>
        <v>4</v>
      </c>
      <c r="U240" s="1" t="str">
        <f t="shared" si="19"/>
        <v>High Risk</v>
      </c>
      <c r="V240" s="1" t="str">
        <f>IF(B240&lt;=30, "18-30", IF(B240&lt;=40, "31-40", IF(B240&lt;=50, "41-50", IF(B240&lt;=60, "51-60", "61-74"))))</f>
        <v>18-30</v>
      </c>
      <c r="W240" s="1" t="str">
        <f t="shared" si="20"/>
        <v>150001-200000</v>
      </c>
      <c r="X240" s="1" t="str">
        <f t="shared" si="21"/>
        <v>6-10</v>
      </c>
      <c r="Y240" s="1" t="str">
        <f t="shared" si="22"/>
        <v>25001-50000</v>
      </c>
      <c r="Z240" s="1" t="str">
        <f t="shared" si="23"/>
        <v>700-799</v>
      </c>
    </row>
    <row r="241" spans="1:26" x14ac:dyDescent="0.25">
      <c r="A241" s="1" t="s">
        <v>275</v>
      </c>
      <c r="B241" s="1">
        <v>20</v>
      </c>
      <c r="C241" s="1">
        <v>191615</v>
      </c>
      <c r="D241" s="1">
        <v>332</v>
      </c>
      <c r="E241" s="6">
        <v>0.492052219038765</v>
      </c>
      <c r="F241" s="1">
        <v>5</v>
      </c>
      <c r="G241" s="1">
        <v>0</v>
      </c>
      <c r="H241" s="1">
        <v>44439</v>
      </c>
      <c r="I241" s="6">
        <v>0.316869132533943</v>
      </c>
      <c r="J241" s="2" t="s">
        <v>41</v>
      </c>
      <c r="K241" s="1">
        <v>4</v>
      </c>
      <c r="L241" s="1" t="s">
        <v>43</v>
      </c>
      <c r="M241" s="1" t="s">
        <v>27</v>
      </c>
      <c r="N241" s="1" t="s">
        <v>28</v>
      </c>
      <c r="O241" s="1" t="s">
        <v>28</v>
      </c>
      <c r="P241" s="1" t="s">
        <v>23</v>
      </c>
      <c r="Q241" s="1" t="s">
        <v>28</v>
      </c>
      <c r="R241" s="1" t="s">
        <v>22</v>
      </c>
      <c r="S241" s="1" t="s">
        <v>28</v>
      </c>
      <c r="T241" s="1">
        <f t="shared" si="18"/>
        <v>2</v>
      </c>
      <c r="U241" s="1" t="str">
        <f t="shared" si="19"/>
        <v>Low Risk</v>
      </c>
      <c r="V241" s="1" t="str">
        <f>IF(B241&lt;=30, "18-30", IF(B241&lt;=40, "31-40", IF(B241&lt;=50, "41-50", IF(B241&lt;=60, "51-60", "61-74"))))</f>
        <v>18-30</v>
      </c>
      <c r="W241" s="1" t="str">
        <f t="shared" si="20"/>
        <v>150001-200000</v>
      </c>
      <c r="X241" s="1" t="str">
        <f t="shared" si="21"/>
        <v>0-5</v>
      </c>
      <c r="Y241" s="1" t="str">
        <f t="shared" si="22"/>
        <v>25001-50000</v>
      </c>
      <c r="Z241" s="1" t="str">
        <f t="shared" si="23"/>
        <v>300-399</v>
      </c>
    </row>
    <row r="242" spans="1:26" x14ac:dyDescent="0.25">
      <c r="A242" s="1" t="s">
        <v>276</v>
      </c>
      <c r="B242" s="1">
        <v>66</v>
      </c>
      <c r="C242" s="1">
        <v>138961</v>
      </c>
      <c r="D242" s="1">
        <v>563</v>
      </c>
      <c r="E242" s="6">
        <v>0.30525007040838398</v>
      </c>
      <c r="F242" s="1">
        <v>0</v>
      </c>
      <c r="G242" s="1">
        <v>0</v>
      </c>
      <c r="H242" s="1">
        <v>33772</v>
      </c>
      <c r="I242" s="6">
        <v>0.288367696072374</v>
      </c>
      <c r="J242" s="2" t="s">
        <v>33</v>
      </c>
      <c r="K242" s="1">
        <v>9</v>
      </c>
      <c r="L242" s="1" t="s">
        <v>30</v>
      </c>
      <c r="M242" s="1" t="s">
        <v>27</v>
      </c>
      <c r="N242" s="1" t="s">
        <v>28</v>
      </c>
      <c r="O242" s="1" t="s">
        <v>22</v>
      </c>
      <c r="P242" s="1" t="s">
        <v>23</v>
      </c>
      <c r="Q242" s="1" t="s">
        <v>22</v>
      </c>
      <c r="R242" s="1" t="s">
        <v>23</v>
      </c>
      <c r="S242" s="1" t="s">
        <v>23</v>
      </c>
      <c r="T242" s="1">
        <f t="shared" si="18"/>
        <v>5</v>
      </c>
      <c r="U242" s="1" t="str">
        <f t="shared" si="19"/>
        <v>High Risk</v>
      </c>
      <c r="V242" s="1" t="str">
        <f>IF(B242&lt;=30, "18-30", IF(B242&lt;=40, "31-40", IF(B242&lt;=50, "41-50", IF(B242&lt;=60, "51-60", "61-74"))))</f>
        <v>61-74</v>
      </c>
      <c r="W242" s="1" t="str">
        <f t="shared" si="20"/>
        <v>100001-150000</v>
      </c>
      <c r="X242" s="1" t="str">
        <f t="shared" si="21"/>
        <v>6-10</v>
      </c>
      <c r="Y242" s="1" t="str">
        <f t="shared" si="22"/>
        <v>25001-50000</v>
      </c>
      <c r="Z242" s="1" t="str">
        <f t="shared" si="23"/>
        <v>500-599</v>
      </c>
    </row>
    <row r="243" spans="1:26" x14ac:dyDescent="0.25">
      <c r="A243" s="1" t="s">
        <v>277</v>
      </c>
      <c r="B243" s="1">
        <v>54</v>
      </c>
      <c r="C243" s="1">
        <v>114657</v>
      </c>
      <c r="D243" s="1">
        <v>522</v>
      </c>
      <c r="E243" s="6">
        <v>0.14547797433683499</v>
      </c>
      <c r="F243" s="1">
        <v>0</v>
      </c>
      <c r="G243" s="1">
        <v>0</v>
      </c>
      <c r="H243" s="1">
        <v>31481</v>
      </c>
      <c r="I243" s="6">
        <v>0.27076803506617098</v>
      </c>
      <c r="J243" s="2" t="s">
        <v>48</v>
      </c>
      <c r="K243" s="1">
        <v>1</v>
      </c>
      <c r="L243" s="1" t="s">
        <v>36</v>
      </c>
      <c r="M243" s="1" t="s">
        <v>37</v>
      </c>
      <c r="N243" s="1" t="s">
        <v>22</v>
      </c>
      <c r="O243" s="1" t="s">
        <v>23</v>
      </c>
      <c r="P243" s="1" t="s">
        <v>22</v>
      </c>
      <c r="Q243" s="1" t="s">
        <v>28</v>
      </c>
      <c r="R243" s="1" t="s">
        <v>23</v>
      </c>
      <c r="S243" s="1" t="s">
        <v>22</v>
      </c>
      <c r="T243" s="1">
        <f t="shared" si="18"/>
        <v>5</v>
      </c>
      <c r="U243" s="1" t="str">
        <f t="shared" si="19"/>
        <v>High Risk</v>
      </c>
      <c r="V243" s="1" t="str">
        <f>IF(B243&lt;=30, "18-30", IF(B243&lt;=40, "31-40", IF(B243&lt;=50, "41-50", IF(B243&lt;=60, "51-60", "61-74"))))</f>
        <v>51-60</v>
      </c>
      <c r="W243" s="1" t="str">
        <f t="shared" si="20"/>
        <v>100001-150000</v>
      </c>
      <c r="X243" s="1" t="str">
        <f t="shared" si="21"/>
        <v>0-5</v>
      </c>
      <c r="Y243" s="1" t="str">
        <f t="shared" si="22"/>
        <v>25001-50000</v>
      </c>
      <c r="Z243" s="1" t="str">
        <f t="shared" si="23"/>
        <v>500-599</v>
      </c>
    </row>
    <row r="244" spans="1:26" x14ac:dyDescent="0.25">
      <c r="A244" s="1" t="s">
        <v>278</v>
      </c>
      <c r="B244" s="1">
        <v>66</v>
      </c>
      <c r="C244" s="1">
        <v>76813</v>
      </c>
      <c r="D244" s="1">
        <v>749</v>
      </c>
      <c r="E244" s="6">
        <v>0.66068916247311604</v>
      </c>
      <c r="F244" s="1">
        <v>6</v>
      </c>
      <c r="G244" s="1">
        <v>0</v>
      </c>
      <c r="H244" s="1">
        <v>29584</v>
      </c>
      <c r="I244" s="6">
        <v>0.39124833895474098</v>
      </c>
      <c r="J244" s="2" t="s">
        <v>41</v>
      </c>
      <c r="K244" s="1">
        <v>8</v>
      </c>
      <c r="L244" s="1" t="s">
        <v>30</v>
      </c>
      <c r="M244" s="1" t="s">
        <v>51</v>
      </c>
      <c r="N244" s="1" t="s">
        <v>28</v>
      </c>
      <c r="O244" s="1" t="s">
        <v>28</v>
      </c>
      <c r="P244" s="1" t="s">
        <v>22</v>
      </c>
      <c r="Q244" s="1" t="s">
        <v>22</v>
      </c>
      <c r="R244" s="1" t="s">
        <v>28</v>
      </c>
      <c r="S244" s="1" t="s">
        <v>22</v>
      </c>
      <c r="T244" s="1">
        <f t="shared" si="18"/>
        <v>3</v>
      </c>
      <c r="U244" s="1" t="str">
        <f t="shared" si="19"/>
        <v>Low Risk</v>
      </c>
      <c r="V244" s="1" t="str">
        <f>IF(B244&lt;=30, "18-30", IF(B244&lt;=40, "31-40", IF(B244&lt;=50, "41-50", IF(B244&lt;=60, "51-60", "61-74"))))</f>
        <v>61-74</v>
      </c>
      <c r="W244" s="1" t="str">
        <f t="shared" si="20"/>
        <v>50001-100000</v>
      </c>
      <c r="X244" s="1" t="str">
        <f t="shared" si="21"/>
        <v>6-10</v>
      </c>
      <c r="Y244" s="1" t="str">
        <f t="shared" si="22"/>
        <v>25001-50000</v>
      </c>
      <c r="Z244" s="1" t="str">
        <f t="shared" si="23"/>
        <v>700-799</v>
      </c>
    </row>
    <row r="245" spans="1:26" x14ac:dyDescent="0.25">
      <c r="A245" s="1" t="s">
        <v>279</v>
      </c>
      <c r="B245" s="1">
        <v>73</v>
      </c>
      <c r="C245" s="1">
        <v>48307</v>
      </c>
      <c r="D245" s="1">
        <v>319</v>
      </c>
      <c r="E245" s="6">
        <v>0.67043335765036605</v>
      </c>
      <c r="F245" s="1">
        <v>3</v>
      </c>
      <c r="G245" s="1">
        <v>0</v>
      </c>
      <c r="H245" s="1">
        <v>45776</v>
      </c>
      <c r="I245" s="6">
        <v>0.28587069367939</v>
      </c>
      <c r="J245" s="2" t="s">
        <v>41</v>
      </c>
      <c r="K245" s="1">
        <v>10</v>
      </c>
      <c r="L245" s="1" t="s">
        <v>36</v>
      </c>
      <c r="M245" s="1" t="s">
        <v>37</v>
      </c>
      <c r="N245" s="1" t="s">
        <v>22</v>
      </c>
      <c r="O245" s="1" t="s">
        <v>28</v>
      </c>
      <c r="P245" s="1" t="s">
        <v>22</v>
      </c>
      <c r="Q245" s="1" t="s">
        <v>22</v>
      </c>
      <c r="R245" s="1" t="s">
        <v>23</v>
      </c>
      <c r="S245" s="1" t="s">
        <v>22</v>
      </c>
      <c r="T245" s="1">
        <f t="shared" si="18"/>
        <v>5</v>
      </c>
      <c r="U245" s="1" t="str">
        <f t="shared" si="19"/>
        <v>High Risk</v>
      </c>
      <c r="V245" s="1" t="str">
        <f>IF(B245&lt;=30, "18-30", IF(B245&lt;=40, "31-40", IF(B245&lt;=50, "41-50", IF(B245&lt;=60, "51-60", "61-74"))))</f>
        <v>61-74</v>
      </c>
      <c r="W245" s="1" t="str">
        <f t="shared" si="20"/>
        <v>0-50000</v>
      </c>
      <c r="X245" s="1" t="str">
        <f t="shared" si="21"/>
        <v>6-10</v>
      </c>
      <c r="Y245" s="1" t="str">
        <f t="shared" si="22"/>
        <v>25001-50000</v>
      </c>
      <c r="Z245" s="1" t="str">
        <f t="shared" si="23"/>
        <v>300-399</v>
      </c>
    </row>
    <row r="246" spans="1:26" x14ac:dyDescent="0.25">
      <c r="A246" s="1" t="s">
        <v>280</v>
      </c>
      <c r="B246" s="1">
        <v>34</v>
      </c>
      <c r="C246" s="1">
        <v>193677</v>
      </c>
      <c r="D246" s="1">
        <v>380</v>
      </c>
      <c r="E246" s="6">
        <v>0.32823224540938101</v>
      </c>
      <c r="F246" s="1">
        <v>2</v>
      </c>
      <c r="G246" s="1">
        <v>0</v>
      </c>
      <c r="H246" s="1">
        <v>83604</v>
      </c>
      <c r="I246" s="6">
        <v>0.29359389614661102</v>
      </c>
      <c r="J246" s="2" t="s">
        <v>33</v>
      </c>
      <c r="K246" s="1">
        <v>3</v>
      </c>
      <c r="L246" s="1" t="s">
        <v>36</v>
      </c>
      <c r="M246" s="1" t="s">
        <v>21</v>
      </c>
      <c r="N246" s="1" t="s">
        <v>22</v>
      </c>
      <c r="O246" s="1" t="s">
        <v>28</v>
      </c>
      <c r="P246" s="1" t="s">
        <v>23</v>
      </c>
      <c r="Q246" s="1" t="s">
        <v>28</v>
      </c>
      <c r="R246" s="1" t="s">
        <v>23</v>
      </c>
      <c r="S246" s="1" t="s">
        <v>23</v>
      </c>
      <c r="T246" s="1">
        <f t="shared" si="18"/>
        <v>4</v>
      </c>
      <c r="U246" s="1" t="str">
        <f t="shared" si="19"/>
        <v>High Risk</v>
      </c>
      <c r="V246" s="1" t="str">
        <f>IF(B246&lt;=30, "18-30", IF(B246&lt;=40, "31-40", IF(B246&lt;=50, "41-50", IF(B246&lt;=60, "51-60", "61-74"))))</f>
        <v>31-40</v>
      </c>
      <c r="W246" s="1" t="str">
        <f t="shared" si="20"/>
        <v>150001-200000</v>
      </c>
      <c r="X246" s="1" t="str">
        <f t="shared" si="21"/>
        <v>0-5</v>
      </c>
      <c r="Y246" s="1" t="str">
        <f t="shared" si="22"/>
        <v>75001-100000</v>
      </c>
      <c r="Z246" s="1" t="str">
        <f t="shared" si="23"/>
        <v>300-399</v>
      </c>
    </row>
    <row r="247" spans="1:26" x14ac:dyDescent="0.25">
      <c r="A247" s="1" t="s">
        <v>281</v>
      </c>
      <c r="B247" s="1">
        <v>66</v>
      </c>
      <c r="C247" s="1">
        <v>186334</v>
      </c>
      <c r="D247" s="1">
        <v>521</v>
      </c>
      <c r="E247" s="6">
        <v>0.54879286425584795</v>
      </c>
      <c r="F247" s="1">
        <v>3</v>
      </c>
      <c r="G247" s="1">
        <v>0</v>
      </c>
      <c r="H247" s="1">
        <v>20052</v>
      </c>
      <c r="I247" s="6">
        <v>0.35298931548837698</v>
      </c>
      <c r="J247" s="2" t="s">
        <v>41</v>
      </c>
      <c r="K247" s="1">
        <v>1</v>
      </c>
      <c r="L247" s="1" t="s">
        <v>20</v>
      </c>
      <c r="M247" s="1" t="s">
        <v>27</v>
      </c>
      <c r="N247" s="1" t="s">
        <v>23</v>
      </c>
      <c r="O247" s="1" t="s">
        <v>22</v>
      </c>
      <c r="P247" s="1" t="s">
        <v>23</v>
      </c>
      <c r="Q247" s="1" t="s">
        <v>23</v>
      </c>
      <c r="R247" s="1" t="s">
        <v>28</v>
      </c>
      <c r="S247" s="1" t="s">
        <v>22</v>
      </c>
      <c r="T247" s="1">
        <f t="shared" si="18"/>
        <v>5</v>
      </c>
      <c r="U247" s="1" t="str">
        <f t="shared" si="19"/>
        <v>High Risk</v>
      </c>
      <c r="V247" s="1" t="str">
        <f>IF(B247&lt;=30, "18-30", IF(B247&lt;=40, "31-40", IF(B247&lt;=50, "41-50", IF(B247&lt;=60, "51-60", "61-74"))))</f>
        <v>61-74</v>
      </c>
      <c r="W247" s="1" t="str">
        <f t="shared" si="20"/>
        <v>150001-200000</v>
      </c>
      <c r="X247" s="1" t="str">
        <f t="shared" si="21"/>
        <v>0-5</v>
      </c>
      <c r="Y247" s="1" t="str">
        <f t="shared" si="22"/>
        <v>0-25000</v>
      </c>
      <c r="Z247" s="1" t="str">
        <f t="shared" si="23"/>
        <v>500-599</v>
      </c>
    </row>
    <row r="248" spans="1:26" x14ac:dyDescent="0.25">
      <c r="A248" s="1" t="s">
        <v>282</v>
      </c>
      <c r="B248" s="1">
        <v>19</v>
      </c>
      <c r="C248" s="1">
        <v>74163</v>
      </c>
      <c r="D248" s="1">
        <v>623</v>
      </c>
      <c r="E248" s="6">
        <v>0.70039045355835305</v>
      </c>
      <c r="F248" s="1">
        <v>5</v>
      </c>
      <c r="G248" s="1">
        <v>0</v>
      </c>
      <c r="H248" s="1">
        <v>15424</v>
      </c>
      <c r="I248" s="6">
        <v>0.32079609306803802</v>
      </c>
      <c r="J248" s="2" t="s">
        <v>41</v>
      </c>
      <c r="K248" s="1">
        <v>5</v>
      </c>
      <c r="L248" s="1" t="s">
        <v>36</v>
      </c>
      <c r="M248" s="1" t="s">
        <v>21</v>
      </c>
      <c r="N248" s="1" t="s">
        <v>23</v>
      </c>
      <c r="O248" s="1" t="s">
        <v>22</v>
      </c>
      <c r="P248" s="1" t="s">
        <v>23</v>
      </c>
      <c r="Q248" s="1" t="s">
        <v>22</v>
      </c>
      <c r="R248" s="1" t="s">
        <v>22</v>
      </c>
      <c r="S248" s="1" t="s">
        <v>28</v>
      </c>
      <c r="T248" s="1">
        <f t="shared" si="18"/>
        <v>5</v>
      </c>
      <c r="U248" s="1" t="str">
        <f t="shared" si="19"/>
        <v>High Risk</v>
      </c>
      <c r="V248" s="1" t="str">
        <f>IF(B248&lt;=30, "18-30", IF(B248&lt;=40, "31-40", IF(B248&lt;=50, "41-50", IF(B248&lt;=60, "51-60", "61-74"))))</f>
        <v>18-30</v>
      </c>
      <c r="W248" s="1" t="str">
        <f t="shared" si="20"/>
        <v>50001-100000</v>
      </c>
      <c r="X248" s="1" t="str">
        <f t="shared" si="21"/>
        <v>0-5</v>
      </c>
      <c r="Y248" s="1" t="str">
        <f t="shared" si="22"/>
        <v>0-25000</v>
      </c>
      <c r="Z248" s="1" t="str">
        <f t="shared" si="23"/>
        <v>600-699</v>
      </c>
    </row>
    <row r="249" spans="1:26" x14ac:dyDescent="0.25">
      <c r="A249" s="1" t="s">
        <v>283</v>
      </c>
      <c r="B249" s="1">
        <v>19</v>
      </c>
      <c r="C249" s="1">
        <v>102235</v>
      </c>
      <c r="D249" s="1">
        <v>412</v>
      </c>
      <c r="E249" s="6">
        <v>0.541005337412375</v>
      </c>
      <c r="F249" s="1">
        <v>2</v>
      </c>
      <c r="G249" s="1">
        <v>1</v>
      </c>
      <c r="H249" s="1">
        <v>26649</v>
      </c>
      <c r="I249" s="6">
        <v>0.46422760575404298</v>
      </c>
      <c r="J249" s="2" t="s">
        <v>25</v>
      </c>
      <c r="K249" s="1">
        <v>13</v>
      </c>
      <c r="L249" s="1" t="s">
        <v>30</v>
      </c>
      <c r="M249" s="1" t="s">
        <v>27</v>
      </c>
      <c r="N249" s="1" t="s">
        <v>28</v>
      </c>
      <c r="O249" s="1" t="s">
        <v>22</v>
      </c>
      <c r="P249" s="1" t="s">
        <v>28</v>
      </c>
      <c r="Q249" s="1" t="s">
        <v>28</v>
      </c>
      <c r="R249" s="1" t="s">
        <v>28</v>
      </c>
      <c r="S249" s="1" t="s">
        <v>22</v>
      </c>
      <c r="T249" s="1">
        <f t="shared" si="18"/>
        <v>2</v>
      </c>
      <c r="U249" s="1" t="str">
        <f t="shared" si="19"/>
        <v>High Risk</v>
      </c>
      <c r="V249" s="1" t="str">
        <f>IF(B249&lt;=30, "18-30", IF(B249&lt;=40, "31-40", IF(B249&lt;=50, "41-50", IF(B249&lt;=60, "51-60", "61-74"))))</f>
        <v>18-30</v>
      </c>
      <c r="W249" s="1" t="str">
        <f t="shared" si="20"/>
        <v>100001-150000</v>
      </c>
      <c r="X249" s="1" t="str">
        <f t="shared" si="21"/>
        <v>11-15</v>
      </c>
      <c r="Y249" s="1" t="str">
        <f t="shared" si="22"/>
        <v>25001-50000</v>
      </c>
      <c r="Z249" s="1" t="str">
        <f t="shared" si="23"/>
        <v>400-499</v>
      </c>
    </row>
    <row r="250" spans="1:26" x14ac:dyDescent="0.25">
      <c r="A250" s="1" t="s">
        <v>284</v>
      </c>
      <c r="B250" s="1">
        <v>45</v>
      </c>
      <c r="C250" s="1">
        <v>27763</v>
      </c>
      <c r="D250" s="1">
        <v>655</v>
      </c>
      <c r="E250" s="6">
        <v>0.26136907078025301</v>
      </c>
      <c r="F250" s="1">
        <v>4</v>
      </c>
      <c r="G250" s="1">
        <v>0</v>
      </c>
      <c r="H250" s="1">
        <v>52425</v>
      </c>
      <c r="I250" s="6">
        <v>0.12386332225266899</v>
      </c>
      <c r="J250" s="2" t="s">
        <v>41</v>
      </c>
      <c r="K250" s="1">
        <v>0</v>
      </c>
      <c r="L250" s="1" t="s">
        <v>20</v>
      </c>
      <c r="M250" s="1" t="s">
        <v>27</v>
      </c>
      <c r="N250" s="1" t="s">
        <v>28</v>
      </c>
      <c r="O250" s="1" t="s">
        <v>28</v>
      </c>
      <c r="P250" s="1" t="s">
        <v>22</v>
      </c>
      <c r="Q250" s="1" t="s">
        <v>22</v>
      </c>
      <c r="R250" s="1" t="s">
        <v>23</v>
      </c>
      <c r="S250" s="1" t="s">
        <v>22</v>
      </c>
      <c r="T250" s="1">
        <f t="shared" si="18"/>
        <v>4</v>
      </c>
      <c r="U250" s="1" t="str">
        <f t="shared" si="19"/>
        <v>High Risk</v>
      </c>
      <c r="V250" s="1" t="str">
        <f>IF(B250&lt;=30, "18-30", IF(B250&lt;=40, "31-40", IF(B250&lt;=50, "41-50", IF(B250&lt;=60, "51-60", "61-74"))))</f>
        <v>41-50</v>
      </c>
      <c r="W250" s="1" t="str">
        <f t="shared" si="20"/>
        <v>0-50000</v>
      </c>
      <c r="X250" s="1" t="str">
        <f t="shared" si="21"/>
        <v>0-5</v>
      </c>
      <c r="Y250" s="1" t="str">
        <f t="shared" si="22"/>
        <v>50001-75000</v>
      </c>
      <c r="Z250" s="1" t="str">
        <f t="shared" si="23"/>
        <v>600-699</v>
      </c>
    </row>
    <row r="251" spans="1:26" x14ac:dyDescent="0.25">
      <c r="A251" s="1" t="s">
        <v>285</v>
      </c>
      <c r="B251" s="1">
        <v>71</v>
      </c>
      <c r="C251" s="1">
        <v>39285</v>
      </c>
      <c r="D251" s="1">
        <v>818</v>
      </c>
      <c r="E251" s="6">
        <v>0.45342131735258001</v>
      </c>
      <c r="F251" s="1">
        <v>1</v>
      </c>
      <c r="G251" s="1">
        <v>0</v>
      </c>
      <c r="H251" s="1">
        <v>99620</v>
      </c>
      <c r="I251" s="6">
        <v>0.329990743836726</v>
      </c>
      <c r="J251" s="2" t="s">
        <v>48</v>
      </c>
      <c r="K251" s="1">
        <v>17</v>
      </c>
      <c r="L251" s="1" t="s">
        <v>20</v>
      </c>
      <c r="M251" s="1" t="s">
        <v>31</v>
      </c>
      <c r="N251" s="1" t="s">
        <v>23</v>
      </c>
      <c r="O251" s="1" t="s">
        <v>28</v>
      </c>
      <c r="P251" s="1" t="s">
        <v>23</v>
      </c>
      <c r="Q251" s="1" t="s">
        <v>23</v>
      </c>
      <c r="R251" s="1" t="s">
        <v>28</v>
      </c>
      <c r="S251" s="1" t="s">
        <v>28</v>
      </c>
      <c r="T251" s="1">
        <f t="shared" si="18"/>
        <v>3</v>
      </c>
      <c r="U251" s="1" t="str">
        <f t="shared" si="19"/>
        <v>Low Risk</v>
      </c>
      <c r="V251" s="1" t="str">
        <f>IF(B251&lt;=30, "18-30", IF(B251&lt;=40, "31-40", IF(B251&lt;=50, "41-50", IF(B251&lt;=60, "51-60", "61-74"))))</f>
        <v>61-74</v>
      </c>
      <c r="W251" s="1" t="str">
        <f t="shared" si="20"/>
        <v>0-50000</v>
      </c>
      <c r="X251" s="1" t="str">
        <f t="shared" si="21"/>
        <v>16-19</v>
      </c>
      <c r="Y251" s="1" t="str">
        <f t="shared" si="22"/>
        <v>75001-100000</v>
      </c>
      <c r="Z251" s="1" t="str">
        <f t="shared" si="23"/>
        <v>800-847</v>
      </c>
    </row>
    <row r="252" spans="1:26" x14ac:dyDescent="0.25">
      <c r="A252" s="1" t="s">
        <v>286</v>
      </c>
      <c r="B252" s="1">
        <v>40</v>
      </c>
      <c r="C252" s="1">
        <v>66991</v>
      </c>
      <c r="D252" s="1">
        <v>337</v>
      </c>
      <c r="E252" s="6">
        <v>0.765361884008398</v>
      </c>
      <c r="F252" s="1">
        <v>4</v>
      </c>
      <c r="G252" s="1">
        <v>0</v>
      </c>
      <c r="H252" s="1">
        <v>23431</v>
      </c>
      <c r="I252" s="6">
        <v>0.229439421952783</v>
      </c>
      <c r="J252" s="2" t="s">
        <v>41</v>
      </c>
      <c r="K252" s="1">
        <v>6</v>
      </c>
      <c r="L252" s="1" t="s">
        <v>36</v>
      </c>
      <c r="M252" s="1" t="s">
        <v>21</v>
      </c>
      <c r="N252" s="1" t="s">
        <v>23</v>
      </c>
      <c r="O252" s="1" t="s">
        <v>23</v>
      </c>
      <c r="P252" s="1" t="s">
        <v>28</v>
      </c>
      <c r="Q252" s="1" t="s">
        <v>22</v>
      </c>
      <c r="R252" s="1" t="s">
        <v>22</v>
      </c>
      <c r="S252" s="1" t="s">
        <v>23</v>
      </c>
      <c r="T252" s="1">
        <f t="shared" si="18"/>
        <v>5</v>
      </c>
      <c r="U252" s="1" t="str">
        <f t="shared" si="19"/>
        <v>High Risk</v>
      </c>
      <c r="V252" s="1" t="str">
        <f>IF(B252&lt;=30, "18-30", IF(B252&lt;=40, "31-40", IF(B252&lt;=50, "41-50", IF(B252&lt;=60, "51-60", "61-74"))))</f>
        <v>31-40</v>
      </c>
      <c r="W252" s="1" t="str">
        <f t="shared" si="20"/>
        <v>50001-100000</v>
      </c>
      <c r="X252" s="1" t="str">
        <f t="shared" si="21"/>
        <v>6-10</v>
      </c>
      <c r="Y252" s="1" t="str">
        <f t="shared" si="22"/>
        <v>0-25000</v>
      </c>
      <c r="Z252" s="1" t="str">
        <f t="shared" si="23"/>
        <v>300-399</v>
      </c>
    </row>
    <row r="253" spans="1:26" x14ac:dyDescent="0.25">
      <c r="A253" s="1" t="s">
        <v>287</v>
      </c>
      <c r="B253" s="1">
        <v>54</v>
      </c>
      <c r="C253" s="1">
        <v>185883</v>
      </c>
      <c r="D253" s="1">
        <v>663</v>
      </c>
      <c r="E253" s="6">
        <v>0.54940532872102199</v>
      </c>
      <c r="F253" s="1">
        <v>5</v>
      </c>
      <c r="G253" s="1">
        <v>1</v>
      </c>
      <c r="H253" s="1">
        <v>95074</v>
      </c>
      <c r="I253" s="6">
        <v>0.20579134652450701</v>
      </c>
      <c r="J253" s="2" t="s">
        <v>41</v>
      </c>
      <c r="K253" s="1">
        <v>0</v>
      </c>
      <c r="L253" s="1" t="s">
        <v>43</v>
      </c>
      <c r="M253" s="1" t="s">
        <v>21</v>
      </c>
      <c r="N253" s="1" t="s">
        <v>23</v>
      </c>
      <c r="O253" s="1" t="s">
        <v>28</v>
      </c>
      <c r="P253" s="1" t="s">
        <v>23</v>
      </c>
      <c r="Q253" s="1" t="s">
        <v>22</v>
      </c>
      <c r="R253" s="1" t="s">
        <v>28</v>
      </c>
      <c r="S253" s="1" t="s">
        <v>22</v>
      </c>
      <c r="T253" s="1">
        <f t="shared" si="18"/>
        <v>4</v>
      </c>
      <c r="U253" s="1" t="str">
        <f t="shared" si="19"/>
        <v>High Risk</v>
      </c>
      <c r="V253" s="1" t="str">
        <f>IF(B253&lt;=30, "18-30", IF(B253&lt;=40, "31-40", IF(B253&lt;=50, "41-50", IF(B253&lt;=60, "51-60", "61-74"))))</f>
        <v>51-60</v>
      </c>
      <c r="W253" s="1" t="str">
        <f t="shared" si="20"/>
        <v>150001-200000</v>
      </c>
      <c r="X253" s="1" t="str">
        <f t="shared" si="21"/>
        <v>0-5</v>
      </c>
      <c r="Y253" s="1" t="str">
        <f t="shared" si="22"/>
        <v>75001-100000</v>
      </c>
      <c r="Z253" s="1" t="str">
        <f t="shared" si="23"/>
        <v>600-699</v>
      </c>
    </row>
    <row r="254" spans="1:26" x14ac:dyDescent="0.25">
      <c r="A254" s="1" t="s">
        <v>288</v>
      </c>
      <c r="B254" s="1">
        <v>49</v>
      </c>
      <c r="C254" s="1">
        <v>119185</v>
      </c>
      <c r="D254" s="1">
        <v>635</v>
      </c>
      <c r="E254" s="6">
        <v>0.607826420636561</v>
      </c>
      <c r="F254" s="1">
        <v>2</v>
      </c>
      <c r="G254" s="1">
        <v>0</v>
      </c>
      <c r="H254" s="1">
        <v>31674</v>
      </c>
      <c r="I254" s="6">
        <v>0.25429357939556502</v>
      </c>
      <c r="J254" s="2" t="s">
        <v>25</v>
      </c>
      <c r="K254" s="1">
        <v>0</v>
      </c>
      <c r="L254" s="1" t="s">
        <v>43</v>
      </c>
      <c r="M254" s="1" t="s">
        <v>31</v>
      </c>
      <c r="N254" s="1" t="s">
        <v>23</v>
      </c>
      <c r="O254" s="1" t="s">
        <v>23</v>
      </c>
      <c r="P254" s="1" t="s">
        <v>22</v>
      </c>
      <c r="Q254" s="1" t="s">
        <v>23</v>
      </c>
      <c r="R254" s="1" t="s">
        <v>22</v>
      </c>
      <c r="S254" s="1" t="s">
        <v>28</v>
      </c>
      <c r="T254" s="1">
        <f t="shared" si="18"/>
        <v>5</v>
      </c>
      <c r="U254" s="1" t="str">
        <f t="shared" si="19"/>
        <v>High Risk</v>
      </c>
      <c r="V254" s="1" t="str">
        <f>IF(B254&lt;=30, "18-30", IF(B254&lt;=40, "31-40", IF(B254&lt;=50, "41-50", IF(B254&lt;=60, "51-60", "61-74"))))</f>
        <v>41-50</v>
      </c>
      <c r="W254" s="1" t="str">
        <f t="shared" si="20"/>
        <v>100001-150000</v>
      </c>
      <c r="X254" s="1" t="str">
        <f t="shared" si="21"/>
        <v>0-5</v>
      </c>
      <c r="Y254" s="1" t="str">
        <f t="shared" si="22"/>
        <v>25001-50000</v>
      </c>
      <c r="Z254" s="1" t="str">
        <f t="shared" si="23"/>
        <v>600-699</v>
      </c>
    </row>
    <row r="255" spans="1:26" x14ac:dyDescent="0.25">
      <c r="A255" s="1" t="s">
        <v>289</v>
      </c>
      <c r="B255" s="1">
        <v>50</v>
      </c>
      <c r="C255" s="1">
        <v>98042</v>
      </c>
      <c r="D255" s="1">
        <v>847</v>
      </c>
      <c r="E255" s="6">
        <v>0.56832584387382201</v>
      </c>
      <c r="F255" s="1">
        <v>5</v>
      </c>
      <c r="G255" s="1">
        <v>1</v>
      </c>
      <c r="H255" s="1">
        <v>90739</v>
      </c>
      <c r="I255" s="6">
        <v>0.30546794084817602</v>
      </c>
      <c r="J255" s="2" t="s">
        <v>41</v>
      </c>
      <c r="K255" s="1">
        <v>0</v>
      </c>
      <c r="L255" s="1" t="s">
        <v>20</v>
      </c>
      <c r="M255" s="1" t="s">
        <v>51</v>
      </c>
      <c r="N255" s="1" t="s">
        <v>28</v>
      </c>
      <c r="O255" s="1" t="s">
        <v>23</v>
      </c>
      <c r="P255" s="1" t="s">
        <v>22</v>
      </c>
      <c r="Q255" s="1" t="s">
        <v>23</v>
      </c>
      <c r="R255" s="1" t="s">
        <v>23</v>
      </c>
      <c r="S255" s="1" t="s">
        <v>28</v>
      </c>
      <c r="T255" s="1">
        <f t="shared" si="18"/>
        <v>4</v>
      </c>
      <c r="U255" s="1" t="str">
        <f t="shared" si="19"/>
        <v>High Risk</v>
      </c>
      <c r="V255" s="1" t="str">
        <f>IF(B255&lt;=30, "18-30", IF(B255&lt;=40, "31-40", IF(B255&lt;=50, "41-50", IF(B255&lt;=60, "51-60", "61-74"))))</f>
        <v>41-50</v>
      </c>
      <c r="W255" s="1" t="str">
        <f t="shared" si="20"/>
        <v>50001-100000</v>
      </c>
      <c r="X255" s="1" t="str">
        <f t="shared" si="21"/>
        <v>0-5</v>
      </c>
      <c r="Y255" s="1" t="str">
        <f t="shared" si="22"/>
        <v>75001-100000</v>
      </c>
      <c r="Z255" s="1" t="str">
        <f t="shared" si="23"/>
        <v>800-847</v>
      </c>
    </row>
    <row r="256" spans="1:26" x14ac:dyDescent="0.25">
      <c r="A256" s="1" t="s">
        <v>290</v>
      </c>
      <c r="B256" s="1">
        <v>18</v>
      </c>
      <c r="C256" s="1">
        <v>116042</v>
      </c>
      <c r="D256" s="1">
        <v>544</v>
      </c>
      <c r="E256" s="6">
        <v>0.328897728404349</v>
      </c>
      <c r="F256" s="1">
        <v>1</v>
      </c>
      <c r="G256" s="1">
        <v>0</v>
      </c>
      <c r="H256" s="1">
        <v>30509</v>
      </c>
      <c r="I256" s="6">
        <v>0.30990690759234002</v>
      </c>
      <c r="J256" s="2" t="s">
        <v>33</v>
      </c>
      <c r="K256" s="1">
        <v>3</v>
      </c>
      <c r="L256" s="1" t="s">
        <v>36</v>
      </c>
      <c r="M256" s="1" t="s">
        <v>21</v>
      </c>
      <c r="N256" s="1" t="s">
        <v>23</v>
      </c>
      <c r="O256" s="1" t="s">
        <v>22</v>
      </c>
      <c r="P256" s="1" t="s">
        <v>28</v>
      </c>
      <c r="Q256" s="1" t="s">
        <v>28</v>
      </c>
      <c r="R256" s="1" t="s">
        <v>23</v>
      </c>
      <c r="S256" s="1" t="s">
        <v>23</v>
      </c>
      <c r="T256" s="1">
        <f t="shared" si="18"/>
        <v>4</v>
      </c>
      <c r="U256" s="1" t="str">
        <f t="shared" si="19"/>
        <v>High Risk</v>
      </c>
      <c r="V256" s="1" t="str">
        <f>IF(B256&lt;=30, "18-30", IF(B256&lt;=40, "31-40", IF(B256&lt;=50, "41-50", IF(B256&lt;=60, "51-60", "61-74"))))</f>
        <v>18-30</v>
      </c>
      <c r="W256" s="1" t="str">
        <f t="shared" si="20"/>
        <v>100001-150000</v>
      </c>
      <c r="X256" s="1" t="str">
        <f t="shared" si="21"/>
        <v>0-5</v>
      </c>
      <c r="Y256" s="1" t="str">
        <f t="shared" si="22"/>
        <v>25001-50000</v>
      </c>
      <c r="Z256" s="1" t="str">
        <f t="shared" si="23"/>
        <v>500-599</v>
      </c>
    </row>
    <row r="257" spans="1:26" x14ac:dyDescent="0.25">
      <c r="A257" s="1" t="s">
        <v>291</v>
      </c>
      <c r="B257" s="1">
        <v>36</v>
      </c>
      <c r="C257" s="1">
        <v>95219</v>
      </c>
      <c r="D257" s="1">
        <v>535</v>
      </c>
      <c r="E257" s="6">
        <v>0.37583095614347101</v>
      </c>
      <c r="F257" s="1">
        <v>0</v>
      </c>
      <c r="G257" s="1">
        <v>0</v>
      </c>
      <c r="H257" s="1">
        <v>41594</v>
      </c>
      <c r="I257" s="6">
        <v>0.14826937843214999</v>
      </c>
      <c r="J257" s="2" t="s">
        <v>25</v>
      </c>
      <c r="K257" s="1">
        <v>3</v>
      </c>
      <c r="L257" s="1" t="s">
        <v>43</v>
      </c>
      <c r="M257" s="1" t="s">
        <v>37</v>
      </c>
      <c r="N257" s="1" t="s">
        <v>28</v>
      </c>
      <c r="O257" s="1" t="s">
        <v>23</v>
      </c>
      <c r="P257" s="1" t="s">
        <v>23</v>
      </c>
      <c r="Q257" s="1" t="s">
        <v>28</v>
      </c>
      <c r="R257" s="1" t="s">
        <v>28</v>
      </c>
      <c r="S257" s="1" t="s">
        <v>22</v>
      </c>
      <c r="T257" s="1">
        <f t="shared" si="18"/>
        <v>3</v>
      </c>
      <c r="U257" s="1" t="str">
        <f t="shared" si="19"/>
        <v>Low Risk</v>
      </c>
      <c r="V257" s="1" t="str">
        <f>IF(B257&lt;=30, "18-30", IF(B257&lt;=40, "31-40", IF(B257&lt;=50, "41-50", IF(B257&lt;=60, "51-60", "61-74"))))</f>
        <v>31-40</v>
      </c>
      <c r="W257" s="1" t="str">
        <f t="shared" si="20"/>
        <v>50001-100000</v>
      </c>
      <c r="X257" s="1" t="str">
        <f t="shared" si="21"/>
        <v>0-5</v>
      </c>
      <c r="Y257" s="1" t="str">
        <f t="shared" si="22"/>
        <v>25001-50000</v>
      </c>
      <c r="Z257" s="1" t="str">
        <f t="shared" si="23"/>
        <v>500-599</v>
      </c>
    </row>
    <row r="258" spans="1:26" x14ac:dyDescent="0.25">
      <c r="A258" s="1" t="s">
        <v>292</v>
      </c>
      <c r="B258" s="1">
        <v>19</v>
      </c>
      <c r="C258" s="1">
        <v>155734</v>
      </c>
      <c r="D258" s="1">
        <v>524</v>
      </c>
      <c r="E258" s="6">
        <v>0.56777303141034796</v>
      </c>
      <c r="F258" s="1">
        <v>0</v>
      </c>
      <c r="G258" s="1">
        <v>0</v>
      </c>
      <c r="H258" s="1">
        <v>3142</v>
      </c>
      <c r="I258" s="6">
        <v>0.24589161703221801</v>
      </c>
      <c r="J258" s="2" t="s">
        <v>33</v>
      </c>
      <c r="K258" s="1">
        <v>17</v>
      </c>
      <c r="L258" s="1" t="s">
        <v>36</v>
      </c>
      <c r="M258" s="1" t="s">
        <v>31</v>
      </c>
      <c r="N258" s="1" t="s">
        <v>28</v>
      </c>
      <c r="O258" s="1" t="s">
        <v>28</v>
      </c>
      <c r="P258" s="1" t="s">
        <v>28</v>
      </c>
      <c r="Q258" s="1" t="s">
        <v>28</v>
      </c>
      <c r="R258" s="1" t="s">
        <v>22</v>
      </c>
      <c r="S258" s="1" t="s">
        <v>23</v>
      </c>
      <c r="T258" s="1">
        <f t="shared" si="18"/>
        <v>2</v>
      </c>
      <c r="U258" s="1" t="str">
        <f t="shared" si="19"/>
        <v>Low Risk</v>
      </c>
      <c r="V258" s="1" t="str">
        <f>IF(B258&lt;=30, "18-30", IF(B258&lt;=40, "31-40", IF(B258&lt;=50, "41-50", IF(B258&lt;=60, "51-60", "61-74"))))</f>
        <v>18-30</v>
      </c>
      <c r="W258" s="1" t="str">
        <f t="shared" si="20"/>
        <v>150001-200000</v>
      </c>
      <c r="X258" s="1" t="str">
        <f t="shared" si="21"/>
        <v>16-19</v>
      </c>
      <c r="Y258" s="1" t="str">
        <f t="shared" si="22"/>
        <v>0-25000</v>
      </c>
      <c r="Z258" s="1" t="str">
        <f t="shared" si="23"/>
        <v>500-599</v>
      </c>
    </row>
    <row r="259" spans="1:26" x14ac:dyDescent="0.25">
      <c r="A259" s="1" t="s">
        <v>293</v>
      </c>
      <c r="B259" s="1">
        <v>70</v>
      </c>
      <c r="C259" s="1">
        <v>116042</v>
      </c>
      <c r="D259" s="1">
        <v>608</v>
      </c>
      <c r="E259" s="6">
        <v>0.66337435600408101</v>
      </c>
      <c r="F259" s="1">
        <v>5</v>
      </c>
      <c r="G259" s="1">
        <v>1</v>
      </c>
      <c r="H259" s="1">
        <v>63443</v>
      </c>
      <c r="I259" s="6">
        <v>0.32812215514764498</v>
      </c>
      <c r="J259" s="2" t="s">
        <v>25</v>
      </c>
      <c r="K259" s="1">
        <v>10</v>
      </c>
      <c r="L259" s="1" t="s">
        <v>36</v>
      </c>
      <c r="M259" s="1" t="s">
        <v>21</v>
      </c>
      <c r="N259" s="1" t="s">
        <v>22</v>
      </c>
      <c r="O259" s="1" t="s">
        <v>28</v>
      </c>
      <c r="P259" s="1" t="s">
        <v>23</v>
      </c>
      <c r="Q259" s="1" t="s">
        <v>22</v>
      </c>
      <c r="R259" s="1" t="s">
        <v>23</v>
      </c>
      <c r="S259" s="1" t="s">
        <v>28</v>
      </c>
      <c r="T259" s="1">
        <f t="shared" ref="T259:T322" si="24">COUNTIF(N259:S259,"Missed")+COUNTIF(N259:S259,"Late")</f>
        <v>4</v>
      </c>
      <c r="U259" s="1" t="str">
        <f t="shared" ref="U259:U322" si="25">IF(OR(G259=1,T259&gt;=4),"High Risk", "Low Risk")</f>
        <v>High Risk</v>
      </c>
      <c r="V259" s="1" t="str">
        <f>IF(B259&lt;=30, "18-30", IF(B259&lt;=40, "31-40", IF(B259&lt;=50, "41-50", IF(B259&lt;=60, "51-60", "61-74"))))</f>
        <v>61-74</v>
      </c>
      <c r="W259" s="1" t="str">
        <f t="shared" ref="W259:W322" si="26">IF(C259&lt;=50000, "0-50000", IF(C259&lt;=100000, "50001-100000", IF(C259&lt;=150000, "100001-150000", "150001-200000")))</f>
        <v>100001-150000</v>
      </c>
      <c r="X259" s="1" t="str">
        <f t="shared" ref="X259:X322" si="27">IF(K259&lt;=5, "0-5", IF(K259&lt;=10, "6-10", IF(K259&lt;=15, "11-15", "16-19")))</f>
        <v>6-10</v>
      </c>
      <c r="Y259" s="1" t="str">
        <f t="shared" ref="Y259:Y322" si="28">IF(H259&lt;=25000, "0-25000", IF(H259&lt;=50000, "25001-50000", IF(H259&lt;=75000, "50001-75000", IF(H259&lt;=100000, "75001-100000", "100001+"))))</f>
        <v>50001-75000</v>
      </c>
      <c r="Z259" s="1" t="str">
        <f t="shared" ref="Z259:Z322" si="29">IF(AND(D259&gt;=300, D259&lt;=399), "300-399",IF(AND(D259&gt;=400, D259&lt;=499), "400-499",IF(AND(D259&gt;=500, D259&lt;=599), "500-599",IF(AND(D259&gt;=600, D259&lt;=699), "600-699",IF(AND(D259&gt;=700, D259&lt;=799), "700-799",IF(D259&gt;=800, "800-847","Invalid"))))))</f>
        <v>600-699</v>
      </c>
    </row>
    <row r="260" spans="1:26" x14ac:dyDescent="0.25">
      <c r="A260" s="1" t="s">
        <v>294</v>
      </c>
      <c r="B260" s="1">
        <v>61</v>
      </c>
      <c r="C260" s="1">
        <v>109456</v>
      </c>
      <c r="D260" s="1">
        <v>354</v>
      </c>
      <c r="E260" s="6">
        <v>0.71998099018357598</v>
      </c>
      <c r="F260" s="1">
        <v>3</v>
      </c>
      <c r="G260" s="1">
        <v>0</v>
      </c>
      <c r="H260" s="1">
        <v>8526</v>
      </c>
      <c r="I260" s="6">
        <v>0.21230695492163401</v>
      </c>
      <c r="J260" s="2" t="s">
        <v>41</v>
      </c>
      <c r="K260" s="1">
        <v>0</v>
      </c>
      <c r="L260" s="1" t="s">
        <v>20</v>
      </c>
      <c r="M260" s="1" t="s">
        <v>51</v>
      </c>
      <c r="N260" s="1" t="s">
        <v>22</v>
      </c>
      <c r="O260" s="1" t="s">
        <v>23</v>
      </c>
      <c r="P260" s="1" t="s">
        <v>28</v>
      </c>
      <c r="Q260" s="1" t="s">
        <v>23</v>
      </c>
      <c r="R260" s="1" t="s">
        <v>28</v>
      </c>
      <c r="S260" s="1" t="s">
        <v>23</v>
      </c>
      <c r="T260" s="1">
        <f t="shared" si="24"/>
        <v>4</v>
      </c>
      <c r="U260" s="1" t="str">
        <f t="shared" si="25"/>
        <v>High Risk</v>
      </c>
      <c r="V260" s="1" t="str">
        <f>IF(B260&lt;=30, "18-30", IF(B260&lt;=40, "31-40", IF(B260&lt;=50, "41-50", IF(B260&lt;=60, "51-60", "61-74"))))</f>
        <v>61-74</v>
      </c>
      <c r="W260" s="1" t="str">
        <f t="shared" si="26"/>
        <v>100001-150000</v>
      </c>
      <c r="X260" s="1" t="str">
        <f t="shared" si="27"/>
        <v>0-5</v>
      </c>
      <c r="Y260" s="1" t="str">
        <f t="shared" si="28"/>
        <v>0-25000</v>
      </c>
      <c r="Z260" s="1" t="str">
        <f t="shared" si="29"/>
        <v>300-399</v>
      </c>
    </row>
    <row r="261" spans="1:26" x14ac:dyDescent="0.25">
      <c r="A261" s="1" t="s">
        <v>295</v>
      </c>
      <c r="B261" s="1">
        <v>43</v>
      </c>
      <c r="C261" s="1">
        <v>70284</v>
      </c>
      <c r="D261" s="1">
        <v>405</v>
      </c>
      <c r="E261" s="6">
        <v>0.32837889104636098</v>
      </c>
      <c r="F261" s="1">
        <v>2</v>
      </c>
      <c r="G261" s="1">
        <v>0</v>
      </c>
      <c r="H261" s="1">
        <v>10778</v>
      </c>
      <c r="I261" s="6">
        <v>0.18852160952834801</v>
      </c>
      <c r="J261" s="2" t="s">
        <v>33</v>
      </c>
      <c r="K261" s="1">
        <v>9</v>
      </c>
      <c r="L261" s="1" t="s">
        <v>20</v>
      </c>
      <c r="M261" s="1" t="s">
        <v>21</v>
      </c>
      <c r="N261" s="1" t="s">
        <v>22</v>
      </c>
      <c r="O261" s="1" t="s">
        <v>23</v>
      </c>
      <c r="P261" s="1" t="s">
        <v>23</v>
      </c>
      <c r="Q261" s="1" t="s">
        <v>28</v>
      </c>
      <c r="R261" s="1" t="s">
        <v>23</v>
      </c>
      <c r="S261" s="1" t="s">
        <v>28</v>
      </c>
      <c r="T261" s="1">
        <f t="shared" si="24"/>
        <v>4</v>
      </c>
      <c r="U261" s="1" t="str">
        <f t="shared" si="25"/>
        <v>High Risk</v>
      </c>
      <c r="V261" s="1" t="str">
        <f>IF(B261&lt;=30, "18-30", IF(B261&lt;=40, "31-40", IF(B261&lt;=50, "41-50", IF(B261&lt;=60, "51-60", "61-74"))))</f>
        <v>41-50</v>
      </c>
      <c r="W261" s="1" t="str">
        <f t="shared" si="26"/>
        <v>50001-100000</v>
      </c>
      <c r="X261" s="1" t="str">
        <f t="shared" si="27"/>
        <v>6-10</v>
      </c>
      <c r="Y261" s="1" t="str">
        <f t="shared" si="28"/>
        <v>0-25000</v>
      </c>
      <c r="Z261" s="1" t="str">
        <f t="shared" si="29"/>
        <v>400-499</v>
      </c>
    </row>
    <row r="262" spans="1:26" x14ac:dyDescent="0.25">
      <c r="A262" s="1" t="s">
        <v>296</v>
      </c>
      <c r="B262" s="1">
        <v>49</v>
      </c>
      <c r="C262" s="1">
        <v>61540</v>
      </c>
      <c r="D262" s="1">
        <v>777</v>
      </c>
      <c r="E262" s="6">
        <v>0.58662410693543798</v>
      </c>
      <c r="F262" s="1">
        <v>2</v>
      </c>
      <c r="G262" s="1">
        <v>0</v>
      </c>
      <c r="H262" s="1">
        <v>15171</v>
      </c>
      <c r="I262" s="6">
        <v>0.30163393500000002</v>
      </c>
      <c r="J262" s="2" t="s">
        <v>33</v>
      </c>
      <c r="K262" s="1">
        <v>8</v>
      </c>
      <c r="L262" s="1" t="s">
        <v>26</v>
      </c>
      <c r="M262" s="1" t="s">
        <v>27</v>
      </c>
      <c r="N262" s="1" t="s">
        <v>28</v>
      </c>
      <c r="O262" s="1" t="s">
        <v>23</v>
      </c>
      <c r="P262" s="1" t="s">
        <v>22</v>
      </c>
      <c r="Q262" s="1" t="s">
        <v>28</v>
      </c>
      <c r="R262" s="1" t="s">
        <v>28</v>
      </c>
      <c r="S262" s="1" t="s">
        <v>22</v>
      </c>
      <c r="T262" s="1">
        <f t="shared" si="24"/>
        <v>3</v>
      </c>
      <c r="U262" s="1" t="str">
        <f t="shared" si="25"/>
        <v>Low Risk</v>
      </c>
      <c r="V262" s="1" t="str">
        <f>IF(B262&lt;=30, "18-30", IF(B262&lt;=40, "31-40", IF(B262&lt;=50, "41-50", IF(B262&lt;=60, "51-60", "61-74"))))</f>
        <v>41-50</v>
      </c>
      <c r="W262" s="1" t="str">
        <f t="shared" si="26"/>
        <v>50001-100000</v>
      </c>
      <c r="X262" s="1" t="str">
        <f t="shared" si="27"/>
        <v>6-10</v>
      </c>
      <c r="Y262" s="1" t="str">
        <f t="shared" si="28"/>
        <v>0-25000</v>
      </c>
      <c r="Z262" s="1" t="str">
        <f t="shared" si="29"/>
        <v>700-799</v>
      </c>
    </row>
    <row r="263" spans="1:26" x14ac:dyDescent="0.25">
      <c r="A263" s="1" t="s">
        <v>297</v>
      </c>
      <c r="B263" s="1">
        <v>23</v>
      </c>
      <c r="C263" s="1">
        <v>93752</v>
      </c>
      <c r="D263" s="1">
        <v>350</v>
      </c>
      <c r="E263" s="6">
        <v>0.73740882234379501</v>
      </c>
      <c r="F263" s="1">
        <v>0</v>
      </c>
      <c r="G263" s="1">
        <v>0</v>
      </c>
      <c r="H263" s="1">
        <v>11942</v>
      </c>
      <c r="I263" s="6">
        <v>0.233680655162464</v>
      </c>
      <c r="J263" s="2" t="s">
        <v>33</v>
      </c>
      <c r="K263" s="1">
        <v>3</v>
      </c>
      <c r="L263" s="1" t="s">
        <v>43</v>
      </c>
      <c r="M263" s="1" t="s">
        <v>37</v>
      </c>
      <c r="N263" s="1" t="s">
        <v>28</v>
      </c>
      <c r="O263" s="1" t="s">
        <v>23</v>
      </c>
      <c r="P263" s="1" t="s">
        <v>28</v>
      </c>
      <c r="Q263" s="1" t="s">
        <v>22</v>
      </c>
      <c r="R263" s="1" t="s">
        <v>23</v>
      </c>
      <c r="S263" s="1" t="s">
        <v>22</v>
      </c>
      <c r="T263" s="1">
        <f t="shared" si="24"/>
        <v>4</v>
      </c>
      <c r="U263" s="1" t="str">
        <f t="shared" si="25"/>
        <v>High Risk</v>
      </c>
      <c r="V263" s="1" t="str">
        <f>IF(B263&lt;=30, "18-30", IF(B263&lt;=40, "31-40", IF(B263&lt;=50, "41-50", IF(B263&lt;=60, "51-60", "61-74"))))</f>
        <v>18-30</v>
      </c>
      <c r="W263" s="1" t="str">
        <f t="shared" si="26"/>
        <v>50001-100000</v>
      </c>
      <c r="X263" s="1" t="str">
        <f t="shared" si="27"/>
        <v>0-5</v>
      </c>
      <c r="Y263" s="1" t="str">
        <f t="shared" si="28"/>
        <v>0-25000</v>
      </c>
      <c r="Z263" s="1" t="str">
        <f t="shared" si="29"/>
        <v>300-399</v>
      </c>
    </row>
    <row r="264" spans="1:26" x14ac:dyDescent="0.25">
      <c r="A264" s="1" t="s">
        <v>298</v>
      </c>
      <c r="B264" s="1">
        <v>49</v>
      </c>
      <c r="C264" s="1">
        <v>42350</v>
      </c>
      <c r="D264" s="1">
        <v>341</v>
      </c>
      <c r="E264" s="6">
        <v>0.30258364594239501</v>
      </c>
      <c r="F264" s="1">
        <v>6</v>
      </c>
      <c r="G264" s="1">
        <v>0</v>
      </c>
      <c r="H264" s="1">
        <v>83022</v>
      </c>
      <c r="I264" s="6">
        <v>0.18503708010491801</v>
      </c>
      <c r="J264" s="2" t="s">
        <v>25</v>
      </c>
      <c r="K264" s="1">
        <v>5</v>
      </c>
      <c r="L264" s="1" t="s">
        <v>43</v>
      </c>
      <c r="M264" s="1" t="s">
        <v>31</v>
      </c>
      <c r="N264" s="1" t="s">
        <v>22</v>
      </c>
      <c r="O264" s="1" t="s">
        <v>23</v>
      </c>
      <c r="P264" s="1" t="s">
        <v>23</v>
      </c>
      <c r="Q264" s="1" t="s">
        <v>22</v>
      </c>
      <c r="R264" s="1" t="s">
        <v>23</v>
      </c>
      <c r="S264" s="1" t="s">
        <v>23</v>
      </c>
      <c r="T264" s="1">
        <f t="shared" si="24"/>
        <v>6</v>
      </c>
      <c r="U264" s="1" t="str">
        <f t="shared" si="25"/>
        <v>High Risk</v>
      </c>
      <c r="V264" s="1" t="str">
        <f>IF(B264&lt;=30, "18-30", IF(B264&lt;=40, "31-40", IF(B264&lt;=50, "41-50", IF(B264&lt;=60, "51-60", "61-74"))))</f>
        <v>41-50</v>
      </c>
      <c r="W264" s="1" t="str">
        <f t="shared" si="26"/>
        <v>0-50000</v>
      </c>
      <c r="X264" s="1" t="str">
        <f t="shared" si="27"/>
        <v>0-5</v>
      </c>
      <c r="Y264" s="1" t="str">
        <f t="shared" si="28"/>
        <v>75001-100000</v>
      </c>
      <c r="Z264" s="1" t="str">
        <f t="shared" si="29"/>
        <v>300-399</v>
      </c>
    </row>
    <row r="265" spans="1:26" x14ac:dyDescent="0.25">
      <c r="A265" s="1" t="s">
        <v>299</v>
      </c>
      <c r="B265" s="1">
        <v>72</v>
      </c>
      <c r="C265" s="1">
        <v>97750</v>
      </c>
      <c r="D265" s="1">
        <v>414</v>
      </c>
      <c r="E265" s="6">
        <v>0.79734942715995405</v>
      </c>
      <c r="F265" s="1">
        <v>4</v>
      </c>
      <c r="G265" s="1">
        <v>0</v>
      </c>
      <c r="H265" s="1">
        <v>72332</v>
      </c>
      <c r="I265" s="6">
        <v>0.20160671168899399</v>
      </c>
      <c r="J265" s="2" t="s">
        <v>41</v>
      </c>
      <c r="K265" s="1">
        <v>15</v>
      </c>
      <c r="L265" s="1" t="s">
        <v>43</v>
      </c>
      <c r="M265" s="1" t="s">
        <v>27</v>
      </c>
      <c r="N265" s="1" t="s">
        <v>22</v>
      </c>
      <c r="O265" s="1" t="s">
        <v>23</v>
      </c>
      <c r="P265" s="1" t="s">
        <v>22</v>
      </c>
      <c r="Q265" s="1" t="s">
        <v>23</v>
      </c>
      <c r="R265" s="1" t="s">
        <v>28</v>
      </c>
      <c r="S265" s="1" t="s">
        <v>23</v>
      </c>
      <c r="T265" s="1">
        <f t="shared" si="24"/>
        <v>5</v>
      </c>
      <c r="U265" s="1" t="str">
        <f t="shared" si="25"/>
        <v>High Risk</v>
      </c>
      <c r="V265" s="1" t="str">
        <f>IF(B265&lt;=30, "18-30", IF(B265&lt;=40, "31-40", IF(B265&lt;=50, "41-50", IF(B265&lt;=60, "51-60", "61-74"))))</f>
        <v>61-74</v>
      </c>
      <c r="W265" s="1" t="str">
        <f t="shared" si="26"/>
        <v>50001-100000</v>
      </c>
      <c r="X265" s="1" t="str">
        <f t="shared" si="27"/>
        <v>11-15</v>
      </c>
      <c r="Y265" s="1" t="str">
        <f t="shared" si="28"/>
        <v>50001-75000</v>
      </c>
      <c r="Z265" s="1" t="str">
        <f t="shared" si="29"/>
        <v>400-499</v>
      </c>
    </row>
    <row r="266" spans="1:26" x14ac:dyDescent="0.25">
      <c r="A266" s="1" t="s">
        <v>300</v>
      </c>
      <c r="B266" s="1">
        <v>21</v>
      </c>
      <c r="C266" s="1">
        <v>142016</v>
      </c>
      <c r="D266" s="1">
        <v>445</v>
      </c>
      <c r="E266" s="6">
        <v>0.82778816546883704</v>
      </c>
      <c r="F266" s="1">
        <v>6</v>
      </c>
      <c r="G266" s="1">
        <v>1</v>
      </c>
      <c r="H266" s="1">
        <v>65548</v>
      </c>
      <c r="I266" s="6">
        <v>0.27281796967203398</v>
      </c>
      <c r="J266" s="2" t="s">
        <v>41</v>
      </c>
      <c r="K266" s="1">
        <v>1</v>
      </c>
      <c r="L266" s="1" t="s">
        <v>30</v>
      </c>
      <c r="M266" s="1" t="s">
        <v>51</v>
      </c>
      <c r="N266" s="1" t="s">
        <v>22</v>
      </c>
      <c r="O266" s="1" t="s">
        <v>28</v>
      </c>
      <c r="P266" s="1" t="s">
        <v>23</v>
      </c>
      <c r="Q266" s="1" t="s">
        <v>22</v>
      </c>
      <c r="R266" s="1" t="s">
        <v>22</v>
      </c>
      <c r="S266" s="1" t="s">
        <v>28</v>
      </c>
      <c r="T266" s="1">
        <f t="shared" si="24"/>
        <v>4</v>
      </c>
      <c r="U266" s="1" t="str">
        <f t="shared" si="25"/>
        <v>High Risk</v>
      </c>
      <c r="V266" s="1" t="str">
        <f>IF(B266&lt;=30, "18-30", IF(B266&lt;=40, "31-40", IF(B266&lt;=50, "41-50", IF(B266&lt;=60, "51-60", "61-74"))))</f>
        <v>18-30</v>
      </c>
      <c r="W266" s="1" t="str">
        <f t="shared" si="26"/>
        <v>100001-150000</v>
      </c>
      <c r="X266" s="1" t="str">
        <f t="shared" si="27"/>
        <v>0-5</v>
      </c>
      <c r="Y266" s="1" t="str">
        <f t="shared" si="28"/>
        <v>50001-75000</v>
      </c>
      <c r="Z266" s="1" t="str">
        <f t="shared" si="29"/>
        <v>400-499</v>
      </c>
    </row>
    <row r="267" spans="1:26" x14ac:dyDescent="0.25">
      <c r="A267" s="1" t="s">
        <v>301</v>
      </c>
      <c r="B267" s="1">
        <v>72</v>
      </c>
      <c r="C267" s="1">
        <v>16062</v>
      </c>
      <c r="D267" s="1">
        <v>584</v>
      </c>
      <c r="E267" s="6">
        <v>1.0250172679243299</v>
      </c>
      <c r="F267" s="1">
        <v>1</v>
      </c>
      <c r="G267" s="1">
        <v>0</v>
      </c>
      <c r="H267" s="1">
        <v>92285</v>
      </c>
      <c r="I267" s="6">
        <v>0.24001711234570999</v>
      </c>
      <c r="J267" s="2" t="s">
        <v>33</v>
      </c>
      <c r="K267" s="1">
        <v>17</v>
      </c>
      <c r="L267" s="1" t="s">
        <v>36</v>
      </c>
      <c r="M267" s="1" t="s">
        <v>27</v>
      </c>
      <c r="N267" s="1" t="s">
        <v>23</v>
      </c>
      <c r="O267" s="1" t="s">
        <v>22</v>
      </c>
      <c r="P267" s="1" t="s">
        <v>23</v>
      </c>
      <c r="Q267" s="1" t="s">
        <v>23</v>
      </c>
      <c r="R267" s="1" t="s">
        <v>28</v>
      </c>
      <c r="S267" s="1" t="s">
        <v>22</v>
      </c>
      <c r="T267" s="1">
        <f t="shared" si="24"/>
        <v>5</v>
      </c>
      <c r="U267" s="1" t="str">
        <f t="shared" si="25"/>
        <v>High Risk</v>
      </c>
      <c r="V267" s="1" t="str">
        <f>IF(B267&lt;=30, "18-30", IF(B267&lt;=40, "31-40", IF(B267&lt;=50, "41-50", IF(B267&lt;=60, "51-60", "61-74"))))</f>
        <v>61-74</v>
      </c>
      <c r="W267" s="1" t="str">
        <f t="shared" si="26"/>
        <v>0-50000</v>
      </c>
      <c r="X267" s="1" t="str">
        <f t="shared" si="27"/>
        <v>16-19</v>
      </c>
      <c r="Y267" s="1" t="str">
        <f t="shared" si="28"/>
        <v>75001-100000</v>
      </c>
      <c r="Z267" s="1" t="str">
        <f t="shared" si="29"/>
        <v>500-599</v>
      </c>
    </row>
    <row r="268" spans="1:26" x14ac:dyDescent="0.25">
      <c r="A268" s="1" t="s">
        <v>302</v>
      </c>
      <c r="B268" s="1">
        <v>28</v>
      </c>
      <c r="C268" s="1">
        <v>75692</v>
      </c>
      <c r="D268" s="1">
        <v>534</v>
      </c>
      <c r="E268" s="6">
        <v>0.54618668816599802</v>
      </c>
      <c r="F268" s="1">
        <v>4</v>
      </c>
      <c r="G268" s="1">
        <v>0</v>
      </c>
      <c r="H268" s="1">
        <v>48397</v>
      </c>
      <c r="I268" s="6">
        <v>0.183376210614069</v>
      </c>
      <c r="J268" s="2" t="s">
        <v>48</v>
      </c>
      <c r="K268" s="1">
        <v>9</v>
      </c>
      <c r="L268" s="1" t="s">
        <v>20</v>
      </c>
      <c r="M268" s="1" t="s">
        <v>27</v>
      </c>
      <c r="N268" s="1" t="s">
        <v>23</v>
      </c>
      <c r="O268" s="1" t="s">
        <v>23</v>
      </c>
      <c r="P268" s="1" t="s">
        <v>22</v>
      </c>
      <c r="Q268" s="1" t="s">
        <v>22</v>
      </c>
      <c r="R268" s="1" t="s">
        <v>23</v>
      </c>
      <c r="S268" s="1" t="s">
        <v>22</v>
      </c>
      <c r="T268" s="1">
        <f t="shared" si="24"/>
        <v>6</v>
      </c>
      <c r="U268" s="1" t="str">
        <f t="shared" si="25"/>
        <v>High Risk</v>
      </c>
      <c r="V268" s="1" t="str">
        <f>IF(B268&lt;=30, "18-30", IF(B268&lt;=40, "31-40", IF(B268&lt;=50, "41-50", IF(B268&lt;=60, "51-60", "61-74"))))</f>
        <v>18-30</v>
      </c>
      <c r="W268" s="1" t="str">
        <f t="shared" si="26"/>
        <v>50001-100000</v>
      </c>
      <c r="X268" s="1" t="str">
        <f t="shared" si="27"/>
        <v>6-10</v>
      </c>
      <c r="Y268" s="1" t="str">
        <f t="shared" si="28"/>
        <v>25001-50000</v>
      </c>
      <c r="Z268" s="1" t="str">
        <f t="shared" si="29"/>
        <v>500-599</v>
      </c>
    </row>
    <row r="269" spans="1:26" x14ac:dyDescent="0.25">
      <c r="A269" s="1" t="s">
        <v>303</v>
      </c>
      <c r="B269" s="1">
        <v>73</v>
      </c>
      <c r="C269" s="1">
        <v>158087</v>
      </c>
      <c r="D269" s="1">
        <v>669</v>
      </c>
      <c r="E269" s="6">
        <v>0.547284935252489</v>
      </c>
      <c r="F269" s="1">
        <v>4</v>
      </c>
      <c r="G269" s="1">
        <v>0</v>
      </c>
      <c r="H269" s="1">
        <v>68998</v>
      </c>
      <c r="I269" s="6">
        <v>0.30163393500000002</v>
      </c>
      <c r="J269" s="2" t="s">
        <v>41</v>
      </c>
      <c r="K269" s="1">
        <v>16</v>
      </c>
      <c r="L269" s="1" t="s">
        <v>43</v>
      </c>
      <c r="M269" s="1" t="s">
        <v>51</v>
      </c>
      <c r="N269" s="1" t="s">
        <v>22</v>
      </c>
      <c r="O269" s="1" t="s">
        <v>22</v>
      </c>
      <c r="P269" s="1" t="s">
        <v>23</v>
      </c>
      <c r="Q269" s="1" t="s">
        <v>28</v>
      </c>
      <c r="R269" s="1" t="s">
        <v>23</v>
      </c>
      <c r="S269" s="1" t="s">
        <v>22</v>
      </c>
      <c r="T269" s="1">
        <f t="shared" si="24"/>
        <v>5</v>
      </c>
      <c r="U269" s="1" t="str">
        <f t="shared" si="25"/>
        <v>High Risk</v>
      </c>
      <c r="V269" s="1" t="str">
        <f>IF(B269&lt;=30, "18-30", IF(B269&lt;=40, "31-40", IF(B269&lt;=50, "41-50", IF(B269&lt;=60, "51-60", "61-74"))))</f>
        <v>61-74</v>
      </c>
      <c r="W269" s="1" t="str">
        <f t="shared" si="26"/>
        <v>150001-200000</v>
      </c>
      <c r="X269" s="1" t="str">
        <f t="shared" si="27"/>
        <v>16-19</v>
      </c>
      <c r="Y269" s="1" t="str">
        <f t="shared" si="28"/>
        <v>50001-75000</v>
      </c>
      <c r="Z269" s="1" t="str">
        <f t="shared" si="29"/>
        <v>600-699</v>
      </c>
    </row>
    <row r="270" spans="1:26" x14ac:dyDescent="0.25">
      <c r="A270" s="1" t="s">
        <v>304</v>
      </c>
      <c r="B270" s="1">
        <v>34</v>
      </c>
      <c r="C270" s="1">
        <v>53765</v>
      </c>
      <c r="D270" s="1">
        <v>736</v>
      </c>
      <c r="E270" s="6">
        <v>0.66539887782346296</v>
      </c>
      <c r="F270" s="1">
        <v>5</v>
      </c>
      <c r="G270" s="1">
        <v>0</v>
      </c>
      <c r="H270" s="1">
        <v>52413</v>
      </c>
      <c r="I270" s="6">
        <v>0.33023113051476399</v>
      </c>
      <c r="J270" s="2" t="s">
        <v>48</v>
      </c>
      <c r="K270" s="1">
        <v>12</v>
      </c>
      <c r="L270" s="1" t="s">
        <v>26</v>
      </c>
      <c r="M270" s="1" t="s">
        <v>27</v>
      </c>
      <c r="N270" s="1" t="s">
        <v>23</v>
      </c>
      <c r="O270" s="1" t="s">
        <v>23</v>
      </c>
      <c r="P270" s="1" t="s">
        <v>28</v>
      </c>
      <c r="Q270" s="1" t="s">
        <v>28</v>
      </c>
      <c r="R270" s="1" t="s">
        <v>23</v>
      </c>
      <c r="S270" s="1" t="s">
        <v>22</v>
      </c>
      <c r="T270" s="1">
        <f t="shared" si="24"/>
        <v>4</v>
      </c>
      <c r="U270" s="1" t="str">
        <f t="shared" si="25"/>
        <v>High Risk</v>
      </c>
      <c r="V270" s="1" t="str">
        <f>IF(B270&lt;=30, "18-30", IF(B270&lt;=40, "31-40", IF(B270&lt;=50, "41-50", IF(B270&lt;=60, "51-60", "61-74"))))</f>
        <v>31-40</v>
      </c>
      <c r="W270" s="1" t="str">
        <f t="shared" si="26"/>
        <v>50001-100000</v>
      </c>
      <c r="X270" s="1" t="str">
        <f t="shared" si="27"/>
        <v>11-15</v>
      </c>
      <c r="Y270" s="1" t="str">
        <f t="shared" si="28"/>
        <v>50001-75000</v>
      </c>
      <c r="Z270" s="1" t="str">
        <f t="shared" si="29"/>
        <v>700-799</v>
      </c>
    </row>
    <row r="271" spans="1:26" x14ac:dyDescent="0.25">
      <c r="A271" s="1" t="s">
        <v>305</v>
      </c>
      <c r="B271" s="1">
        <v>55</v>
      </c>
      <c r="C271" s="1">
        <v>198062</v>
      </c>
      <c r="D271" s="1">
        <v>766</v>
      </c>
      <c r="E271" s="6">
        <v>0.65956053460988295</v>
      </c>
      <c r="F271" s="1">
        <v>0</v>
      </c>
      <c r="G271" s="1">
        <v>0</v>
      </c>
      <c r="H271" s="1">
        <v>50989</v>
      </c>
      <c r="I271" s="6">
        <v>0.37528272138084701</v>
      </c>
      <c r="J271" s="2" t="s">
        <v>41</v>
      </c>
      <c r="K271" s="1">
        <v>17</v>
      </c>
      <c r="L271" s="1" t="s">
        <v>43</v>
      </c>
      <c r="M271" s="1" t="s">
        <v>31</v>
      </c>
      <c r="N271" s="1" t="s">
        <v>23</v>
      </c>
      <c r="O271" s="1" t="s">
        <v>23</v>
      </c>
      <c r="P271" s="1" t="s">
        <v>28</v>
      </c>
      <c r="Q271" s="1" t="s">
        <v>23</v>
      </c>
      <c r="R271" s="1" t="s">
        <v>22</v>
      </c>
      <c r="S271" s="1" t="s">
        <v>22</v>
      </c>
      <c r="T271" s="1">
        <f t="shared" si="24"/>
        <v>5</v>
      </c>
      <c r="U271" s="1" t="str">
        <f t="shared" si="25"/>
        <v>High Risk</v>
      </c>
      <c r="V271" s="1" t="str">
        <f>IF(B271&lt;=30, "18-30", IF(B271&lt;=40, "31-40", IF(B271&lt;=50, "41-50", IF(B271&lt;=60, "51-60", "61-74"))))</f>
        <v>51-60</v>
      </c>
      <c r="W271" s="1" t="str">
        <f t="shared" si="26"/>
        <v>150001-200000</v>
      </c>
      <c r="X271" s="1" t="str">
        <f t="shared" si="27"/>
        <v>16-19</v>
      </c>
      <c r="Y271" s="1" t="str">
        <f t="shared" si="28"/>
        <v>50001-75000</v>
      </c>
      <c r="Z271" s="1" t="str">
        <f t="shared" si="29"/>
        <v>700-799</v>
      </c>
    </row>
    <row r="272" spans="1:26" x14ac:dyDescent="0.25">
      <c r="A272" s="1" t="s">
        <v>306</v>
      </c>
      <c r="B272" s="1">
        <v>41</v>
      </c>
      <c r="C272" s="1">
        <v>38049</v>
      </c>
      <c r="D272" s="1">
        <v>648</v>
      </c>
      <c r="E272" s="6">
        <v>0.72527337219912102</v>
      </c>
      <c r="F272" s="1">
        <v>6</v>
      </c>
      <c r="G272" s="1">
        <v>0</v>
      </c>
      <c r="H272" s="1">
        <v>44016</v>
      </c>
      <c r="I272" s="6">
        <v>0.26032550210056199</v>
      </c>
      <c r="J272" s="2" t="s">
        <v>41</v>
      </c>
      <c r="K272" s="1">
        <v>12</v>
      </c>
      <c r="L272" s="1" t="s">
        <v>36</v>
      </c>
      <c r="M272" s="1" t="s">
        <v>21</v>
      </c>
      <c r="N272" s="1" t="s">
        <v>22</v>
      </c>
      <c r="O272" s="1" t="s">
        <v>23</v>
      </c>
      <c r="P272" s="1" t="s">
        <v>22</v>
      </c>
      <c r="Q272" s="1" t="s">
        <v>28</v>
      </c>
      <c r="R272" s="1" t="s">
        <v>23</v>
      </c>
      <c r="S272" s="1" t="s">
        <v>23</v>
      </c>
      <c r="T272" s="1">
        <f t="shared" si="24"/>
        <v>5</v>
      </c>
      <c r="U272" s="1" t="str">
        <f t="shared" si="25"/>
        <v>High Risk</v>
      </c>
      <c r="V272" s="1" t="str">
        <f>IF(B272&lt;=30, "18-30", IF(B272&lt;=40, "31-40", IF(B272&lt;=50, "41-50", IF(B272&lt;=60, "51-60", "61-74"))))</f>
        <v>41-50</v>
      </c>
      <c r="W272" s="1" t="str">
        <f t="shared" si="26"/>
        <v>0-50000</v>
      </c>
      <c r="X272" s="1" t="str">
        <f t="shared" si="27"/>
        <v>11-15</v>
      </c>
      <c r="Y272" s="1" t="str">
        <f t="shared" si="28"/>
        <v>25001-50000</v>
      </c>
      <c r="Z272" s="1" t="str">
        <f t="shared" si="29"/>
        <v>600-699</v>
      </c>
    </row>
    <row r="273" spans="1:26" x14ac:dyDescent="0.25">
      <c r="A273" s="1" t="s">
        <v>307</v>
      </c>
      <c r="B273" s="1">
        <v>22</v>
      </c>
      <c r="C273" s="1">
        <v>166222</v>
      </c>
      <c r="D273" s="1">
        <v>762</v>
      </c>
      <c r="E273" s="6">
        <v>0.65680663609302004</v>
      </c>
      <c r="F273" s="1">
        <v>6</v>
      </c>
      <c r="G273" s="1">
        <v>0</v>
      </c>
      <c r="H273" s="1">
        <v>29416</v>
      </c>
      <c r="I273" s="6">
        <v>0.27342243035457198</v>
      </c>
      <c r="J273" s="2" t="s">
        <v>33</v>
      </c>
      <c r="K273" s="1">
        <v>16</v>
      </c>
      <c r="L273" s="1" t="s">
        <v>36</v>
      </c>
      <c r="M273" s="1" t="s">
        <v>27</v>
      </c>
      <c r="N273" s="1" t="s">
        <v>22</v>
      </c>
      <c r="O273" s="1" t="s">
        <v>23</v>
      </c>
      <c r="P273" s="1" t="s">
        <v>23</v>
      </c>
      <c r="Q273" s="1" t="s">
        <v>22</v>
      </c>
      <c r="R273" s="1" t="s">
        <v>22</v>
      </c>
      <c r="S273" s="1" t="s">
        <v>22</v>
      </c>
      <c r="T273" s="1">
        <f t="shared" si="24"/>
        <v>6</v>
      </c>
      <c r="U273" s="1" t="str">
        <f t="shared" si="25"/>
        <v>High Risk</v>
      </c>
      <c r="V273" s="1" t="str">
        <f>IF(B273&lt;=30, "18-30", IF(B273&lt;=40, "31-40", IF(B273&lt;=50, "41-50", IF(B273&lt;=60, "51-60", "61-74"))))</f>
        <v>18-30</v>
      </c>
      <c r="W273" s="1" t="str">
        <f t="shared" si="26"/>
        <v>150001-200000</v>
      </c>
      <c r="X273" s="1" t="str">
        <f t="shared" si="27"/>
        <v>16-19</v>
      </c>
      <c r="Y273" s="1" t="str">
        <f t="shared" si="28"/>
        <v>25001-50000</v>
      </c>
      <c r="Z273" s="1" t="str">
        <f t="shared" si="29"/>
        <v>700-799</v>
      </c>
    </row>
    <row r="274" spans="1:26" x14ac:dyDescent="0.25">
      <c r="A274" s="1" t="s">
        <v>308</v>
      </c>
      <c r="B274" s="1">
        <v>69</v>
      </c>
      <c r="C274" s="1">
        <v>107658</v>
      </c>
      <c r="D274" s="1">
        <v>423</v>
      </c>
      <c r="E274" s="6">
        <v>0.47878761819239202</v>
      </c>
      <c r="F274" s="1">
        <v>0</v>
      </c>
      <c r="G274" s="1">
        <v>1</v>
      </c>
      <c r="H274" s="1">
        <v>45776</v>
      </c>
      <c r="I274" s="6">
        <v>0.30028105156861201</v>
      </c>
      <c r="J274" s="2" t="s">
        <v>33</v>
      </c>
      <c r="K274" s="1">
        <v>4</v>
      </c>
      <c r="L274" s="1" t="s">
        <v>20</v>
      </c>
      <c r="M274" s="1" t="s">
        <v>31</v>
      </c>
      <c r="N274" s="1" t="s">
        <v>23</v>
      </c>
      <c r="O274" s="1" t="s">
        <v>22</v>
      </c>
      <c r="P274" s="1" t="s">
        <v>23</v>
      </c>
      <c r="Q274" s="1" t="s">
        <v>22</v>
      </c>
      <c r="R274" s="1" t="s">
        <v>23</v>
      </c>
      <c r="S274" s="1" t="s">
        <v>23</v>
      </c>
      <c r="T274" s="1">
        <f t="shared" si="24"/>
        <v>6</v>
      </c>
      <c r="U274" s="1" t="str">
        <f t="shared" si="25"/>
        <v>High Risk</v>
      </c>
      <c r="V274" s="1" t="str">
        <f>IF(B274&lt;=30, "18-30", IF(B274&lt;=40, "31-40", IF(B274&lt;=50, "41-50", IF(B274&lt;=60, "51-60", "61-74"))))</f>
        <v>61-74</v>
      </c>
      <c r="W274" s="1" t="str">
        <f t="shared" si="26"/>
        <v>100001-150000</v>
      </c>
      <c r="X274" s="1" t="str">
        <f t="shared" si="27"/>
        <v>0-5</v>
      </c>
      <c r="Y274" s="1" t="str">
        <f t="shared" si="28"/>
        <v>25001-50000</v>
      </c>
      <c r="Z274" s="1" t="str">
        <f t="shared" si="29"/>
        <v>400-499</v>
      </c>
    </row>
    <row r="275" spans="1:26" x14ac:dyDescent="0.25">
      <c r="A275" s="1" t="s">
        <v>309</v>
      </c>
      <c r="B275" s="1">
        <v>51</v>
      </c>
      <c r="C275" s="1">
        <v>193031</v>
      </c>
      <c r="D275" s="1">
        <v>670</v>
      </c>
      <c r="E275" s="6">
        <v>0.74439942419469995</v>
      </c>
      <c r="F275" s="1">
        <v>6</v>
      </c>
      <c r="G275" s="1">
        <v>1</v>
      </c>
      <c r="H275" s="1">
        <v>80150</v>
      </c>
      <c r="I275" s="6">
        <v>0.45787835766122498</v>
      </c>
      <c r="J275" s="2" t="s">
        <v>25</v>
      </c>
      <c r="K275" s="1">
        <v>10</v>
      </c>
      <c r="L275" s="1" t="s">
        <v>30</v>
      </c>
      <c r="M275" s="1" t="s">
        <v>21</v>
      </c>
      <c r="N275" s="1" t="s">
        <v>28</v>
      </c>
      <c r="O275" s="1" t="s">
        <v>28</v>
      </c>
      <c r="P275" s="1" t="s">
        <v>23</v>
      </c>
      <c r="Q275" s="1" t="s">
        <v>23</v>
      </c>
      <c r="R275" s="1" t="s">
        <v>22</v>
      </c>
      <c r="S275" s="1" t="s">
        <v>23</v>
      </c>
      <c r="T275" s="1">
        <f t="shared" si="24"/>
        <v>4</v>
      </c>
      <c r="U275" s="1" t="str">
        <f t="shared" si="25"/>
        <v>High Risk</v>
      </c>
      <c r="V275" s="1" t="str">
        <f>IF(B275&lt;=30, "18-30", IF(B275&lt;=40, "31-40", IF(B275&lt;=50, "41-50", IF(B275&lt;=60, "51-60", "61-74"))))</f>
        <v>51-60</v>
      </c>
      <c r="W275" s="1" t="str">
        <f t="shared" si="26"/>
        <v>150001-200000</v>
      </c>
      <c r="X275" s="1" t="str">
        <f t="shared" si="27"/>
        <v>6-10</v>
      </c>
      <c r="Y275" s="1" t="str">
        <f t="shared" si="28"/>
        <v>75001-100000</v>
      </c>
      <c r="Z275" s="1" t="str">
        <f t="shared" si="29"/>
        <v>600-699</v>
      </c>
    </row>
    <row r="276" spans="1:26" x14ac:dyDescent="0.25">
      <c r="A276" s="1" t="s">
        <v>310</v>
      </c>
      <c r="B276" s="1">
        <v>23</v>
      </c>
      <c r="C276" s="1">
        <v>189358</v>
      </c>
      <c r="D276" s="1">
        <v>823</v>
      </c>
      <c r="E276" s="6">
        <v>0.28574917006145401</v>
      </c>
      <c r="F276" s="1">
        <v>0</v>
      </c>
      <c r="G276" s="1">
        <v>0</v>
      </c>
      <c r="H276" s="1">
        <v>2687</v>
      </c>
      <c r="I276" s="6">
        <v>0.14322922061742199</v>
      </c>
      <c r="J276" s="2" t="s">
        <v>41</v>
      </c>
      <c r="K276" s="1">
        <v>6</v>
      </c>
      <c r="L276" s="1" t="s">
        <v>20</v>
      </c>
      <c r="M276" s="1" t="s">
        <v>21</v>
      </c>
      <c r="N276" s="1" t="s">
        <v>22</v>
      </c>
      <c r="O276" s="1" t="s">
        <v>28</v>
      </c>
      <c r="P276" s="1" t="s">
        <v>28</v>
      </c>
      <c r="Q276" s="1" t="s">
        <v>22</v>
      </c>
      <c r="R276" s="1" t="s">
        <v>22</v>
      </c>
      <c r="S276" s="1" t="s">
        <v>22</v>
      </c>
      <c r="T276" s="1">
        <f t="shared" si="24"/>
        <v>4</v>
      </c>
      <c r="U276" s="1" t="str">
        <f t="shared" si="25"/>
        <v>High Risk</v>
      </c>
      <c r="V276" s="1" t="str">
        <f>IF(B276&lt;=30, "18-30", IF(B276&lt;=40, "31-40", IF(B276&lt;=50, "41-50", IF(B276&lt;=60, "51-60", "61-74"))))</f>
        <v>18-30</v>
      </c>
      <c r="W276" s="1" t="str">
        <f t="shared" si="26"/>
        <v>150001-200000</v>
      </c>
      <c r="X276" s="1" t="str">
        <f t="shared" si="27"/>
        <v>6-10</v>
      </c>
      <c r="Y276" s="1" t="str">
        <f t="shared" si="28"/>
        <v>0-25000</v>
      </c>
      <c r="Z276" s="1" t="str">
        <f t="shared" si="29"/>
        <v>800-847</v>
      </c>
    </row>
    <row r="277" spans="1:26" x14ac:dyDescent="0.25">
      <c r="A277" s="1" t="s">
        <v>311</v>
      </c>
      <c r="B277" s="1">
        <v>39</v>
      </c>
      <c r="C277" s="1">
        <v>101188</v>
      </c>
      <c r="D277" s="1">
        <v>694</v>
      </c>
      <c r="E277" s="6">
        <v>0.50117046734507498</v>
      </c>
      <c r="F277" s="1">
        <v>5</v>
      </c>
      <c r="G277" s="1">
        <v>1</v>
      </c>
      <c r="H277" s="1">
        <v>23685</v>
      </c>
      <c r="I277" s="6">
        <v>0.258551027412743</v>
      </c>
      <c r="J277" s="2" t="s">
        <v>41</v>
      </c>
      <c r="K277" s="1">
        <v>9</v>
      </c>
      <c r="L277" s="1" t="s">
        <v>43</v>
      </c>
      <c r="M277" s="1" t="s">
        <v>27</v>
      </c>
      <c r="N277" s="1" t="s">
        <v>22</v>
      </c>
      <c r="O277" s="1" t="s">
        <v>22</v>
      </c>
      <c r="P277" s="1" t="s">
        <v>28</v>
      </c>
      <c r="Q277" s="1" t="s">
        <v>22</v>
      </c>
      <c r="R277" s="1" t="s">
        <v>28</v>
      </c>
      <c r="S277" s="1" t="s">
        <v>23</v>
      </c>
      <c r="T277" s="1">
        <f t="shared" si="24"/>
        <v>4</v>
      </c>
      <c r="U277" s="1" t="str">
        <f t="shared" si="25"/>
        <v>High Risk</v>
      </c>
      <c r="V277" s="1" t="str">
        <f>IF(B277&lt;=30, "18-30", IF(B277&lt;=40, "31-40", IF(B277&lt;=50, "41-50", IF(B277&lt;=60, "51-60", "61-74"))))</f>
        <v>31-40</v>
      </c>
      <c r="W277" s="1" t="str">
        <f t="shared" si="26"/>
        <v>100001-150000</v>
      </c>
      <c r="X277" s="1" t="str">
        <f t="shared" si="27"/>
        <v>6-10</v>
      </c>
      <c r="Y277" s="1" t="str">
        <f t="shared" si="28"/>
        <v>0-25000</v>
      </c>
      <c r="Z277" s="1" t="str">
        <f t="shared" si="29"/>
        <v>600-699</v>
      </c>
    </row>
    <row r="278" spans="1:26" x14ac:dyDescent="0.25">
      <c r="A278" s="1" t="s">
        <v>312</v>
      </c>
      <c r="B278" s="1">
        <v>28</v>
      </c>
      <c r="C278" s="1">
        <v>107658</v>
      </c>
      <c r="D278" s="1">
        <v>421</v>
      </c>
      <c r="E278" s="6">
        <v>0.81274712320995901</v>
      </c>
      <c r="F278" s="1">
        <v>3</v>
      </c>
      <c r="G278" s="1">
        <v>0</v>
      </c>
      <c r="H278" s="1">
        <v>77719</v>
      </c>
      <c r="I278" s="6">
        <v>0.12780270358672799</v>
      </c>
      <c r="J278" s="2" t="s">
        <v>33</v>
      </c>
      <c r="K278" s="1">
        <v>16</v>
      </c>
      <c r="L278" s="1" t="s">
        <v>26</v>
      </c>
      <c r="M278" s="1" t="s">
        <v>31</v>
      </c>
      <c r="N278" s="1" t="s">
        <v>28</v>
      </c>
      <c r="O278" s="1" t="s">
        <v>23</v>
      </c>
      <c r="P278" s="1" t="s">
        <v>23</v>
      </c>
      <c r="Q278" s="1" t="s">
        <v>22</v>
      </c>
      <c r="R278" s="1" t="s">
        <v>23</v>
      </c>
      <c r="S278" s="1" t="s">
        <v>28</v>
      </c>
      <c r="T278" s="1">
        <f t="shared" si="24"/>
        <v>4</v>
      </c>
      <c r="U278" s="1" t="str">
        <f t="shared" si="25"/>
        <v>High Risk</v>
      </c>
      <c r="V278" s="1" t="str">
        <f>IF(B278&lt;=30, "18-30", IF(B278&lt;=40, "31-40", IF(B278&lt;=50, "41-50", IF(B278&lt;=60, "51-60", "61-74"))))</f>
        <v>18-30</v>
      </c>
      <c r="W278" s="1" t="str">
        <f t="shared" si="26"/>
        <v>100001-150000</v>
      </c>
      <c r="X278" s="1" t="str">
        <f t="shared" si="27"/>
        <v>16-19</v>
      </c>
      <c r="Y278" s="1" t="str">
        <f t="shared" si="28"/>
        <v>75001-100000</v>
      </c>
      <c r="Z278" s="1" t="str">
        <f t="shared" si="29"/>
        <v>400-499</v>
      </c>
    </row>
    <row r="279" spans="1:26" x14ac:dyDescent="0.25">
      <c r="A279" s="1" t="s">
        <v>313</v>
      </c>
      <c r="B279" s="1">
        <v>65</v>
      </c>
      <c r="C279" s="1">
        <v>54749</v>
      </c>
      <c r="D279" s="1">
        <v>407</v>
      </c>
      <c r="E279" s="6">
        <v>0.249950700375936</v>
      </c>
      <c r="F279" s="1">
        <v>4</v>
      </c>
      <c r="G279" s="1">
        <v>0</v>
      </c>
      <c r="H279" s="1">
        <v>44439</v>
      </c>
      <c r="I279" s="6">
        <v>0.33623184587355498</v>
      </c>
      <c r="J279" s="2" t="s">
        <v>41</v>
      </c>
      <c r="K279" s="1">
        <v>14</v>
      </c>
      <c r="L279" s="1" t="s">
        <v>20</v>
      </c>
      <c r="M279" s="1" t="s">
        <v>27</v>
      </c>
      <c r="N279" s="1" t="s">
        <v>23</v>
      </c>
      <c r="O279" s="1" t="s">
        <v>23</v>
      </c>
      <c r="P279" s="1" t="s">
        <v>28</v>
      </c>
      <c r="Q279" s="1" t="s">
        <v>28</v>
      </c>
      <c r="R279" s="1" t="s">
        <v>28</v>
      </c>
      <c r="S279" s="1" t="s">
        <v>22</v>
      </c>
      <c r="T279" s="1">
        <f t="shared" si="24"/>
        <v>3</v>
      </c>
      <c r="U279" s="1" t="str">
        <f t="shared" si="25"/>
        <v>Low Risk</v>
      </c>
      <c r="V279" s="1" t="str">
        <f>IF(B279&lt;=30, "18-30", IF(B279&lt;=40, "31-40", IF(B279&lt;=50, "41-50", IF(B279&lt;=60, "51-60", "61-74"))))</f>
        <v>61-74</v>
      </c>
      <c r="W279" s="1" t="str">
        <f t="shared" si="26"/>
        <v>50001-100000</v>
      </c>
      <c r="X279" s="1" t="str">
        <f t="shared" si="27"/>
        <v>11-15</v>
      </c>
      <c r="Y279" s="1" t="str">
        <f t="shared" si="28"/>
        <v>25001-50000</v>
      </c>
      <c r="Z279" s="1" t="str">
        <f t="shared" si="29"/>
        <v>400-499</v>
      </c>
    </row>
    <row r="280" spans="1:26" x14ac:dyDescent="0.25">
      <c r="A280" s="1" t="s">
        <v>314</v>
      </c>
      <c r="B280" s="1">
        <v>33</v>
      </c>
      <c r="C280" s="1">
        <v>107658</v>
      </c>
      <c r="D280" s="1">
        <v>418</v>
      </c>
      <c r="E280" s="6">
        <v>0.36450486860056702</v>
      </c>
      <c r="F280" s="1">
        <v>5</v>
      </c>
      <c r="G280" s="1">
        <v>0</v>
      </c>
      <c r="H280" s="1">
        <v>37905</v>
      </c>
      <c r="I280" s="6">
        <v>0.28560416062119798</v>
      </c>
      <c r="J280" s="2" t="s">
        <v>33</v>
      </c>
      <c r="K280" s="1">
        <v>17</v>
      </c>
      <c r="L280" s="1" t="s">
        <v>30</v>
      </c>
      <c r="M280" s="1" t="s">
        <v>51</v>
      </c>
      <c r="N280" s="1" t="s">
        <v>23</v>
      </c>
      <c r="O280" s="1" t="s">
        <v>28</v>
      </c>
      <c r="P280" s="1" t="s">
        <v>22</v>
      </c>
      <c r="Q280" s="1" t="s">
        <v>23</v>
      </c>
      <c r="R280" s="1" t="s">
        <v>23</v>
      </c>
      <c r="S280" s="1" t="s">
        <v>28</v>
      </c>
      <c r="T280" s="1">
        <f t="shared" si="24"/>
        <v>4</v>
      </c>
      <c r="U280" s="1" t="str">
        <f t="shared" si="25"/>
        <v>High Risk</v>
      </c>
      <c r="V280" s="1" t="str">
        <f>IF(B280&lt;=30, "18-30", IF(B280&lt;=40, "31-40", IF(B280&lt;=50, "41-50", IF(B280&lt;=60, "51-60", "61-74"))))</f>
        <v>31-40</v>
      </c>
      <c r="W280" s="1" t="str">
        <f t="shared" si="26"/>
        <v>100001-150000</v>
      </c>
      <c r="X280" s="1" t="str">
        <f t="shared" si="27"/>
        <v>16-19</v>
      </c>
      <c r="Y280" s="1" t="str">
        <f t="shared" si="28"/>
        <v>25001-50000</v>
      </c>
      <c r="Z280" s="1" t="str">
        <f t="shared" si="29"/>
        <v>400-499</v>
      </c>
    </row>
    <row r="281" spans="1:26" x14ac:dyDescent="0.25">
      <c r="A281" s="1" t="s">
        <v>315</v>
      </c>
      <c r="B281" s="1">
        <v>50</v>
      </c>
      <c r="C281" s="1">
        <v>65990</v>
      </c>
      <c r="D281" s="1">
        <v>622</v>
      </c>
      <c r="E281" s="6">
        <v>0.63434945821545796</v>
      </c>
      <c r="F281" s="1">
        <v>2</v>
      </c>
      <c r="G281" s="1">
        <v>0</v>
      </c>
      <c r="H281" s="1">
        <v>99005</v>
      </c>
      <c r="I281" s="6">
        <v>0.320299211293607</v>
      </c>
      <c r="J281" s="2" t="s">
        <v>41</v>
      </c>
      <c r="K281" s="1">
        <v>18</v>
      </c>
      <c r="L281" s="1" t="s">
        <v>20</v>
      </c>
      <c r="M281" s="1" t="s">
        <v>21</v>
      </c>
      <c r="N281" s="1" t="s">
        <v>23</v>
      </c>
      <c r="O281" s="1" t="s">
        <v>23</v>
      </c>
      <c r="P281" s="1" t="s">
        <v>23</v>
      </c>
      <c r="Q281" s="1" t="s">
        <v>23</v>
      </c>
      <c r="R281" s="1" t="s">
        <v>22</v>
      </c>
      <c r="S281" s="1" t="s">
        <v>23</v>
      </c>
      <c r="T281" s="1">
        <f t="shared" si="24"/>
        <v>6</v>
      </c>
      <c r="U281" s="1" t="str">
        <f t="shared" si="25"/>
        <v>High Risk</v>
      </c>
      <c r="V281" s="1" t="str">
        <f>IF(B281&lt;=30, "18-30", IF(B281&lt;=40, "31-40", IF(B281&lt;=50, "41-50", IF(B281&lt;=60, "51-60", "61-74"))))</f>
        <v>41-50</v>
      </c>
      <c r="W281" s="1" t="str">
        <f t="shared" si="26"/>
        <v>50001-100000</v>
      </c>
      <c r="X281" s="1" t="str">
        <f t="shared" si="27"/>
        <v>16-19</v>
      </c>
      <c r="Y281" s="1" t="str">
        <f t="shared" si="28"/>
        <v>75001-100000</v>
      </c>
      <c r="Z281" s="1" t="str">
        <f t="shared" si="29"/>
        <v>600-699</v>
      </c>
    </row>
    <row r="282" spans="1:26" x14ac:dyDescent="0.25">
      <c r="A282" s="1" t="s">
        <v>316</v>
      </c>
      <c r="B282" s="1">
        <v>26</v>
      </c>
      <c r="C282" s="1">
        <v>42350</v>
      </c>
      <c r="D282" s="1">
        <v>825</v>
      </c>
      <c r="E282" s="6">
        <v>0.57878239464723003</v>
      </c>
      <c r="F282" s="1">
        <v>1</v>
      </c>
      <c r="G282" s="1">
        <v>0</v>
      </c>
      <c r="H282" s="1">
        <v>46813</v>
      </c>
      <c r="I282" s="6">
        <v>0.31531225625910703</v>
      </c>
      <c r="J282" s="2" t="s">
        <v>41</v>
      </c>
      <c r="K282" s="1">
        <v>1</v>
      </c>
      <c r="L282" s="1" t="s">
        <v>36</v>
      </c>
      <c r="M282" s="1" t="s">
        <v>27</v>
      </c>
      <c r="N282" s="1" t="s">
        <v>22</v>
      </c>
      <c r="O282" s="1" t="s">
        <v>22</v>
      </c>
      <c r="P282" s="1" t="s">
        <v>22</v>
      </c>
      <c r="Q282" s="1" t="s">
        <v>23</v>
      </c>
      <c r="R282" s="1" t="s">
        <v>23</v>
      </c>
      <c r="S282" s="1" t="s">
        <v>22</v>
      </c>
      <c r="T282" s="1">
        <f t="shared" si="24"/>
        <v>6</v>
      </c>
      <c r="U282" s="1" t="str">
        <f t="shared" si="25"/>
        <v>High Risk</v>
      </c>
      <c r="V282" s="1" t="str">
        <f>IF(B282&lt;=30, "18-30", IF(B282&lt;=40, "31-40", IF(B282&lt;=50, "41-50", IF(B282&lt;=60, "51-60", "61-74"))))</f>
        <v>18-30</v>
      </c>
      <c r="W282" s="1" t="str">
        <f t="shared" si="26"/>
        <v>0-50000</v>
      </c>
      <c r="X282" s="1" t="str">
        <f t="shared" si="27"/>
        <v>0-5</v>
      </c>
      <c r="Y282" s="1" t="str">
        <f t="shared" si="28"/>
        <v>25001-50000</v>
      </c>
      <c r="Z282" s="1" t="str">
        <f t="shared" si="29"/>
        <v>800-847</v>
      </c>
    </row>
    <row r="283" spans="1:26" x14ac:dyDescent="0.25">
      <c r="A283" s="1" t="s">
        <v>317</v>
      </c>
      <c r="B283" s="1">
        <v>23</v>
      </c>
      <c r="C283" s="1">
        <v>42350</v>
      </c>
      <c r="D283" s="1">
        <v>823</v>
      </c>
      <c r="E283" s="6">
        <v>0.324994918468751</v>
      </c>
      <c r="F283" s="1">
        <v>3</v>
      </c>
      <c r="G283" s="1">
        <v>1</v>
      </c>
      <c r="H283" s="1">
        <v>45776</v>
      </c>
      <c r="I283" s="6">
        <v>0.39907082537035099</v>
      </c>
      <c r="J283" s="2" t="s">
        <v>33</v>
      </c>
      <c r="K283" s="1">
        <v>3</v>
      </c>
      <c r="L283" s="1" t="s">
        <v>43</v>
      </c>
      <c r="M283" s="1" t="s">
        <v>21</v>
      </c>
      <c r="N283" s="1" t="s">
        <v>28</v>
      </c>
      <c r="O283" s="1" t="s">
        <v>23</v>
      </c>
      <c r="P283" s="1" t="s">
        <v>23</v>
      </c>
      <c r="Q283" s="1" t="s">
        <v>22</v>
      </c>
      <c r="R283" s="1" t="s">
        <v>22</v>
      </c>
      <c r="S283" s="1" t="s">
        <v>23</v>
      </c>
      <c r="T283" s="1">
        <f t="shared" si="24"/>
        <v>5</v>
      </c>
      <c r="U283" s="1" t="str">
        <f t="shared" si="25"/>
        <v>High Risk</v>
      </c>
      <c r="V283" s="1" t="str">
        <f>IF(B283&lt;=30, "18-30", IF(B283&lt;=40, "31-40", IF(B283&lt;=50, "41-50", IF(B283&lt;=60, "51-60", "61-74"))))</f>
        <v>18-30</v>
      </c>
      <c r="W283" s="1" t="str">
        <f t="shared" si="26"/>
        <v>0-50000</v>
      </c>
      <c r="X283" s="1" t="str">
        <f t="shared" si="27"/>
        <v>0-5</v>
      </c>
      <c r="Y283" s="1" t="str">
        <f t="shared" si="28"/>
        <v>25001-50000</v>
      </c>
      <c r="Z283" s="1" t="str">
        <f t="shared" si="29"/>
        <v>800-847</v>
      </c>
    </row>
    <row r="284" spans="1:26" x14ac:dyDescent="0.25">
      <c r="A284" s="1" t="s">
        <v>318</v>
      </c>
      <c r="B284" s="1">
        <v>33</v>
      </c>
      <c r="C284" s="1">
        <v>116570</v>
      </c>
      <c r="D284" s="1">
        <v>452</v>
      </c>
      <c r="E284" s="6">
        <v>0.416761199453971</v>
      </c>
      <c r="F284" s="1">
        <v>2</v>
      </c>
      <c r="G284" s="1">
        <v>0</v>
      </c>
      <c r="H284" s="1">
        <v>50989</v>
      </c>
      <c r="I284" s="6">
        <v>0.353813296456846</v>
      </c>
      <c r="J284" s="2" t="s">
        <v>41</v>
      </c>
      <c r="K284" s="1">
        <v>2</v>
      </c>
      <c r="L284" s="1" t="s">
        <v>43</v>
      </c>
      <c r="M284" s="1" t="s">
        <v>31</v>
      </c>
      <c r="N284" s="1" t="s">
        <v>23</v>
      </c>
      <c r="O284" s="1" t="s">
        <v>28</v>
      </c>
      <c r="P284" s="1" t="s">
        <v>23</v>
      </c>
      <c r="Q284" s="1" t="s">
        <v>28</v>
      </c>
      <c r="R284" s="1" t="s">
        <v>22</v>
      </c>
      <c r="S284" s="1" t="s">
        <v>23</v>
      </c>
      <c r="T284" s="1">
        <f t="shared" si="24"/>
        <v>4</v>
      </c>
      <c r="U284" s="1" t="str">
        <f t="shared" si="25"/>
        <v>High Risk</v>
      </c>
      <c r="V284" s="1" t="str">
        <f>IF(B284&lt;=30, "18-30", IF(B284&lt;=40, "31-40", IF(B284&lt;=50, "41-50", IF(B284&lt;=60, "51-60", "61-74"))))</f>
        <v>31-40</v>
      </c>
      <c r="W284" s="1" t="str">
        <f t="shared" si="26"/>
        <v>100001-150000</v>
      </c>
      <c r="X284" s="1" t="str">
        <f t="shared" si="27"/>
        <v>0-5</v>
      </c>
      <c r="Y284" s="1" t="str">
        <f t="shared" si="28"/>
        <v>50001-75000</v>
      </c>
      <c r="Z284" s="1" t="str">
        <f t="shared" si="29"/>
        <v>400-499</v>
      </c>
    </row>
    <row r="285" spans="1:26" x14ac:dyDescent="0.25">
      <c r="A285" s="1" t="s">
        <v>319</v>
      </c>
      <c r="B285" s="1">
        <v>46</v>
      </c>
      <c r="C285" s="1">
        <v>159572</v>
      </c>
      <c r="D285" s="1">
        <v>724</v>
      </c>
      <c r="E285" s="6">
        <v>0.26384358746993197</v>
      </c>
      <c r="F285" s="1">
        <v>4</v>
      </c>
      <c r="G285" s="1">
        <v>1</v>
      </c>
      <c r="H285" s="1">
        <v>74433</v>
      </c>
      <c r="I285" s="6">
        <v>0.38305079576600798</v>
      </c>
      <c r="J285" s="2" t="s">
        <v>41</v>
      </c>
      <c r="K285" s="1">
        <v>6</v>
      </c>
      <c r="L285" s="1" t="s">
        <v>43</v>
      </c>
      <c r="M285" s="1" t="s">
        <v>37</v>
      </c>
      <c r="N285" s="1" t="s">
        <v>28</v>
      </c>
      <c r="O285" s="1" t="s">
        <v>28</v>
      </c>
      <c r="P285" s="1" t="s">
        <v>28</v>
      </c>
      <c r="Q285" s="1" t="s">
        <v>28</v>
      </c>
      <c r="R285" s="1" t="s">
        <v>22</v>
      </c>
      <c r="S285" s="1" t="s">
        <v>23</v>
      </c>
      <c r="T285" s="1">
        <f t="shared" si="24"/>
        <v>2</v>
      </c>
      <c r="U285" s="1" t="str">
        <f t="shared" si="25"/>
        <v>High Risk</v>
      </c>
      <c r="V285" s="1" t="str">
        <f>IF(B285&lt;=30, "18-30", IF(B285&lt;=40, "31-40", IF(B285&lt;=50, "41-50", IF(B285&lt;=60, "51-60", "61-74"))))</f>
        <v>41-50</v>
      </c>
      <c r="W285" s="1" t="str">
        <f t="shared" si="26"/>
        <v>150001-200000</v>
      </c>
      <c r="X285" s="1" t="str">
        <f t="shared" si="27"/>
        <v>6-10</v>
      </c>
      <c r="Y285" s="1" t="str">
        <f t="shared" si="28"/>
        <v>50001-75000</v>
      </c>
      <c r="Z285" s="1" t="str">
        <f t="shared" si="29"/>
        <v>700-799</v>
      </c>
    </row>
    <row r="286" spans="1:26" x14ac:dyDescent="0.25">
      <c r="A286" s="1" t="s">
        <v>320</v>
      </c>
      <c r="B286" s="1">
        <v>20</v>
      </c>
      <c r="C286" s="1">
        <v>116570</v>
      </c>
      <c r="D286" s="1">
        <v>739</v>
      </c>
      <c r="E286" s="6">
        <v>0.696096999904114</v>
      </c>
      <c r="F286" s="1">
        <v>6</v>
      </c>
      <c r="G286" s="1">
        <v>0</v>
      </c>
      <c r="H286" s="1">
        <v>52331</v>
      </c>
      <c r="I286" s="6">
        <v>0.19344653101030501</v>
      </c>
      <c r="J286" s="2" t="s">
        <v>48</v>
      </c>
      <c r="K286" s="1">
        <v>17</v>
      </c>
      <c r="L286" s="1" t="s">
        <v>43</v>
      </c>
      <c r="M286" s="1" t="s">
        <v>27</v>
      </c>
      <c r="N286" s="1" t="s">
        <v>22</v>
      </c>
      <c r="O286" s="1" t="s">
        <v>22</v>
      </c>
      <c r="P286" s="1" t="s">
        <v>28</v>
      </c>
      <c r="Q286" s="1" t="s">
        <v>22</v>
      </c>
      <c r="R286" s="1" t="s">
        <v>22</v>
      </c>
      <c r="S286" s="1" t="s">
        <v>23</v>
      </c>
      <c r="T286" s="1">
        <f t="shared" si="24"/>
        <v>5</v>
      </c>
      <c r="U286" s="1" t="str">
        <f t="shared" si="25"/>
        <v>High Risk</v>
      </c>
      <c r="V286" s="1" t="str">
        <f>IF(B286&lt;=30, "18-30", IF(B286&lt;=40, "31-40", IF(B286&lt;=50, "41-50", IF(B286&lt;=60, "51-60", "61-74"))))</f>
        <v>18-30</v>
      </c>
      <c r="W286" s="1" t="str">
        <f t="shared" si="26"/>
        <v>100001-150000</v>
      </c>
      <c r="X286" s="1" t="str">
        <f t="shared" si="27"/>
        <v>16-19</v>
      </c>
      <c r="Y286" s="1" t="str">
        <f t="shared" si="28"/>
        <v>50001-75000</v>
      </c>
      <c r="Z286" s="1" t="str">
        <f t="shared" si="29"/>
        <v>700-799</v>
      </c>
    </row>
    <row r="287" spans="1:26" x14ac:dyDescent="0.25">
      <c r="A287" s="1" t="s">
        <v>321</v>
      </c>
      <c r="B287" s="1">
        <v>37</v>
      </c>
      <c r="C287" s="1">
        <v>190333</v>
      </c>
      <c r="D287" s="1">
        <v>700</v>
      </c>
      <c r="E287" s="6">
        <v>0.44882372846589302</v>
      </c>
      <c r="F287" s="1">
        <v>0</v>
      </c>
      <c r="G287" s="1">
        <v>0</v>
      </c>
      <c r="H287" s="1">
        <v>41958</v>
      </c>
      <c r="I287" s="6">
        <v>0.41931708649751398</v>
      </c>
      <c r="J287" s="2" t="s">
        <v>41</v>
      </c>
      <c r="K287" s="1">
        <v>9</v>
      </c>
      <c r="L287" s="1" t="s">
        <v>43</v>
      </c>
      <c r="M287" s="1" t="s">
        <v>27</v>
      </c>
      <c r="N287" s="1" t="s">
        <v>22</v>
      </c>
      <c r="O287" s="1" t="s">
        <v>23</v>
      </c>
      <c r="P287" s="1" t="s">
        <v>28</v>
      </c>
      <c r="Q287" s="1" t="s">
        <v>28</v>
      </c>
      <c r="R287" s="1" t="s">
        <v>22</v>
      </c>
      <c r="S287" s="1" t="s">
        <v>28</v>
      </c>
      <c r="T287" s="1">
        <f t="shared" si="24"/>
        <v>3</v>
      </c>
      <c r="U287" s="1" t="str">
        <f t="shared" si="25"/>
        <v>Low Risk</v>
      </c>
      <c r="V287" s="1" t="str">
        <f>IF(B287&lt;=30, "18-30", IF(B287&lt;=40, "31-40", IF(B287&lt;=50, "41-50", IF(B287&lt;=60, "51-60", "61-74"))))</f>
        <v>31-40</v>
      </c>
      <c r="W287" s="1" t="str">
        <f t="shared" si="26"/>
        <v>150001-200000</v>
      </c>
      <c r="X287" s="1" t="str">
        <f t="shared" si="27"/>
        <v>6-10</v>
      </c>
      <c r="Y287" s="1" t="str">
        <f t="shared" si="28"/>
        <v>25001-50000</v>
      </c>
      <c r="Z287" s="1" t="str">
        <f t="shared" si="29"/>
        <v>700-799</v>
      </c>
    </row>
    <row r="288" spans="1:26" x14ac:dyDescent="0.25">
      <c r="A288" s="1" t="s">
        <v>322</v>
      </c>
      <c r="B288" s="1">
        <v>53</v>
      </c>
      <c r="C288" s="1">
        <v>32955</v>
      </c>
      <c r="D288" s="1">
        <v>482</v>
      </c>
      <c r="E288" s="6">
        <v>0.85843118215212599</v>
      </c>
      <c r="F288" s="1">
        <v>4</v>
      </c>
      <c r="G288" s="1">
        <v>1</v>
      </c>
      <c r="H288" s="1">
        <v>45089</v>
      </c>
      <c r="I288" s="6">
        <v>0.22776372605110001</v>
      </c>
      <c r="J288" s="2" t="s">
        <v>41</v>
      </c>
      <c r="K288" s="1">
        <v>6</v>
      </c>
      <c r="L288" s="1" t="s">
        <v>43</v>
      </c>
      <c r="M288" s="1" t="s">
        <v>21</v>
      </c>
      <c r="N288" s="1" t="s">
        <v>23</v>
      </c>
      <c r="O288" s="1" t="s">
        <v>23</v>
      </c>
      <c r="P288" s="1" t="s">
        <v>22</v>
      </c>
      <c r="Q288" s="1" t="s">
        <v>22</v>
      </c>
      <c r="R288" s="1" t="s">
        <v>22</v>
      </c>
      <c r="S288" s="1" t="s">
        <v>23</v>
      </c>
      <c r="T288" s="1">
        <f t="shared" si="24"/>
        <v>6</v>
      </c>
      <c r="U288" s="1" t="str">
        <f t="shared" si="25"/>
        <v>High Risk</v>
      </c>
      <c r="V288" s="1" t="str">
        <f>IF(B288&lt;=30, "18-30", IF(B288&lt;=40, "31-40", IF(B288&lt;=50, "41-50", IF(B288&lt;=60, "51-60", "61-74"))))</f>
        <v>51-60</v>
      </c>
      <c r="W288" s="1" t="str">
        <f t="shared" si="26"/>
        <v>0-50000</v>
      </c>
      <c r="X288" s="1" t="str">
        <f t="shared" si="27"/>
        <v>6-10</v>
      </c>
      <c r="Y288" s="1" t="str">
        <f t="shared" si="28"/>
        <v>25001-50000</v>
      </c>
      <c r="Z288" s="1" t="str">
        <f t="shared" si="29"/>
        <v>400-499</v>
      </c>
    </row>
    <row r="289" spans="1:26" x14ac:dyDescent="0.25">
      <c r="A289" s="1" t="s">
        <v>323</v>
      </c>
      <c r="B289" s="1">
        <v>36</v>
      </c>
      <c r="C289" s="1">
        <v>141131</v>
      </c>
      <c r="D289" s="1">
        <v>385</v>
      </c>
      <c r="E289" s="6">
        <v>0.51622004880800398</v>
      </c>
      <c r="F289" s="1">
        <v>5</v>
      </c>
      <c r="G289" s="1">
        <v>0</v>
      </c>
      <c r="H289" s="1">
        <v>63375</v>
      </c>
      <c r="I289" s="6">
        <v>0.23351304573760101</v>
      </c>
      <c r="J289" s="2" t="s">
        <v>41</v>
      </c>
      <c r="K289" s="1">
        <v>7</v>
      </c>
      <c r="L289" s="1" t="s">
        <v>26</v>
      </c>
      <c r="M289" s="1" t="s">
        <v>31</v>
      </c>
      <c r="N289" s="1" t="s">
        <v>28</v>
      </c>
      <c r="O289" s="1" t="s">
        <v>23</v>
      </c>
      <c r="P289" s="1" t="s">
        <v>22</v>
      </c>
      <c r="Q289" s="1" t="s">
        <v>28</v>
      </c>
      <c r="R289" s="1" t="s">
        <v>28</v>
      </c>
      <c r="S289" s="1" t="s">
        <v>28</v>
      </c>
      <c r="T289" s="1">
        <f t="shared" si="24"/>
        <v>2</v>
      </c>
      <c r="U289" s="1" t="str">
        <f t="shared" si="25"/>
        <v>Low Risk</v>
      </c>
      <c r="V289" s="1" t="str">
        <f>IF(B289&lt;=30, "18-30", IF(B289&lt;=40, "31-40", IF(B289&lt;=50, "41-50", IF(B289&lt;=60, "51-60", "61-74"))))</f>
        <v>31-40</v>
      </c>
      <c r="W289" s="1" t="str">
        <f t="shared" si="26"/>
        <v>100001-150000</v>
      </c>
      <c r="X289" s="1" t="str">
        <f t="shared" si="27"/>
        <v>6-10</v>
      </c>
      <c r="Y289" s="1" t="str">
        <f t="shared" si="28"/>
        <v>50001-75000</v>
      </c>
      <c r="Z289" s="1" t="str">
        <f t="shared" si="29"/>
        <v>300-399</v>
      </c>
    </row>
    <row r="290" spans="1:26" x14ac:dyDescent="0.25">
      <c r="A290" s="1" t="s">
        <v>324</v>
      </c>
      <c r="B290" s="1">
        <v>43</v>
      </c>
      <c r="C290" s="1">
        <v>68682</v>
      </c>
      <c r="D290" s="1">
        <v>579</v>
      </c>
      <c r="E290" s="6">
        <v>0.456051939319424</v>
      </c>
      <c r="F290" s="1">
        <v>1</v>
      </c>
      <c r="G290" s="1">
        <v>0</v>
      </c>
      <c r="H290" s="1">
        <v>86965</v>
      </c>
      <c r="I290" s="6">
        <v>0.32708425773529898</v>
      </c>
      <c r="J290" s="2" t="s">
        <v>48</v>
      </c>
      <c r="K290" s="1">
        <v>5</v>
      </c>
      <c r="L290" s="1" t="s">
        <v>30</v>
      </c>
      <c r="M290" s="1" t="s">
        <v>51</v>
      </c>
      <c r="N290" s="1" t="s">
        <v>23</v>
      </c>
      <c r="O290" s="1" t="s">
        <v>28</v>
      </c>
      <c r="P290" s="1" t="s">
        <v>22</v>
      </c>
      <c r="Q290" s="1" t="s">
        <v>22</v>
      </c>
      <c r="R290" s="1" t="s">
        <v>28</v>
      </c>
      <c r="S290" s="1" t="s">
        <v>23</v>
      </c>
      <c r="T290" s="1">
        <f t="shared" si="24"/>
        <v>4</v>
      </c>
      <c r="U290" s="1" t="str">
        <f t="shared" si="25"/>
        <v>High Risk</v>
      </c>
      <c r="V290" s="1" t="str">
        <f>IF(B290&lt;=30, "18-30", IF(B290&lt;=40, "31-40", IF(B290&lt;=50, "41-50", IF(B290&lt;=60, "51-60", "61-74"))))</f>
        <v>41-50</v>
      </c>
      <c r="W290" s="1" t="str">
        <f t="shared" si="26"/>
        <v>50001-100000</v>
      </c>
      <c r="X290" s="1" t="str">
        <f t="shared" si="27"/>
        <v>0-5</v>
      </c>
      <c r="Y290" s="1" t="str">
        <f t="shared" si="28"/>
        <v>75001-100000</v>
      </c>
      <c r="Z290" s="1" t="str">
        <f t="shared" si="29"/>
        <v>500-599</v>
      </c>
    </row>
    <row r="291" spans="1:26" x14ac:dyDescent="0.25">
      <c r="A291" s="1" t="s">
        <v>325</v>
      </c>
      <c r="B291" s="1">
        <v>20</v>
      </c>
      <c r="C291" s="1">
        <v>16062</v>
      </c>
      <c r="D291" s="1">
        <v>658</v>
      </c>
      <c r="E291" s="6">
        <v>0.43663564774163999</v>
      </c>
      <c r="F291" s="1">
        <v>5</v>
      </c>
      <c r="G291" s="1">
        <v>0</v>
      </c>
      <c r="H291" s="1">
        <v>67673</v>
      </c>
      <c r="I291" s="6">
        <v>0.33019182630492699</v>
      </c>
      <c r="J291" s="2" t="s">
        <v>25</v>
      </c>
      <c r="K291" s="1">
        <v>0</v>
      </c>
      <c r="L291" s="1" t="s">
        <v>43</v>
      </c>
      <c r="M291" s="1" t="s">
        <v>31</v>
      </c>
      <c r="N291" s="1" t="s">
        <v>22</v>
      </c>
      <c r="O291" s="1" t="s">
        <v>28</v>
      </c>
      <c r="P291" s="1" t="s">
        <v>28</v>
      </c>
      <c r="Q291" s="1" t="s">
        <v>23</v>
      </c>
      <c r="R291" s="1" t="s">
        <v>22</v>
      </c>
      <c r="S291" s="1" t="s">
        <v>28</v>
      </c>
      <c r="T291" s="1">
        <f t="shared" si="24"/>
        <v>3</v>
      </c>
      <c r="U291" s="1" t="str">
        <f t="shared" si="25"/>
        <v>Low Risk</v>
      </c>
      <c r="V291" s="1" t="str">
        <f>IF(B291&lt;=30, "18-30", IF(B291&lt;=40, "31-40", IF(B291&lt;=50, "41-50", IF(B291&lt;=60, "51-60", "61-74"))))</f>
        <v>18-30</v>
      </c>
      <c r="W291" s="1" t="str">
        <f t="shared" si="26"/>
        <v>0-50000</v>
      </c>
      <c r="X291" s="1" t="str">
        <f t="shared" si="27"/>
        <v>0-5</v>
      </c>
      <c r="Y291" s="1" t="str">
        <f t="shared" si="28"/>
        <v>50001-75000</v>
      </c>
      <c r="Z291" s="1" t="str">
        <f t="shared" si="29"/>
        <v>600-699</v>
      </c>
    </row>
    <row r="292" spans="1:26" x14ac:dyDescent="0.25">
      <c r="A292" s="1" t="s">
        <v>326</v>
      </c>
      <c r="B292" s="1">
        <v>36</v>
      </c>
      <c r="C292" s="1">
        <v>107658</v>
      </c>
      <c r="D292" s="1">
        <v>836</v>
      </c>
      <c r="E292" s="6">
        <v>0.45116003296151402</v>
      </c>
      <c r="F292" s="1">
        <v>3</v>
      </c>
      <c r="G292" s="1">
        <v>0</v>
      </c>
      <c r="H292" s="1">
        <v>70406</v>
      </c>
      <c r="I292" s="6">
        <v>0.19281431977675201</v>
      </c>
      <c r="J292" s="2" t="s">
        <v>41</v>
      </c>
      <c r="K292" s="1">
        <v>3</v>
      </c>
      <c r="L292" s="1" t="s">
        <v>30</v>
      </c>
      <c r="M292" s="1" t="s">
        <v>27</v>
      </c>
      <c r="N292" s="1" t="s">
        <v>22</v>
      </c>
      <c r="O292" s="1" t="s">
        <v>22</v>
      </c>
      <c r="P292" s="1" t="s">
        <v>22</v>
      </c>
      <c r="Q292" s="1" t="s">
        <v>22</v>
      </c>
      <c r="R292" s="1" t="s">
        <v>22</v>
      </c>
      <c r="S292" s="1" t="s">
        <v>22</v>
      </c>
      <c r="T292" s="1">
        <f t="shared" si="24"/>
        <v>6</v>
      </c>
      <c r="U292" s="1" t="str">
        <f t="shared" si="25"/>
        <v>High Risk</v>
      </c>
      <c r="V292" s="1" t="str">
        <f>IF(B292&lt;=30, "18-30", IF(B292&lt;=40, "31-40", IF(B292&lt;=50, "41-50", IF(B292&lt;=60, "51-60", "61-74"))))</f>
        <v>31-40</v>
      </c>
      <c r="W292" s="1" t="str">
        <f t="shared" si="26"/>
        <v>100001-150000</v>
      </c>
      <c r="X292" s="1" t="str">
        <f t="shared" si="27"/>
        <v>0-5</v>
      </c>
      <c r="Y292" s="1" t="str">
        <f t="shared" si="28"/>
        <v>50001-75000</v>
      </c>
      <c r="Z292" s="1" t="str">
        <f t="shared" si="29"/>
        <v>800-847</v>
      </c>
    </row>
    <row r="293" spans="1:26" x14ac:dyDescent="0.25">
      <c r="A293" s="1" t="s">
        <v>327</v>
      </c>
      <c r="B293" s="1">
        <v>37</v>
      </c>
      <c r="C293" s="1">
        <v>155734</v>
      </c>
      <c r="D293" s="1">
        <v>315</v>
      </c>
      <c r="E293" s="6">
        <v>0.52216421902676002</v>
      </c>
      <c r="F293" s="1">
        <v>3</v>
      </c>
      <c r="G293" s="1">
        <v>0</v>
      </c>
      <c r="H293" s="1">
        <v>84521</v>
      </c>
      <c r="I293" s="6">
        <v>0.28267207082260998</v>
      </c>
      <c r="J293" s="2" t="s">
        <v>48</v>
      </c>
      <c r="K293" s="1">
        <v>13</v>
      </c>
      <c r="L293" s="1" t="s">
        <v>43</v>
      </c>
      <c r="M293" s="1" t="s">
        <v>51</v>
      </c>
      <c r="N293" s="1" t="s">
        <v>23</v>
      </c>
      <c r="O293" s="1" t="s">
        <v>22</v>
      </c>
      <c r="P293" s="1" t="s">
        <v>23</v>
      </c>
      <c r="Q293" s="1" t="s">
        <v>28</v>
      </c>
      <c r="R293" s="1" t="s">
        <v>23</v>
      </c>
      <c r="S293" s="1" t="s">
        <v>23</v>
      </c>
      <c r="T293" s="1">
        <f t="shared" si="24"/>
        <v>5</v>
      </c>
      <c r="U293" s="1" t="str">
        <f t="shared" si="25"/>
        <v>High Risk</v>
      </c>
      <c r="V293" s="1" t="str">
        <f>IF(B293&lt;=30, "18-30", IF(B293&lt;=40, "31-40", IF(B293&lt;=50, "41-50", IF(B293&lt;=60, "51-60", "61-74"))))</f>
        <v>31-40</v>
      </c>
      <c r="W293" s="1" t="str">
        <f t="shared" si="26"/>
        <v>150001-200000</v>
      </c>
      <c r="X293" s="1" t="str">
        <f t="shared" si="27"/>
        <v>11-15</v>
      </c>
      <c r="Y293" s="1" t="str">
        <f t="shared" si="28"/>
        <v>75001-100000</v>
      </c>
      <c r="Z293" s="1" t="str">
        <f t="shared" si="29"/>
        <v>300-399</v>
      </c>
    </row>
    <row r="294" spans="1:26" x14ac:dyDescent="0.25">
      <c r="A294" s="1" t="s">
        <v>328</v>
      </c>
      <c r="B294" s="1">
        <v>49</v>
      </c>
      <c r="C294" s="1">
        <v>38061</v>
      </c>
      <c r="D294" s="1">
        <v>316</v>
      </c>
      <c r="E294" s="6">
        <v>1.0024815153156601</v>
      </c>
      <c r="F294" s="1">
        <v>1</v>
      </c>
      <c r="G294" s="1">
        <v>0</v>
      </c>
      <c r="H294" s="1">
        <v>95267</v>
      </c>
      <c r="I294" s="6">
        <v>0.448823531686947</v>
      </c>
      <c r="J294" s="2" t="s">
        <v>41</v>
      </c>
      <c r="K294" s="1">
        <v>16</v>
      </c>
      <c r="L294" s="1" t="s">
        <v>20</v>
      </c>
      <c r="M294" s="1" t="s">
        <v>31</v>
      </c>
      <c r="N294" s="1" t="s">
        <v>22</v>
      </c>
      <c r="O294" s="1" t="s">
        <v>22</v>
      </c>
      <c r="P294" s="1" t="s">
        <v>22</v>
      </c>
      <c r="Q294" s="1" t="s">
        <v>22</v>
      </c>
      <c r="R294" s="1" t="s">
        <v>23</v>
      </c>
      <c r="S294" s="1" t="s">
        <v>23</v>
      </c>
      <c r="T294" s="1">
        <f t="shared" si="24"/>
        <v>6</v>
      </c>
      <c r="U294" s="1" t="str">
        <f t="shared" si="25"/>
        <v>High Risk</v>
      </c>
      <c r="V294" s="1" t="str">
        <f>IF(B294&lt;=30, "18-30", IF(B294&lt;=40, "31-40", IF(B294&lt;=50, "41-50", IF(B294&lt;=60, "51-60", "61-74"))))</f>
        <v>41-50</v>
      </c>
      <c r="W294" s="1" t="str">
        <f t="shared" si="26"/>
        <v>0-50000</v>
      </c>
      <c r="X294" s="1" t="str">
        <f t="shared" si="27"/>
        <v>16-19</v>
      </c>
      <c r="Y294" s="1" t="str">
        <f t="shared" si="28"/>
        <v>75001-100000</v>
      </c>
      <c r="Z294" s="1" t="str">
        <f t="shared" si="29"/>
        <v>300-399</v>
      </c>
    </row>
    <row r="295" spans="1:26" x14ac:dyDescent="0.25">
      <c r="A295" s="1" t="s">
        <v>329</v>
      </c>
      <c r="B295" s="1">
        <v>24</v>
      </c>
      <c r="C295" s="1">
        <v>107658</v>
      </c>
      <c r="D295" s="1">
        <v>436</v>
      </c>
      <c r="E295" s="6">
        <v>0.43222806598012797</v>
      </c>
      <c r="F295" s="1">
        <v>2</v>
      </c>
      <c r="G295" s="1">
        <v>0</v>
      </c>
      <c r="H295" s="1">
        <v>45595</v>
      </c>
      <c r="I295" s="6">
        <v>0.15316634384659</v>
      </c>
      <c r="J295" s="2" t="s">
        <v>41</v>
      </c>
      <c r="K295" s="1">
        <v>19</v>
      </c>
      <c r="L295" s="1" t="s">
        <v>43</v>
      </c>
      <c r="M295" s="1" t="s">
        <v>37</v>
      </c>
      <c r="N295" s="1" t="s">
        <v>22</v>
      </c>
      <c r="O295" s="1" t="s">
        <v>22</v>
      </c>
      <c r="P295" s="1" t="s">
        <v>28</v>
      </c>
      <c r="Q295" s="1" t="s">
        <v>23</v>
      </c>
      <c r="R295" s="1" t="s">
        <v>28</v>
      </c>
      <c r="S295" s="1" t="s">
        <v>23</v>
      </c>
      <c r="T295" s="1">
        <f t="shared" si="24"/>
        <v>4</v>
      </c>
      <c r="U295" s="1" t="str">
        <f t="shared" si="25"/>
        <v>High Risk</v>
      </c>
      <c r="V295" s="1" t="str">
        <f>IF(B295&lt;=30, "18-30", IF(B295&lt;=40, "31-40", IF(B295&lt;=50, "41-50", IF(B295&lt;=60, "51-60", "61-74"))))</f>
        <v>18-30</v>
      </c>
      <c r="W295" s="1" t="str">
        <f t="shared" si="26"/>
        <v>100001-150000</v>
      </c>
      <c r="X295" s="1" t="str">
        <f t="shared" si="27"/>
        <v>16-19</v>
      </c>
      <c r="Y295" s="1" t="str">
        <f t="shared" si="28"/>
        <v>25001-50000</v>
      </c>
      <c r="Z295" s="1" t="str">
        <f t="shared" si="29"/>
        <v>400-499</v>
      </c>
    </row>
    <row r="296" spans="1:26" x14ac:dyDescent="0.25">
      <c r="A296" s="1" t="s">
        <v>330</v>
      </c>
      <c r="B296" s="1">
        <v>69</v>
      </c>
      <c r="C296" s="1">
        <v>43251</v>
      </c>
      <c r="D296" s="1">
        <v>515</v>
      </c>
      <c r="E296" s="6">
        <v>0.43872930784573799</v>
      </c>
      <c r="F296" s="1">
        <v>2</v>
      </c>
      <c r="G296" s="1">
        <v>1</v>
      </c>
      <c r="H296" s="1">
        <v>52331</v>
      </c>
      <c r="I296" s="6">
        <v>0.44852192410127201</v>
      </c>
      <c r="J296" s="2" t="s">
        <v>41</v>
      </c>
      <c r="K296" s="1">
        <v>17</v>
      </c>
      <c r="L296" s="1" t="s">
        <v>36</v>
      </c>
      <c r="M296" s="1" t="s">
        <v>21</v>
      </c>
      <c r="N296" s="1" t="s">
        <v>23</v>
      </c>
      <c r="O296" s="1" t="s">
        <v>23</v>
      </c>
      <c r="P296" s="1" t="s">
        <v>28</v>
      </c>
      <c r="Q296" s="1" t="s">
        <v>22</v>
      </c>
      <c r="R296" s="1" t="s">
        <v>22</v>
      </c>
      <c r="S296" s="1" t="s">
        <v>28</v>
      </c>
      <c r="T296" s="1">
        <f t="shared" si="24"/>
        <v>4</v>
      </c>
      <c r="U296" s="1" t="str">
        <f t="shared" si="25"/>
        <v>High Risk</v>
      </c>
      <c r="V296" s="1" t="str">
        <f>IF(B296&lt;=30, "18-30", IF(B296&lt;=40, "31-40", IF(B296&lt;=50, "41-50", IF(B296&lt;=60, "51-60", "61-74"))))</f>
        <v>61-74</v>
      </c>
      <c r="W296" s="1" t="str">
        <f t="shared" si="26"/>
        <v>0-50000</v>
      </c>
      <c r="X296" s="1" t="str">
        <f t="shared" si="27"/>
        <v>16-19</v>
      </c>
      <c r="Y296" s="1" t="str">
        <f t="shared" si="28"/>
        <v>50001-75000</v>
      </c>
      <c r="Z296" s="1" t="str">
        <f t="shared" si="29"/>
        <v>500-599</v>
      </c>
    </row>
    <row r="297" spans="1:26" x14ac:dyDescent="0.25">
      <c r="A297" s="1" t="s">
        <v>331</v>
      </c>
      <c r="B297" s="1">
        <v>58</v>
      </c>
      <c r="C297" s="1">
        <v>90353</v>
      </c>
      <c r="D297" s="1">
        <v>658</v>
      </c>
      <c r="E297" s="6">
        <v>0.51311876913663501</v>
      </c>
      <c r="F297" s="1">
        <v>3</v>
      </c>
      <c r="G297" s="1">
        <v>0</v>
      </c>
      <c r="H297" s="1">
        <v>82714</v>
      </c>
      <c r="I297" s="6">
        <v>0.275830154858351</v>
      </c>
      <c r="J297" s="2" t="s">
        <v>41</v>
      </c>
      <c r="K297" s="1">
        <v>10</v>
      </c>
      <c r="L297" s="1" t="s">
        <v>26</v>
      </c>
      <c r="M297" s="1" t="s">
        <v>31</v>
      </c>
      <c r="N297" s="1" t="s">
        <v>23</v>
      </c>
      <c r="O297" s="1" t="s">
        <v>23</v>
      </c>
      <c r="P297" s="1" t="s">
        <v>22</v>
      </c>
      <c r="Q297" s="1" t="s">
        <v>23</v>
      </c>
      <c r="R297" s="1" t="s">
        <v>22</v>
      </c>
      <c r="S297" s="1" t="s">
        <v>23</v>
      </c>
      <c r="T297" s="1">
        <f t="shared" si="24"/>
        <v>6</v>
      </c>
      <c r="U297" s="1" t="str">
        <f t="shared" si="25"/>
        <v>High Risk</v>
      </c>
      <c r="V297" s="1" t="str">
        <f>IF(B297&lt;=30, "18-30", IF(B297&lt;=40, "31-40", IF(B297&lt;=50, "41-50", IF(B297&lt;=60, "51-60", "61-74"))))</f>
        <v>51-60</v>
      </c>
      <c r="W297" s="1" t="str">
        <f t="shared" si="26"/>
        <v>50001-100000</v>
      </c>
      <c r="X297" s="1" t="str">
        <f t="shared" si="27"/>
        <v>6-10</v>
      </c>
      <c r="Y297" s="1" t="str">
        <f t="shared" si="28"/>
        <v>75001-100000</v>
      </c>
      <c r="Z297" s="1" t="str">
        <f t="shared" si="29"/>
        <v>600-699</v>
      </c>
    </row>
    <row r="298" spans="1:26" x14ac:dyDescent="0.25">
      <c r="A298" s="1" t="s">
        <v>332</v>
      </c>
      <c r="B298" s="1">
        <v>50</v>
      </c>
      <c r="C298" s="1">
        <v>81234</v>
      </c>
      <c r="D298" s="1">
        <v>310</v>
      </c>
      <c r="E298" s="6">
        <v>0.71805490126885196</v>
      </c>
      <c r="F298" s="1">
        <v>3</v>
      </c>
      <c r="G298" s="1">
        <v>0</v>
      </c>
      <c r="H298" s="1">
        <v>79552</v>
      </c>
      <c r="I298" s="6">
        <v>0.30163393500000002</v>
      </c>
      <c r="J298" s="2" t="s">
        <v>25</v>
      </c>
      <c r="K298" s="1">
        <v>13</v>
      </c>
      <c r="L298" s="1" t="s">
        <v>20</v>
      </c>
      <c r="M298" s="1" t="s">
        <v>31</v>
      </c>
      <c r="N298" s="1" t="s">
        <v>28</v>
      </c>
      <c r="O298" s="1" t="s">
        <v>28</v>
      </c>
      <c r="P298" s="1" t="s">
        <v>28</v>
      </c>
      <c r="Q298" s="1" t="s">
        <v>28</v>
      </c>
      <c r="R298" s="1" t="s">
        <v>23</v>
      </c>
      <c r="S298" s="1" t="s">
        <v>28</v>
      </c>
      <c r="T298" s="1">
        <f t="shared" si="24"/>
        <v>1</v>
      </c>
      <c r="U298" s="1" t="str">
        <f t="shared" si="25"/>
        <v>Low Risk</v>
      </c>
      <c r="V298" s="1" t="str">
        <f>IF(B298&lt;=30, "18-30", IF(B298&lt;=40, "31-40", IF(B298&lt;=50, "41-50", IF(B298&lt;=60, "51-60", "61-74"))))</f>
        <v>41-50</v>
      </c>
      <c r="W298" s="1" t="str">
        <f t="shared" si="26"/>
        <v>50001-100000</v>
      </c>
      <c r="X298" s="1" t="str">
        <f t="shared" si="27"/>
        <v>11-15</v>
      </c>
      <c r="Y298" s="1" t="str">
        <f t="shared" si="28"/>
        <v>75001-100000</v>
      </c>
      <c r="Z298" s="1" t="str">
        <f t="shared" si="29"/>
        <v>300-399</v>
      </c>
    </row>
    <row r="299" spans="1:26" x14ac:dyDescent="0.25">
      <c r="A299" s="1" t="s">
        <v>333</v>
      </c>
      <c r="B299" s="1">
        <v>57</v>
      </c>
      <c r="C299" s="1">
        <v>19835</v>
      </c>
      <c r="D299" s="1">
        <v>793</v>
      </c>
      <c r="E299" s="6">
        <v>0.21580308778544399</v>
      </c>
      <c r="F299" s="1">
        <v>6</v>
      </c>
      <c r="G299" s="1">
        <v>0</v>
      </c>
      <c r="H299" s="1">
        <v>41653</v>
      </c>
      <c r="I299" s="6">
        <v>0.163326826651709</v>
      </c>
      <c r="J299" s="2" t="s">
        <v>33</v>
      </c>
      <c r="K299" s="1">
        <v>8</v>
      </c>
      <c r="L299" s="1" t="s">
        <v>20</v>
      </c>
      <c r="M299" s="1" t="s">
        <v>37</v>
      </c>
      <c r="N299" s="1" t="s">
        <v>22</v>
      </c>
      <c r="O299" s="1" t="s">
        <v>28</v>
      </c>
      <c r="P299" s="1" t="s">
        <v>22</v>
      </c>
      <c r="Q299" s="1" t="s">
        <v>28</v>
      </c>
      <c r="R299" s="1" t="s">
        <v>23</v>
      </c>
      <c r="S299" s="1" t="s">
        <v>23</v>
      </c>
      <c r="T299" s="1">
        <f t="shared" si="24"/>
        <v>4</v>
      </c>
      <c r="U299" s="1" t="str">
        <f t="shared" si="25"/>
        <v>High Risk</v>
      </c>
      <c r="V299" s="1" t="str">
        <f>IF(B299&lt;=30, "18-30", IF(B299&lt;=40, "31-40", IF(B299&lt;=50, "41-50", IF(B299&lt;=60, "51-60", "61-74"))))</f>
        <v>51-60</v>
      </c>
      <c r="W299" s="1" t="str">
        <f t="shared" si="26"/>
        <v>0-50000</v>
      </c>
      <c r="X299" s="1" t="str">
        <f t="shared" si="27"/>
        <v>6-10</v>
      </c>
      <c r="Y299" s="1" t="str">
        <f t="shared" si="28"/>
        <v>25001-50000</v>
      </c>
      <c r="Z299" s="1" t="str">
        <f t="shared" si="29"/>
        <v>700-799</v>
      </c>
    </row>
    <row r="300" spans="1:26" x14ac:dyDescent="0.25">
      <c r="A300" s="1" t="s">
        <v>334</v>
      </c>
      <c r="B300" s="1">
        <v>56</v>
      </c>
      <c r="C300" s="1">
        <v>107658</v>
      </c>
      <c r="D300" s="1">
        <v>673</v>
      </c>
      <c r="E300" s="6">
        <v>0.59101854738192905</v>
      </c>
      <c r="F300" s="1">
        <v>0</v>
      </c>
      <c r="G300" s="1">
        <v>1</v>
      </c>
      <c r="H300" s="1">
        <v>89660</v>
      </c>
      <c r="I300" s="6">
        <v>0.20365224622648001</v>
      </c>
      <c r="J300" s="2" t="s">
        <v>48</v>
      </c>
      <c r="K300" s="1">
        <v>14</v>
      </c>
      <c r="L300" s="1" t="s">
        <v>36</v>
      </c>
      <c r="M300" s="1" t="s">
        <v>27</v>
      </c>
      <c r="N300" s="1" t="s">
        <v>22</v>
      </c>
      <c r="O300" s="1" t="s">
        <v>23</v>
      </c>
      <c r="P300" s="1" t="s">
        <v>28</v>
      </c>
      <c r="Q300" s="1" t="s">
        <v>22</v>
      </c>
      <c r="R300" s="1" t="s">
        <v>23</v>
      </c>
      <c r="S300" s="1" t="s">
        <v>28</v>
      </c>
      <c r="T300" s="1">
        <f t="shared" si="24"/>
        <v>4</v>
      </c>
      <c r="U300" s="1" t="str">
        <f t="shared" si="25"/>
        <v>High Risk</v>
      </c>
      <c r="V300" s="1" t="str">
        <f>IF(B300&lt;=30, "18-30", IF(B300&lt;=40, "31-40", IF(B300&lt;=50, "41-50", IF(B300&lt;=60, "51-60", "61-74"))))</f>
        <v>51-60</v>
      </c>
      <c r="W300" s="1" t="str">
        <f t="shared" si="26"/>
        <v>100001-150000</v>
      </c>
      <c r="X300" s="1" t="str">
        <f t="shared" si="27"/>
        <v>11-15</v>
      </c>
      <c r="Y300" s="1" t="str">
        <f t="shared" si="28"/>
        <v>75001-100000</v>
      </c>
      <c r="Z300" s="1" t="str">
        <f t="shared" si="29"/>
        <v>600-699</v>
      </c>
    </row>
    <row r="301" spans="1:26" x14ac:dyDescent="0.25">
      <c r="A301" s="1" t="s">
        <v>335</v>
      </c>
      <c r="B301" s="1">
        <v>35</v>
      </c>
      <c r="C301" s="1">
        <v>107658</v>
      </c>
      <c r="D301" s="1">
        <v>321</v>
      </c>
      <c r="E301" s="6">
        <v>0.33651496479576698</v>
      </c>
      <c r="F301" s="1">
        <v>6</v>
      </c>
      <c r="G301" s="1">
        <v>0</v>
      </c>
      <c r="H301" s="1">
        <v>62342</v>
      </c>
      <c r="I301" s="6">
        <v>0.23760706992172501</v>
      </c>
      <c r="J301" s="2" t="s">
        <v>41</v>
      </c>
      <c r="K301" s="1">
        <v>11</v>
      </c>
      <c r="L301" s="1" t="s">
        <v>43</v>
      </c>
      <c r="M301" s="1" t="s">
        <v>21</v>
      </c>
      <c r="N301" s="1" t="s">
        <v>23</v>
      </c>
      <c r="O301" s="1" t="s">
        <v>22</v>
      </c>
      <c r="P301" s="1" t="s">
        <v>22</v>
      </c>
      <c r="Q301" s="1" t="s">
        <v>22</v>
      </c>
      <c r="R301" s="1" t="s">
        <v>23</v>
      </c>
      <c r="S301" s="1" t="s">
        <v>28</v>
      </c>
      <c r="T301" s="1">
        <f t="shared" si="24"/>
        <v>5</v>
      </c>
      <c r="U301" s="1" t="str">
        <f t="shared" si="25"/>
        <v>High Risk</v>
      </c>
      <c r="V301" s="1" t="str">
        <f>IF(B301&lt;=30, "18-30", IF(B301&lt;=40, "31-40", IF(B301&lt;=50, "41-50", IF(B301&lt;=60, "51-60", "61-74"))))</f>
        <v>31-40</v>
      </c>
      <c r="W301" s="1" t="str">
        <f t="shared" si="26"/>
        <v>100001-150000</v>
      </c>
      <c r="X301" s="1" t="str">
        <f t="shared" si="27"/>
        <v>11-15</v>
      </c>
      <c r="Y301" s="1" t="str">
        <f t="shared" si="28"/>
        <v>50001-75000</v>
      </c>
      <c r="Z301" s="1" t="str">
        <f t="shared" si="29"/>
        <v>300-399</v>
      </c>
    </row>
    <row r="302" spans="1:26" x14ac:dyDescent="0.25">
      <c r="A302" s="1" t="s">
        <v>336</v>
      </c>
      <c r="B302" s="1">
        <v>57</v>
      </c>
      <c r="C302" s="1">
        <v>159188</v>
      </c>
      <c r="D302" s="1">
        <v>415</v>
      </c>
      <c r="E302" s="6">
        <v>0.61065453779018897</v>
      </c>
      <c r="F302" s="1">
        <v>6</v>
      </c>
      <c r="G302" s="1">
        <v>0</v>
      </c>
      <c r="H302" s="1">
        <v>52259</v>
      </c>
      <c r="I302" s="6">
        <v>0.28952867413746602</v>
      </c>
      <c r="J302" s="2" t="s">
        <v>41</v>
      </c>
      <c r="K302" s="1">
        <v>9</v>
      </c>
      <c r="L302" s="1" t="s">
        <v>26</v>
      </c>
      <c r="M302" s="1" t="s">
        <v>31</v>
      </c>
      <c r="N302" s="1" t="s">
        <v>23</v>
      </c>
      <c r="O302" s="1" t="s">
        <v>22</v>
      </c>
      <c r="P302" s="1" t="s">
        <v>22</v>
      </c>
      <c r="Q302" s="1" t="s">
        <v>23</v>
      </c>
      <c r="R302" s="1" t="s">
        <v>28</v>
      </c>
      <c r="S302" s="1" t="s">
        <v>22</v>
      </c>
      <c r="T302" s="1">
        <f t="shared" si="24"/>
        <v>5</v>
      </c>
      <c r="U302" s="1" t="str">
        <f t="shared" si="25"/>
        <v>High Risk</v>
      </c>
      <c r="V302" s="1" t="str">
        <f>IF(B302&lt;=30, "18-30", IF(B302&lt;=40, "31-40", IF(B302&lt;=50, "41-50", IF(B302&lt;=60, "51-60", "61-74"))))</f>
        <v>51-60</v>
      </c>
      <c r="W302" s="1" t="str">
        <f t="shared" si="26"/>
        <v>150001-200000</v>
      </c>
      <c r="X302" s="1" t="str">
        <f t="shared" si="27"/>
        <v>6-10</v>
      </c>
      <c r="Y302" s="1" t="str">
        <f t="shared" si="28"/>
        <v>50001-75000</v>
      </c>
      <c r="Z302" s="1" t="str">
        <f t="shared" si="29"/>
        <v>400-499</v>
      </c>
    </row>
    <row r="303" spans="1:26" x14ac:dyDescent="0.25">
      <c r="A303" s="1" t="s">
        <v>337</v>
      </c>
      <c r="B303" s="1">
        <v>18</v>
      </c>
      <c r="C303" s="1">
        <v>70479</v>
      </c>
      <c r="D303" s="1">
        <v>834</v>
      </c>
      <c r="E303" s="6">
        <v>0.40124801152790801</v>
      </c>
      <c r="F303" s="1">
        <v>2</v>
      </c>
      <c r="G303" s="1">
        <v>0</v>
      </c>
      <c r="H303" s="1">
        <v>82789</v>
      </c>
      <c r="I303" s="6">
        <v>0.30163393500000002</v>
      </c>
      <c r="J303" s="2" t="s">
        <v>25</v>
      </c>
      <c r="K303" s="1">
        <v>18</v>
      </c>
      <c r="L303" s="1" t="s">
        <v>20</v>
      </c>
      <c r="M303" s="1" t="s">
        <v>51</v>
      </c>
      <c r="N303" s="1" t="s">
        <v>23</v>
      </c>
      <c r="O303" s="1" t="s">
        <v>22</v>
      </c>
      <c r="P303" s="1" t="s">
        <v>22</v>
      </c>
      <c r="Q303" s="1" t="s">
        <v>22</v>
      </c>
      <c r="R303" s="1" t="s">
        <v>23</v>
      </c>
      <c r="S303" s="1" t="s">
        <v>22</v>
      </c>
      <c r="T303" s="1">
        <f t="shared" si="24"/>
        <v>6</v>
      </c>
      <c r="U303" s="1" t="str">
        <f t="shared" si="25"/>
        <v>High Risk</v>
      </c>
      <c r="V303" s="1" t="str">
        <f>IF(B303&lt;=30, "18-30", IF(B303&lt;=40, "31-40", IF(B303&lt;=50, "41-50", IF(B303&lt;=60, "51-60", "61-74"))))</f>
        <v>18-30</v>
      </c>
      <c r="W303" s="1" t="str">
        <f t="shared" si="26"/>
        <v>50001-100000</v>
      </c>
      <c r="X303" s="1" t="str">
        <f t="shared" si="27"/>
        <v>16-19</v>
      </c>
      <c r="Y303" s="1" t="str">
        <f t="shared" si="28"/>
        <v>75001-100000</v>
      </c>
      <c r="Z303" s="1" t="str">
        <f t="shared" si="29"/>
        <v>800-847</v>
      </c>
    </row>
    <row r="304" spans="1:26" x14ac:dyDescent="0.25">
      <c r="A304" s="1" t="s">
        <v>338</v>
      </c>
      <c r="B304" s="1">
        <v>28</v>
      </c>
      <c r="C304" s="1">
        <v>119573</v>
      </c>
      <c r="D304" s="1">
        <v>700</v>
      </c>
      <c r="E304" s="6">
        <v>0.05</v>
      </c>
      <c r="F304" s="1">
        <v>1</v>
      </c>
      <c r="G304" s="1">
        <v>0</v>
      </c>
      <c r="H304" s="1">
        <v>52217</v>
      </c>
      <c r="I304" s="6">
        <v>0.31868043924776501</v>
      </c>
      <c r="J304" s="2" t="s">
        <v>41</v>
      </c>
      <c r="K304" s="1">
        <v>18</v>
      </c>
      <c r="L304" s="1" t="s">
        <v>26</v>
      </c>
      <c r="M304" s="1" t="s">
        <v>31</v>
      </c>
      <c r="N304" s="1" t="s">
        <v>23</v>
      </c>
      <c r="O304" s="1" t="s">
        <v>22</v>
      </c>
      <c r="P304" s="1" t="s">
        <v>22</v>
      </c>
      <c r="Q304" s="1" t="s">
        <v>23</v>
      </c>
      <c r="R304" s="1" t="s">
        <v>28</v>
      </c>
      <c r="S304" s="1" t="s">
        <v>23</v>
      </c>
      <c r="T304" s="1">
        <f t="shared" si="24"/>
        <v>5</v>
      </c>
      <c r="U304" s="1" t="str">
        <f t="shared" si="25"/>
        <v>High Risk</v>
      </c>
      <c r="V304" s="1" t="str">
        <f>IF(B304&lt;=30, "18-30", IF(B304&lt;=40, "31-40", IF(B304&lt;=50, "41-50", IF(B304&lt;=60, "51-60", "61-74"))))</f>
        <v>18-30</v>
      </c>
      <c r="W304" s="1" t="str">
        <f t="shared" si="26"/>
        <v>100001-150000</v>
      </c>
      <c r="X304" s="1" t="str">
        <f t="shared" si="27"/>
        <v>16-19</v>
      </c>
      <c r="Y304" s="1" t="str">
        <f t="shared" si="28"/>
        <v>50001-75000</v>
      </c>
      <c r="Z304" s="1" t="str">
        <f t="shared" si="29"/>
        <v>700-799</v>
      </c>
    </row>
    <row r="305" spans="1:26" x14ac:dyDescent="0.25">
      <c r="A305" s="1" t="s">
        <v>339</v>
      </c>
      <c r="B305" s="1">
        <v>45</v>
      </c>
      <c r="C305" s="1">
        <v>81234</v>
      </c>
      <c r="D305" s="1">
        <v>584</v>
      </c>
      <c r="E305" s="6">
        <v>0.57391552053749695</v>
      </c>
      <c r="F305" s="1">
        <v>2</v>
      </c>
      <c r="G305" s="1">
        <v>0</v>
      </c>
      <c r="H305" s="1">
        <v>9859</v>
      </c>
      <c r="I305" s="6">
        <v>0.194490949167511</v>
      </c>
      <c r="J305" s="2" t="s">
        <v>41</v>
      </c>
      <c r="K305" s="1">
        <v>5</v>
      </c>
      <c r="L305" s="1" t="s">
        <v>20</v>
      </c>
      <c r="M305" s="1" t="s">
        <v>21</v>
      </c>
      <c r="N305" s="1" t="s">
        <v>22</v>
      </c>
      <c r="O305" s="1" t="s">
        <v>22</v>
      </c>
      <c r="P305" s="1" t="s">
        <v>23</v>
      </c>
      <c r="Q305" s="1" t="s">
        <v>23</v>
      </c>
      <c r="R305" s="1" t="s">
        <v>23</v>
      </c>
      <c r="S305" s="1" t="s">
        <v>22</v>
      </c>
      <c r="T305" s="1">
        <f t="shared" si="24"/>
        <v>6</v>
      </c>
      <c r="U305" s="1" t="str">
        <f t="shared" si="25"/>
        <v>High Risk</v>
      </c>
      <c r="V305" s="1" t="str">
        <f>IF(B305&lt;=30, "18-30", IF(B305&lt;=40, "31-40", IF(B305&lt;=50, "41-50", IF(B305&lt;=60, "51-60", "61-74"))))</f>
        <v>41-50</v>
      </c>
      <c r="W305" s="1" t="str">
        <f t="shared" si="26"/>
        <v>50001-100000</v>
      </c>
      <c r="X305" s="1" t="str">
        <f t="shared" si="27"/>
        <v>0-5</v>
      </c>
      <c r="Y305" s="1" t="str">
        <f t="shared" si="28"/>
        <v>0-25000</v>
      </c>
      <c r="Z305" s="1" t="str">
        <f t="shared" si="29"/>
        <v>500-599</v>
      </c>
    </row>
    <row r="306" spans="1:26" x14ac:dyDescent="0.25">
      <c r="A306" s="1" t="s">
        <v>340</v>
      </c>
      <c r="B306" s="1">
        <v>74</v>
      </c>
      <c r="C306" s="1">
        <v>149415</v>
      </c>
      <c r="D306" s="1">
        <v>591</v>
      </c>
      <c r="E306" s="6">
        <v>0.57222895406937302</v>
      </c>
      <c r="F306" s="1">
        <v>0</v>
      </c>
      <c r="G306" s="1">
        <v>0</v>
      </c>
      <c r="H306" s="1">
        <v>52217</v>
      </c>
      <c r="I306" s="6">
        <v>0.43905225716010499</v>
      </c>
      <c r="J306" s="2" t="s">
        <v>41</v>
      </c>
      <c r="K306" s="1">
        <v>19</v>
      </c>
      <c r="L306" s="1" t="s">
        <v>43</v>
      </c>
      <c r="M306" s="1" t="s">
        <v>31</v>
      </c>
      <c r="N306" s="1" t="s">
        <v>22</v>
      </c>
      <c r="O306" s="1" t="s">
        <v>23</v>
      </c>
      <c r="P306" s="1" t="s">
        <v>28</v>
      </c>
      <c r="Q306" s="1" t="s">
        <v>28</v>
      </c>
      <c r="R306" s="1" t="s">
        <v>28</v>
      </c>
      <c r="S306" s="1" t="s">
        <v>22</v>
      </c>
      <c r="T306" s="1">
        <f t="shared" si="24"/>
        <v>3</v>
      </c>
      <c r="U306" s="1" t="str">
        <f t="shared" si="25"/>
        <v>Low Risk</v>
      </c>
      <c r="V306" s="1" t="str">
        <f>IF(B306&lt;=30, "18-30", IF(B306&lt;=40, "31-40", IF(B306&lt;=50, "41-50", IF(B306&lt;=60, "51-60", "61-74"))))</f>
        <v>61-74</v>
      </c>
      <c r="W306" s="1" t="str">
        <f t="shared" si="26"/>
        <v>100001-150000</v>
      </c>
      <c r="X306" s="1" t="str">
        <f t="shared" si="27"/>
        <v>16-19</v>
      </c>
      <c r="Y306" s="1" t="str">
        <f t="shared" si="28"/>
        <v>50001-75000</v>
      </c>
      <c r="Z306" s="1" t="str">
        <f t="shared" si="29"/>
        <v>500-599</v>
      </c>
    </row>
    <row r="307" spans="1:26" x14ac:dyDescent="0.25">
      <c r="A307" s="1" t="s">
        <v>341</v>
      </c>
      <c r="B307" s="1">
        <v>42</v>
      </c>
      <c r="C307" s="1">
        <v>136465</v>
      </c>
      <c r="D307" s="1">
        <v>595</v>
      </c>
      <c r="E307" s="6">
        <v>0.38418393830411401</v>
      </c>
      <c r="F307" s="1">
        <v>5</v>
      </c>
      <c r="G307" s="1">
        <v>0</v>
      </c>
      <c r="H307" s="1">
        <v>75316</v>
      </c>
      <c r="I307" s="6">
        <v>0.27298232792560201</v>
      </c>
      <c r="J307" s="2" t="s">
        <v>41</v>
      </c>
      <c r="K307" s="1">
        <v>5</v>
      </c>
      <c r="L307" s="1" t="s">
        <v>20</v>
      </c>
      <c r="M307" s="1" t="s">
        <v>37</v>
      </c>
      <c r="N307" s="1" t="s">
        <v>22</v>
      </c>
      <c r="O307" s="1" t="s">
        <v>22</v>
      </c>
      <c r="P307" s="1" t="s">
        <v>22</v>
      </c>
      <c r="Q307" s="1" t="s">
        <v>28</v>
      </c>
      <c r="R307" s="1" t="s">
        <v>23</v>
      </c>
      <c r="S307" s="1" t="s">
        <v>28</v>
      </c>
      <c r="T307" s="1">
        <f t="shared" si="24"/>
        <v>4</v>
      </c>
      <c r="U307" s="1" t="str">
        <f t="shared" si="25"/>
        <v>High Risk</v>
      </c>
      <c r="V307" s="1" t="str">
        <f>IF(B307&lt;=30, "18-30", IF(B307&lt;=40, "31-40", IF(B307&lt;=50, "41-50", IF(B307&lt;=60, "51-60", "61-74"))))</f>
        <v>41-50</v>
      </c>
      <c r="W307" s="1" t="str">
        <f t="shared" si="26"/>
        <v>100001-150000</v>
      </c>
      <c r="X307" s="1" t="str">
        <f t="shared" si="27"/>
        <v>0-5</v>
      </c>
      <c r="Y307" s="1" t="str">
        <f t="shared" si="28"/>
        <v>75001-100000</v>
      </c>
      <c r="Z307" s="1" t="str">
        <f t="shared" si="29"/>
        <v>500-599</v>
      </c>
    </row>
    <row r="308" spans="1:26" x14ac:dyDescent="0.25">
      <c r="A308" s="1" t="s">
        <v>342</v>
      </c>
      <c r="B308" s="1">
        <v>67</v>
      </c>
      <c r="C308" s="1">
        <v>53494</v>
      </c>
      <c r="D308" s="1">
        <v>591</v>
      </c>
      <c r="E308" s="6">
        <v>0.372331227971399</v>
      </c>
      <c r="F308" s="1">
        <v>3</v>
      </c>
      <c r="G308" s="1">
        <v>0</v>
      </c>
      <c r="H308" s="1">
        <v>12176</v>
      </c>
      <c r="I308" s="6">
        <v>0.39428461717327201</v>
      </c>
      <c r="J308" s="2" t="s">
        <v>25</v>
      </c>
      <c r="K308" s="1">
        <v>7</v>
      </c>
      <c r="L308" s="1" t="s">
        <v>20</v>
      </c>
      <c r="M308" s="1" t="s">
        <v>31</v>
      </c>
      <c r="N308" s="1" t="s">
        <v>28</v>
      </c>
      <c r="O308" s="1" t="s">
        <v>28</v>
      </c>
      <c r="P308" s="1" t="s">
        <v>22</v>
      </c>
      <c r="Q308" s="1" t="s">
        <v>23</v>
      </c>
      <c r="R308" s="1" t="s">
        <v>22</v>
      </c>
      <c r="S308" s="1" t="s">
        <v>28</v>
      </c>
      <c r="T308" s="1">
        <f t="shared" si="24"/>
        <v>3</v>
      </c>
      <c r="U308" s="1" t="str">
        <f t="shared" si="25"/>
        <v>Low Risk</v>
      </c>
      <c r="V308" s="1" t="str">
        <f>IF(B308&lt;=30, "18-30", IF(B308&lt;=40, "31-40", IF(B308&lt;=50, "41-50", IF(B308&lt;=60, "51-60", "61-74"))))</f>
        <v>61-74</v>
      </c>
      <c r="W308" s="1" t="str">
        <f t="shared" si="26"/>
        <v>50001-100000</v>
      </c>
      <c r="X308" s="1" t="str">
        <f t="shared" si="27"/>
        <v>6-10</v>
      </c>
      <c r="Y308" s="1" t="str">
        <f t="shared" si="28"/>
        <v>0-25000</v>
      </c>
      <c r="Z308" s="1" t="str">
        <f t="shared" si="29"/>
        <v>500-599</v>
      </c>
    </row>
    <row r="309" spans="1:26" x14ac:dyDescent="0.25">
      <c r="A309" s="1" t="s">
        <v>343</v>
      </c>
      <c r="B309" s="1">
        <v>40</v>
      </c>
      <c r="C309" s="1">
        <v>107658</v>
      </c>
      <c r="D309" s="1">
        <v>307</v>
      </c>
      <c r="E309" s="6">
        <v>0.237725454982469</v>
      </c>
      <c r="F309" s="1">
        <v>3</v>
      </c>
      <c r="G309" s="1">
        <v>0</v>
      </c>
      <c r="H309" s="1">
        <v>71588</v>
      </c>
      <c r="I309" s="6">
        <v>0.411034897991429</v>
      </c>
      <c r="J309" s="2" t="s">
        <v>48</v>
      </c>
      <c r="K309" s="1">
        <v>0</v>
      </c>
      <c r="L309" s="1" t="s">
        <v>30</v>
      </c>
      <c r="M309" s="1" t="s">
        <v>31</v>
      </c>
      <c r="N309" s="1" t="s">
        <v>23</v>
      </c>
      <c r="O309" s="1" t="s">
        <v>22</v>
      </c>
      <c r="P309" s="1" t="s">
        <v>28</v>
      </c>
      <c r="Q309" s="1" t="s">
        <v>23</v>
      </c>
      <c r="R309" s="1" t="s">
        <v>23</v>
      </c>
      <c r="S309" s="1" t="s">
        <v>23</v>
      </c>
      <c r="T309" s="1">
        <f t="shared" si="24"/>
        <v>5</v>
      </c>
      <c r="U309" s="1" t="str">
        <f t="shared" si="25"/>
        <v>High Risk</v>
      </c>
      <c r="V309" s="1" t="str">
        <f>IF(B309&lt;=30, "18-30", IF(B309&lt;=40, "31-40", IF(B309&lt;=50, "41-50", IF(B309&lt;=60, "51-60", "61-74"))))</f>
        <v>31-40</v>
      </c>
      <c r="W309" s="1" t="str">
        <f t="shared" si="26"/>
        <v>100001-150000</v>
      </c>
      <c r="X309" s="1" t="str">
        <f t="shared" si="27"/>
        <v>0-5</v>
      </c>
      <c r="Y309" s="1" t="str">
        <f t="shared" si="28"/>
        <v>50001-75000</v>
      </c>
      <c r="Z309" s="1" t="str">
        <f t="shared" si="29"/>
        <v>300-399</v>
      </c>
    </row>
    <row r="310" spans="1:26" x14ac:dyDescent="0.25">
      <c r="A310" s="1" t="s">
        <v>344</v>
      </c>
      <c r="B310" s="1">
        <v>48</v>
      </c>
      <c r="C310" s="1">
        <v>70479</v>
      </c>
      <c r="D310" s="1">
        <v>385</v>
      </c>
      <c r="E310" s="6">
        <v>0.65461998830777401</v>
      </c>
      <c r="F310" s="1">
        <v>0</v>
      </c>
      <c r="G310" s="1">
        <v>1</v>
      </c>
      <c r="H310" s="1">
        <v>99005</v>
      </c>
      <c r="I310" s="6">
        <v>0.408327324346621</v>
      </c>
      <c r="J310" s="2" t="s">
        <v>48</v>
      </c>
      <c r="K310" s="1">
        <v>16</v>
      </c>
      <c r="L310" s="1" t="s">
        <v>43</v>
      </c>
      <c r="M310" s="1" t="s">
        <v>51</v>
      </c>
      <c r="N310" s="1" t="s">
        <v>23</v>
      </c>
      <c r="O310" s="1" t="s">
        <v>22</v>
      </c>
      <c r="P310" s="1" t="s">
        <v>28</v>
      </c>
      <c r="Q310" s="1" t="s">
        <v>22</v>
      </c>
      <c r="R310" s="1" t="s">
        <v>22</v>
      </c>
      <c r="S310" s="1" t="s">
        <v>28</v>
      </c>
      <c r="T310" s="1">
        <f t="shared" si="24"/>
        <v>4</v>
      </c>
      <c r="U310" s="1" t="str">
        <f t="shared" si="25"/>
        <v>High Risk</v>
      </c>
      <c r="V310" s="1" t="str">
        <f>IF(B310&lt;=30, "18-30", IF(B310&lt;=40, "31-40", IF(B310&lt;=50, "41-50", IF(B310&lt;=60, "51-60", "61-74"))))</f>
        <v>41-50</v>
      </c>
      <c r="W310" s="1" t="str">
        <f t="shared" si="26"/>
        <v>50001-100000</v>
      </c>
      <c r="X310" s="1" t="str">
        <f t="shared" si="27"/>
        <v>16-19</v>
      </c>
      <c r="Y310" s="1" t="str">
        <f t="shared" si="28"/>
        <v>75001-100000</v>
      </c>
      <c r="Z310" s="1" t="str">
        <f t="shared" si="29"/>
        <v>300-399</v>
      </c>
    </row>
    <row r="311" spans="1:26" x14ac:dyDescent="0.25">
      <c r="A311" s="1" t="s">
        <v>345</v>
      </c>
      <c r="B311" s="1">
        <v>47</v>
      </c>
      <c r="C311" s="1">
        <v>90697</v>
      </c>
      <c r="D311" s="1">
        <v>682</v>
      </c>
      <c r="E311" s="6">
        <v>0.67644315649336095</v>
      </c>
      <c r="F311" s="1">
        <v>6</v>
      </c>
      <c r="G311" s="1">
        <v>1</v>
      </c>
      <c r="H311" s="1">
        <v>46720</v>
      </c>
      <c r="I311" s="6">
        <v>0.24335932570375099</v>
      </c>
      <c r="J311" s="2" t="s">
        <v>41</v>
      </c>
      <c r="K311" s="1">
        <v>16</v>
      </c>
      <c r="L311" s="1" t="s">
        <v>36</v>
      </c>
      <c r="M311" s="1" t="s">
        <v>37</v>
      </c>
      <c r="N311" s="1" t="s">
        <v>22</v>
      </c>
      <c r="O311" s="1" t="s">
        <v>23</v>
      </c>
      <c r="P311" s="1" t="s">
        <v>23</v>
      </c>
      <c r="Q311" s="1" t="s">
        <v>22</v>
      </c>
      <c r="R311" s="1" t="s">
        <v>28</v>
      </c>
      <c r="S311" s="1" t="s">
        <v>22</v>
      </c>
      <c r="T311" s="1">
        <f t="shared" si="24"/>
        <v>5</v>
      </c>
      <c r="U311" s="1" t="str">
        <f t="shared" si="25"/>
        <v>High Risk</v>
      </c>
      <c r="V311" s="1" t="str">
        <f>IF(B311&lt;=30, "18-30", IF(B311&lt;=40, "31-40", IF(B311&lt;=50, "41-50", IF(B311&lt;=60, "51-60", "61-74"))))</f>
        <v>41-50</v>
      </c>
      <c r="W311" s="1" t="str">
        <f t="shared" si="26"/>
        <v>50001-100000</v>
      </c>
      <c r="X311" s="1" t="str">
        <f t="shared" si="27"/>
        <v>16-19</v>
      </c>
      <c r="Y311" s="1" t="str">
        <f t="shared" si="28"/>
        <v>25001-50000</v>
      </c>
      <c r="Z311" s="1" t="str">
        <f t="shared" si="29"/>
        <v>600-699</v>
      </c>
    </row>
    <row r="312" spans="1:26" x14ac:dyDescent="0.25">
      <c r="A312" s="1" t="s">
        <v>346</v>
      </c>
      <c r="B312" s="1">
        <v>59</v>
      </c>
      <c r="C312" s="1">
        <v>19835</v>
      </c>
      <c r="D312" s="1">
        <v>374</v>
      </c>
      <c r="E312" s="6">
        <v>0.32418982296482202</v>
      </c>
      <c r="F312" s="1">
        <v>1</v>
      </c>
      <c r="G312" s="1">
        <v>0</v>
      </c>
      <c r="H312" s="1">
        <v>82909</v>
      </c>
      <c r="I312" s="6">
        <v>0.242079984227867</v>
      </c>
      <c r="J312" s="2" t="s">
        <v>41</v>
      </c>
      <c r="K312" s="1">
        <v>14</v>
      </c>
      <c r="L312" s="1" t="s">
        <v>36</v>
      </c>
      <c r="M312" s="1" t="s">
        <v>37</v>
      </c>
      <c r="N312" s="1" t="s">
        <v>22</v>
      </c>
      <c r="O312" s="1" t="s">
        <v>22</v>
      </c>
      <c r="P312" s="1" t="s">
        <v>28</v>
      </c>
      <c r="Q312" s="1" t="s">
        <v>23</v>
      </c>
      <c r="R312" s="1" t="s">
        <v>22</v>
      </c>
      <c r="S312" s="1" t="s">
        <v>28</v>
      </c>
      <c r="T312" s="1">
        <f t="shared" si="24"/>
        <v>4</v>
      </c>
      <c r="U312" s="1" t="str">
        <f t="shared" si="25"/>
        <v>High Risk</v>
      </c>
      <c r="V312" s="1" t="str">
        <f>IF(B312&lt;=30, "18-30", IF(B312&lt;=40, "31-40", IF(B312&lt;=50, "41-50", IF(B312&lt;=60, "51-60", "61-74"))))</f>
        <v>51-60</v>
      </c>
      <c r="W312" s="1" t="str">
        <f t="shared" si="26"/>
        <v>0-50000</v>
      </c>
      <c r="X312" s="1" t="str">
        <f t="shared" si="27"/>
        <v>11-15</v>
      </c>
      <c r="Y312" s="1" t="str">
        <f t="shared" si="28"/>
        <v>75001-100000</v>
      </c>
      <c r="Z312" s="1" t="str">
        <f t="shared" si="29"/>
        <v>300-399</v>
      </c>
    </row>
    <row r="313" spans="1:26" x14ac:dyDescent="0.25">
      <c r="A313" s="1" t="s">
        <v>347</v>
      </c>
      <c r="B313" s="1">
        <v>52</v>
      </c>
      <c r="C313" s="1">
        <v>176426</v>
      </c>
      <c r="D313" s="1">
        <v>320</v>
      </c>
      <c r="E313" s="6">
        <v>0.392013108092229</v>
      </c>
      <c r="F313" s="1">
        <v>3</v>
      </c>
      <c r="G313" s="1">
        <v>1</v>
      </c>
      <c r="H313" s="1">
        <v>31674</v>
      </c>
      <c r="I313" s="6">
        <v>0.27750267007116802</v>
      </c>
      <c r="J313" s="2" t="s">
        <v>41</v>
      </c>
      <c r="K313" s="1">
        <v>6</v>
      </c>
      <c r="L313" s="1" t="s">
        <v>43</v>
      </c>
      <c r="M313" s="1" t="s">
        <v>31</v>
      </c>
      <c r="N313" s="1" t="s">
        <v>23</v>
      </c>
      <c r="O313" s="1" t="s">
        <v>22</v>
      </c>
      <c r="P313" s="1" t="s">
        <v>23</v>
      </c>
      <c r="Q313" s="1" t="s">
        <v>23</v>
      </c>
      <c r="R313" s="1" t="s">
        <v>22</v>
      </c>
      <c r="S313" s="1" t="s">
        <v>23</v>
      </c>
      <c r="T313" s="1">
        <f t="shared" si="24"/>
        <v>6</v>
      </c>
      <c r="U313" s="1" t="str">
        <f t="shared" si="25"/>
        <v>High Risk</v>
      </c>
      <c r="V313" s="1" t="str">
        <f>IF(B313&lt;=30, "18-30", IF(B313&lt;=40, "31-40", IF(B313&lt;=50, "41-50", IF(B313&lt;=60, "51-60", "61-74"))))</f>
        <v>51-60</v>
      </c>
      <c r="W313" s="1" t="str">
        <f t="shared" si="26"/>
        <v>150001-200000</v>
      </c>
      <c r="X313" s="1" t="str">
        <f t="shared" si="27"/>
        <v>6-10</v>
      </c>
      <c r="Y313" s="1" t="str">
        <f t="shared" si="28"/>
        <v>25001-50000</v>
      </c>
      <c r="Z313" s="1" t="str">
        <f t="shared" si="29"/>
        <v>300-399</v>
      </c>
    </row>
    <row r="314" spans="1:26" x14ac:dyDescent="0.25">
      <c r="A314" s="1" t="s">
        <v>348</v>
      </c>
      <c r="B314" s="1">
        <v>24</v>
      </c>
      <c r="C314" s="1">
        <v>194208</v>
      </c>
      <c r="D314" s="1">
        <v>321</v>
      </c>
      <c r="E314" s="6">
        <v>0.48734217577220701</v>
      </c>
      <c r="F314" s="1">
        <v>4</v>
      </c>
      <c r="G314" s="1">
        <v>0</v>
      </c>
      <c r="H314" s="1">
        <v>62253</v>
      </c>
      <c r="I314" s="6">
        <v>0.36362373753789201</v>
      </c>
      <c r="J314" s="2" t="s">
        <v>33</v>
      </c>
      <c r="K314" s="1">
        <v>18</v>
      </c>
      <c r="L314" s="1" t="s">
        <v>36</v>
      </c>
      <c r="M314" s="1" t="s">
        <v>51</v>
      </c>
      <c r="N314" s="1" t="s">
        <v>23</v>
      </c>
      <c r="O314" s="1" t="s">
        <v>28</v>
      </c>
      <c r="P314" s="1" t="s">
        <v>28</v>
      </c>
      <c r="Q314" s="1" t="s">
        <v>28</v>
      </c>
      <c r="R314" s="1" t="s">
        <v>22</v>
      </c>
      <c r="S314" s="1" t="s">
        <v>22</v>
      </c>
      <c r="T314" s="1">
        <f t="shared" si="24"/>
        <v>3</v>
      </c>
      <c r="U314" s="1" t="str">
        <f t="shared" si="25"/>
        <v>Low Risk</v>
      </c>
      <c r="V314" s="1" t="str">
        <f>IF(B314&lt;=30, "18-30", IF(B314&lt;=40, "31-40", IF(B314&lt;=50, "41-50", IF(B314&lt;=60, "51-60", "61-74"))))</f>
        <v>18-30</v>
      </c>
      <c r="W314" s="1" t="str">
        <f t="shared" si="26"/>
        <v>150001-200000</v>
      </c>
      <c r="X314" s="1" t="str">
        <f t="shared" si="27"/>
        <v>16-19</v>
      </c>
      <c r="Y314" s="1" t="str">
        <f t="shared" si="28"/>
        <v>50001-75000</v>
      </c>
      <c r="Z314" s="1" t="str">
        <f t="shared" si="29"/>
        <v>300-399</v>
      </c>
    </row>
    <row r="315" spans="1:26" x14ac:dyDescent="0.25">
      <c r="A315" s="1" t="s">
        <v>349</v>
      </c>
      <c r="B315" s="1">
        <v>33</v>
      </c>
      <c r="C315" s="1">
        <v>181267</v>
      </c>
      <c r="D315" s="1">
        <v>494</v>
      </c>
      <c r="E315" s="6">
        <v>0.95417305620710902</v>
      </c>
      <c r="F315" s="1">
        <v>6</v>
      </c>
      <c r="G315" s="1">
        <v>0</v>
      </c>
      <c r="H315" s="1">
        <v>15938</v>
      </c>
      <c r="I315" s="6">
        <v>0.24893047302458299</v>
      </c>
      <c r="J315" s="2" t="s">
        <v>48</v>
      </c>
      <c r="K315" s="1">
        <v>2</v>
      </c>
      <c r="L315" s="1" t="s">
        <v>43</v>
      </c>
      <c r="M315" s="1" t="s">
        <v>31</v>
      </c>
      <c r="N315" s="1" t="s">
        <v>28</v>
      </c>
      <c r="O315" s="1" t="s">
        <v>23</v>
      </c>
      <c r="P315" s="1" t="s">
        <v>22</v>
      </c>
      <c r="Q315" s="1" t="s">
        <v>28</v>
      </c>
      <c r="R315" s="1" t="s">
        <v>22</v>
      </c>
      <c r="S315" s="1" t="s">
        <v>28</v>
      </c>
      <c r="T315" s="1">
        <f t="shared" si="24"/>
        <v>3</v>
      </c>
      <c r="U315" s="1" t="str">
        <f t="shared" si="25"/>
        <v>Low Risk</v>
      </c>
      <c r="V315" s="1" t="str">
        <f>IF(B315&lt;=30, "18-30", IF(B315&lt;=40, "31-40", IF(B315&lt;=50, "41-50", IF(B315&lt;=60, "51-60", "61-74"))))</f>
        <v>31-40</v>
      </c>
      <c r="W315" s="1" t="str">
        <f t="shared" si="26"/>
        <v>150001-200000</v>
      </c>
      <c r="X315" s="1" t="str">
        <f t="shared" si="27"/>
        <v>0-5</v>
      </c>
      <c r="Y315" s="1" t="str">
        <f t="shared" si="28"/>
        <v>0-25000</v>
      </c>
      <c r="Z315" s="1" t="str">
        <f t="shared" si="29"/>
        <v>400-499</v>
      </c>
    </row>
    <row r="316" spans="1:26" x14ac:dyDescent="0.25">
      <c r="A316" s="1" t="s">
        <v>350</v>
      </c>
      <c r="B316" s="1">
        <v>43</v>
      </c>
      <c r="C316" s="1">
        <v>77292</v>
      </c>
      <c r="D316" s="1">
        <v>316</v>
      </c>
      <c r="E316" s="6">
        <v>0.60902434951778595</v>
      </c>
      <c r="F316" s="1">
        <v>3</v>
      </c>
      <c r="G316" s="1">
        <v>0</v>
      </c>
      <c r="H316" s="1">
        <v>612</v>
      </c>
      <c r="I316" s="6">
        <v>0.28807375264097501</v>
      </c>
      <c r="J316" s="2" t="s">
        <v>41</v>
      </c>
      <c r="K316" s="1">
        <v>10</v>
      </c>
      <c r="L316" s="1" t="s">
        <v>36</v>
      </c>
      <c r="M316" s="1" t="s">
        <v>31</v>
      </c>
      <c r="N316" s="1" t="s">
        <v>22</v>
      </c>
      <c r="O316" s="1" t="s">
        <v>22</v>
      </c>
      <c r="P316" s="1" t="s">
        <v>23</v>
      </c>
      <c r="Q316" s="1" t="s">
        <v>23</v>
      </c>
      <c r="R316" s="1" t="s">
        <v>22</v>
      </c>
      <c r="S316" s="1" t="s">
        <v>22</v>
      </c>
      <c r="T316" s="1">
        <f t="shared" si="24"/>
        <v>6</v>
      </c>
      <c r="U316" s="1" t="str">
        <f t="shared" si="25"/>
        <v>High Risk</v>
      </c>
      <c r="V316" s="1" t="str">
        <f>IF(B316&lt;=30, "18-30", IF(B316&lt;=40, "31-40", IF(B316&lt;=50, "41-50", IF(B316&lt;=60, "51-60", "61-74"))))</f>
        <v>41-50</v>
      </c>
      <c r="W316" s="1" t="str">
        <f t="shared" si="26"/>
        <v>50001-100000</v>
      </c>
      <c r="X316" s="1" t="str">
        <f t="shared" si="27"/>
        <v>6-10</v>
      </c>
      <c r="Y316" s="1" t="str">
        <f t="shared" si="28"/>
        <v>0-25000</v>
      </c>
      <c r="Z316" s="1" t="str">
        <f t="shared" si="29"/>
        <v>300-399</v>
      </c>
    </row>
    <row r="317" spans="1:26" x14ac:dyDescent="0.25">
      <c r="A317" s="1" t="s">
        <v>351</v>
      </c>
      <c r="B317" s="1">
        <v>65</v>
      </c>
      <c r="C317" s="1">
        <v>32019</v>
      </c>
      <c r="D317" s="1">
        <v>419</v>
      </c>
      <c r="E317" s="6">
        <v>0.31131689699832399</v>
      </c>
      <c r="F317" s="1">
        <v>4</v>
      </c>
      <c r="G317" s="1">
        <v>0</v>
      </c>
      <c r="H317" s="1">
        <v>13355</v>
      </c>
      <c r="I317" s="6">
        <v>0.32735938163394401</v>
      </c>
      <c r="J317" s="2" t="s">
        <v>33</v>
      </c>
      <c r="K317" s="1">
        <v>19</v>
      </c>
      <c r="L317" s="1" t="s">
        <v>30</v>
      </c>
      <c r="M317" s="1" t="s">
        <v>21</v>
      </c>
      <c r="N317" s="1" t="s">
        <v>22</v>
      </c>
      <c r="O317" s="1" t="s">
        <v>28</v>
      </c>
      <c r="P317" s="1" t="s">
        <v>22</v>
      </c>
      <c r="Q317" s="1" t="s">
        <v>28</v>
      </c>
      <c r="R317" s="1" t="s">
        <v>28</v>
      </c>
      <c r="S317" s="1" t="s">
        <v>28</v>
      </c>
      <c r="T317" s="1">
        <f t="shared" si="24"/>
        <v>2</v>
      </c>
      <c r="U317" s="1" t="str">
        <f t="shared" si="25"/>
        <v>Low Risk</v>
      </c>
      <c r="V317" s="1" t="str">
        <f>IF(B317&lt;=30, "18-30", IF(B317&lt;=40, "31-40", IF(B317&lt;=50, "41-50", IF(B317&lt;=60, "51-60", "61-74"))))</f>
        <v>61-74</v>
      </c>
      <c r="W317" s="1" t="str">
        <f t="shared" si="26"/>
        <v>0-50000</v>
      </c>
      <c r="X317" s="1" t="str">
        <f t="shared" si="27"/>
        <v>16-19</v>
      </c>
      <c r="Y317" s="1" t="str">
        <f t="shared" si="28"/>
        <v>0-25000</v>
      </c>
      <c r="Z317" s="1" t="str">
        <f t="shared" si="29"/>
        <v>400-499</v>
      </c>
    </row>
    <row r="318" spans="1:26" x14ac:dyDescent="0.25">
      <c r="A318" s="1" t="s">
        <v>352</v>
      </c>
      <c r="B318" s="1">
        <v>74</v>
      </c>
      <c r="C318" s="1">
        <v>102235</v>
      </c>
      <c r="D318" s="1">
        <v>557</v>
      </c>
      <c r="E318" s="6">
        <v>0.56075606189810101</v>
      </c>
      <c r="F318" s="1">
        <v>0</v>
      </c>
      <c r="G318" s="1">
        <v>0</v>
      </c>
      <c r="H318" s="1">
        <v>10778</v>
      </c>
      <c r="I318" s="6">
        <v>0.20951080739521299</v>
      </c>
      <c r="J318" s="2" t="s">
        <v>41</v>
      </c>
      <c r="K318" s="1">
        <v>18</v>
      </c>
      <c r="L318" s="1" t="s">
        <v>36</v>
      </c>
      <c r="M318" s="1" t="s">
        <v>21</v>
      </c>
      <c r="N318" s="1" t="s">
        <v>28</v>
      </c>
      <c r="O318" s="1" t="s">
        <v>28</v>
      </c>
      <c r="P318" s="1" t="s">
        <v>22</v>
      </c>
      <c r="Q318" s="1" t="s">
        <v>23</v>
      </c>
      <c r="R318" s="1" t="s">
        <v>23</v>
      </c>
      <c r="S318" s="1" t="s">
        <v>28</v>
      </c>
      <c r="T318" s="1">
        <f t="shared" si="24"/>
        <v>3</v>
      </c>
      <c r="U318" s="1" t="str">
        <f t="shared" si="25"/>
        <v>Low Risk</v>
      </c>
      <c r="V318" s="1" t="str">
        <f>IF(B318&lt;=30, "18-30", IF(B318&lt;=40, "31-40", IF(B318&lt;=50, "41-50", IF(B318&lt;=60, "51-60", "61-74"))))</f>
        <v>61-74</v>
      </c>
      <c r="W318" s="1" t="str">
        <f t="shared" si="26"/>
        <v>100001-150000</v>
      </c>
      <c r="X318" s="1" t="str">
        <f t="shared" si="27"/>
        <v>16-19</v>
      </c>
      <c r="Y318" s="1" t="str">
        <f t="shared" si="28"/>
        <v>0-25000</v>
      </c>
      <c r="Z318" s="1" t="str">
        <f t="shared" si="29"/>
        <v>500-599</v>
      </c>
    </row>
    <row r="319" spans="1:26" x14ac:dyDescent="0.25">
      <c r="A319" s="1" t="s">
        <v>353</v>
      </c>
      <c r="B319" s="1">
        <v>69</v>
      </c>
      <c r="C319" s="1">
        <v>120891</v>
      </c>
      <c r="D319" s="1">
        <v>749</v>
      </c>
      <c r="E319" s="6">
        <v>0.224661691872383</v>
      </c>
      <c r="F319" s="1">
        <v>0</v>
      </c>
      <c r="G319" s="1">
        <v>1</v>
      </c>
      <c r="H319" s="1">
        <v>66118</v>
      </c>
      <c r="I319" s="6">
        <v>0.20318917116708801</v>
      </c>
      <c r="J319" s="2" t="s">
        <v>25</v>
      </c>
      <c r="K319" s="1">
        <v>8</v>
      </c>
      <c r="L319" s="1" t="s">
        <v>20</v>
      </c>
      <c r="M319" s="1" t="s">
        <v>51</v>
      </c>
      <c r="N319" s="1" t="s">
        <v>28</v>
      </c>
      <c r="O319" s="1" t="s">
        <v>22</v>
      </c>
      <c r="P319" s="1" t="s">
        <v>28</v>
      </c>
      <c r="Q319" s="1" t="s">
        <v>28</v>
      </c>
      <c r="R319" s="1" t="s">
        <v>23</v>
      </c>
      <c r="S319" s="1" t="s">
        <v>22</v>
      </c>
      <c r="T319" s="1">
        <f t="shared" si="24"/>
        <v>3</v>
      </c>
      <c r="U319" s="1" t="str">
        <f t="shared" si="25"/>
        <v>High Risk</v>
      </c>
      <c r="V319" s="1" t="str">
        <f>IF(B319&lt;=30, "18-30", IF(B319&lt;=40, "31-40", IF(B319&lt;=50, "41-50", IF(B319&lt;=60, "51-60", "61-74"))))</f>
        <v>61-74</v>
      </c>
      <c r="W319" s="1" t="str">
        <f t="shared" si="26"/>
        <v>100001-150000</v>
      </c>
      <c r="X319" s="1" t="str">
        <f t="shared" si="27"/>
        <v>6-10</v>
      </c>
      <c r="Y319" s="1" t="str">
        <f t="shared" si="28"/>
        <v>50001-75000</v>
      </c>
      <c r="Z319" s="1" t="str">
        <f t="shared" si="29"/>
        <v>700-799</v>
      </c>
    </row>
    <row r="320" spans="1:26" x14ac:dyDescent="0.25">
      <c r="A320" s="1" t="s">
        <v>354</v>
      </c>
      <c r="B320" s="1">
        <v>66</v>
      </c>
      <c r="C320" s="1">
        <v>33017</v>
      </c>
      <c r="D320" s="1">
        <v>625</v>
      </c>
      <c r="E320" s="6">
        <v>0.64359806198323399</v>
      </c>
      <c r="F320" s="1">
        <v>6</v>
      </c>
      <c r="G320" s="1">
        <v>0</v>
      </c>
      <c r="H320" s="1">
        <v>30443</v>
      </c>
      <c r="I320" s="6">
        <v>0.28417361185959999</v>
      </c>
      <c r="J320" s="2" t="s">
        <v>48</v>
      </c>
      <c r="K320" s="1">
        <v>9</v>
      </c>
      <c r="L320" s="1" t="s">
        <v>43</v>
      </c>
      <c r="M320" s="1" t="s">
        <v>27</v>
      </c>
      <c r="N320" s="1" t="s">
        <v>23</v>
      </c>
      <c r="O320" s="1" t="s">
        <v>23</v>
      </c>
      <c r="P320" s="1" t="s">
        <v>23</v>
      </c>
      <c r="Q320" s="1" t="s">
        <v>22</v>
      </c>
      <c r="R320" s="1" t="s">
        <v>28</v>
      </c>
      <c r="S320" s="1" t="s">
        <v>28</v>
      </c>
      <c r="T320" s="1">
        <f t="shared" si="24"/>
        <v>4</v>
      </c>
      <c r="U320" s="1" t="str">
        <f t="shared" si="25"/>
        <v>High Risk</v>
      </c>
      <c r="V320" s="1" t="str">
        <f>IF(B320&lt;=30, "18-30", IF(B320&lt;=40, "31-40", IF(B320&lt;=50, "41-50", IF(B320&lt;=60, "51-60", "61-74"))))</f>
        <v>61-74</v>
      </c>
      <c r="W320" s="1" t="str">
        <f t="shared" si="26"/>
        <v>0-50000</v>
      </c>
      <c r="X320" s="1" t="str">
        <f t="shared" si="27"/>
        <v>6-10</v>
      </c>
      <c r="Y320" s="1" t="str">
        <f t="shared" si="28"/>
        <v>25001-50000</v>
      </c>
      <c r="Z320" s="1" t="str">
        <f t="shared" si="29"/>
        <v>600-699</v>
      </c>
    </row>
    <row r="321" spans="1:26" x14ac:dyDescent="0.25">
      <c r="A321" s="1" t="s">
        <v>355</v>
      </c>
      <c r="B321" s="1">
        <v>19</v>
      </c>
      <c r="C321" s="1">
        <v>53765</v>
      </c>
      <c r="D321" s="1">
        <v>446</v>
      </c>
      <c r="E321" s="6">
        <v>0.83510947870889696</v>
      </c>
      <c r="F321" s="1">
        <v>3</v>
      </c>
      <c r="G321" s="1">
        <v>1</v>
      </c>
      <c r="H321" s="1">
        <v>86846</v>
      </c>
      <c r="I321" s="6">
        <v>0.29741788149516402</v>
      </c>
      <c r="J321" s="2" t="s">
        <v>41</v>
      </c>
      <c r="K321" s="1">
        <v>1</v>
      </c>
      <c r="L321" s="1" t="s">
        <v>26</v>
      </c>
      <c r="M321" s="1" t="s">
        <v>21</v>
      </c>
      <c r="N321" s="1" t="s">
        <v>22</v>
      </c>
      <c r="O321" s="1" t="s">
        <v>23</v>
      </c>
      <c r="P321" s="1" t="s">
        <v>28</v>
      </c>
      <c r="Q321" s="1" t="s">
        <v>28</v>
      </c>
      <c r="R321" s="1" t="s">
        <v>23</v>
      </c>
      <c r="S321" s="1" t="s">
        <v>28</v>
      </c>
      <c r="T321" s="1">
        <f t="shared" si="24"/>
        <v>3</v>
      </c>
      <c r="U321" s="1" t="str">
        <f t="shared" si="25"/>
        <v>High Risk</v>
      </c>
      <c r="V321" s="1" t="str">
        <f>IF(B321&lt;=30, "18-30", IF(B321&lt;=40, "31-40", IF(B321&lt;=50, "41-50", IF(B321&lt;=60, "51-60", "61-74"))))</f>
        <v>18-30</v>
      </c>
      <c r="W321" s="1" t="str">
        <f t="shared" si="26"/>
        <v>50001-100000</v>
      </c>
      <c r="X321" s="1" t="str">
        <f t="shared" si="27"/>
        <v>0-5</v>
      </c>
      <c r="Y321" s="1" t="str">
        <f t="shared" si="28"/>
        <v>75001-100000</v>
      </c>
      <c r="Z321" s="1" t="str">
        <f t="shared" si="29"/>
        <v>400-499</v>
      </c>
    </row>
    <row r="322" spans="1:26" x14ac:dyDescent="0.25">
      <c r="A322" s="1" t="s">
        <v>356</v>
      </c>
      <c r="B322" s="1">
        <v>18</v>
      </c>
      <c r="C322" s="1">
        <v>53513</v>
      </c>
      <c r="D322" s="1">
        <v>391</v>
      </c>
      <c r="E322" s="6">
        <v>0.83595833701679101</v>
      </c>
      <c r="F322" s="1">
        <v>2</v>
      </c>
      <c r="G322" s="1">
        <v>0</v>
      </c>
      <c r="H322" s="1">
        <v>82382</v>
      </c>
      <c r="I322" s="6">
        <v>0.343388548000164</v>
      </c>
      <c r="J322" s="2" t="s">
        <v>33</v>
      </c>
      <c r="K322" s="1">
        <v>0</v>
      </c>
      <c r="L322" s="1" t="s">
        <v>26</v>
      </c>
      <c r="M322" s="1" t="s">
        <v>27</v>
      </c>
      <c r="N322" s="1" t="s">
        <v>23</v>
      </c>
      <c r="O322" s="1" t="s">
        <v>28</v>
      </c>
      <c r="P322" s="1" t="s">
        <v>22</v>
      </c>
      <c r="Q322" s="1" t="s">
        <v>23</v>
      </c>
      <c r="R322" s="1" t="s">
        <v>23</v>
      </c>
      <c r="S322" s="1" t="s">
        <v>22</v>
      </c>
      <c r="T322" s="1">
        <f t="shared" si="24"/>
        <v>5</v>
      </c>
      <c r="U322" s="1" t="str">
        <f t="shared" si="25"/>
        <v>High Risk</v>
      </c>
      <c r="V322" s="1" t="str">
        <f>IF(B322&lt;=30, "18-30", IF(B322&lt;=40, "31-40", IF(B322&lt;=50, "41-50", IF(B322&lt;=60, "51-60", "61-74"))))</f>
        <v>18-30</v>
      </c>
      <c r="W322" s="1" t="str">
        <f t="shared" si="26"/>
        <v>50001-100000</v>
      </c>
      <c r="X322" s="1" t="str">
        <f t="shared" si="27"/>
        <v>0-5</v>
      </c>
      <c r="Y322" s="1" t="str">
        <f t="shared" si="28"/>
        <v>75001-100000</v>
      </c>
      <c r="Z322" s="1" t="str">
        <f t="shared" si="29"/>
        <v>300-399</v>
      </c>
    </row>
    <row r="323" spans="1:26" x14ac:dyDescent="0.25">
      <c r="A323" s="1" t="s">
        <v>357</v>
      </c>
      <c r="B323" s="1">
        <v>65</v>
      </c>
      <c r="C323" s="1">
        <v>184160</v>
      </c>
      <c r="D323" s="1">
        <v>316</v>
      </c>
      <c r="E323" s="6">
        <v>0.64697870069486696</v>
      </c>
      <c r="F323" s="1">
        <v>4</v>
      </c>
      <c r="G323" s="1">
        <v>0</v>
      </c>
      <c r="H323" s="1">
        <v>95303</v>
      </c>
      <c r="I323" s="6">
        <v>0.367188657495155</v>
      </c>
      <c r="J323" s="2" t="s">
        <v>48</v>
      </c>
      <c r="K323" s="1">
        <v>15</v>
      </c>
      <c r="L323" s="1" t="s">
        <v>43</v>
      </c>
      <c r="M323" s="1" t="s">
        <v>37</v>
      </c>
      <c r="N323" s="1" t="s">
        <v>22</v>
      </c>
      <c r="O323" s="1" t="s">
        <v>28</v>
      </c>
      <c r="P323" s="1" t="s">
        <v>28</v>
      </c>
      <c r="Q323" s="1" t="s">
        <v>22</v>
      </c>
      <c r="R323" s="1" t="s">
        <v>22</v>
      </c>
      <c r="S323" s="1" t="s">
        <v>28</v>
      </c>
      <c r="T323" s="1">
        <f t="shared" ref="T323:T386" si="30">COUNTIF(N323:S323,"Missed")+COUNTIF(N323:S323,"Late")</f>
        <v>3</v>
      </c>
      <c r="U323" s="1" t="str">
        <f t="shared" ref="U323:U386" si="31">IF(OR(G323=1,T323&gt;=4),"High Risk", "Low Risk")</f>
        <v>Low Risk</v>
      </c>
      <c r="V323" s="1" t="str">
        <f>IF(B323&lt;=30, "18-30", IF(B323&lt;=40, "31-40", IF(B323&lt;=50, "41-50", IF(B323&lt;=60, "51-60", "61-74"))))</f>
        <v>61-74</v>
      </c>
      <c r="W323" s="1" t="str">
        <f t="shared" ref="W323:W386" si="32">IF(C323&lt;=50000, "0-50000", IF(C323&lt;=100000, "50001-100000", IF(C323&lt;=150000, "100001-150000", "150001-200000")))</f>
        <v>150001-200000</v>
      </c>
      <c r="X323" s="1" t="str">
        <f t="shared" ref="X323:X386" si="33">IF(K323&lt;=5, "0-5", IF(K323&lt;=10, "6-10", IF(K323&lt;=15, "11-15", "16-19")))</f>
        <v>11-15</v>
      </c>
      <c r="Y323" s="1" t="str">
        <f t="shared" ref="Y323:Y386" si="34">IF(H323&lt;=25000, "0-25000", IF(H323&lt;=50000, "25001-50000", IF(H323&lt;=75000, "50001-75000", IF(H323&lt;=100000, "75001-100000", "100001+"))))</f>
        <v>75001-100000</v>
      </c>
      <c r="Z323" s="1" t="str">
        <f t="shared" ref="Z323:Z386" si="35">IF(AND(D323&gt;=300, D323&lt;=399), "300-399",IF(AND(D323&gt;=400, D323&lt;=499), "400-499",IF(AND(D323&gt;=500, D323&lt;=599), "500-599",IF(AND(D323&gt;=600, D323&lt;=699), "600-699",IF(AND(D323&gt;=700, D323&lt;=799), "700-799",IF(D323&gt;=800, "800-847","Invalid"))))))</f>
        <v>300-399</v>
      </c>
    </row>
    <row r="324" spans="1:26" x14ac:dyDescent="0.25">
      <c r="A324" s="1" t="s">
        <v>358</v>
      </c>
      <c r="B324" s="1">
        <v>29</v>
      </c>
      <c r="C324" s="1">
        <v>70393</v>
      </c>
      <c r="D324" s="1">
        <v>715</v>
      </c>
      <c r="E324" s="6">
        <v>0.38331752882637399</v>
      </c>
      <c r="F324" s="1">
        <v>1</v>
      </c>
      <c r="G324" s="1">
        <v>0</v>
      </c>
      <c r="H324" s="1">
        <v>87110</v>
      </c>
      <c r="I324" s="6">
        <v>0.190093717942835</v>
      </c>
      <c r="J324" s="2" t="s">
        <v>41</v>
      </c>
      <c r="K324" s="1">
        <v>17</v>
      </c>
      <c r="L324" s="1" t="s">
        <v>30</v>
      </c>
      <c r="M324" s="1" t="s">
        <v>21</v>
      </c>
      <c r="N324" s="1" t="s">
        <v>23</v>
      </c>
      <c r="O324" s="1" t="s">
        <v>28</v>
      </c>
      <c r="P324" s="1" t="s">
        <v>23</v>
      </c>
      <c r="Q324" s="1" t="s">
        <v>23</v>
      </c>
      <c r="R324" s="1" t="s">
        <v>23</v>
      </c>
      <c r="S324" s="1" t="s">
        <v>28</v>
      </c>
      <c r="T324" s="1">
        <f t="shared" si="30"/>
        <v>4</v>
      </c>
      <c r="U324" s="1" t="str">
        <f t="shared" si="31"/>
        <v>High Risk</v>
      </c>
      <c r="V324" s="1" t="str">
        <f>IF(B324&lt;=30, "18-30", IF(B324&lt;=40, "31-40", IF(B324&lt;=50, "41-50", IF(B324&lt;=60, "51-60", "61-74"))))</f>
        <v>18-30</v>
      </c>
      <c r="W324" s="1" t="str">
        <f t="shared" si="32"/>
        <v>50001-100000</v>
      </c>
      <c r="X324" s="1" t="str">
        <f t="shared" si="33"/>
        <v>16-19</v>
      </c>
      <c r="Y324" s="1" t="str">
        <f t="shared" si="34"/>
        <v>75001-100000</v>
      </c>
      <c r="Z324" s="1" t="str">
        <f t="shared" si="35"/>
        <v>700-799</v>
      </c>
    </row>
    <row r="325" spans="1:26" x14ac:dyDescent="0.25">
      <c r="A325" s="1" t="s">
        <v>359</v>
      </c>
      <c r="B325" s="1">
        <v>22</v>
      </c>
      <c r="C325" s="1">
        <v>193352</v>
      </c>
      <c r="D325" s="1">
        <v>471</v>
      </c>
      <c r="E325" s="6">
        <v>0.23981964869717401</v>
      </c>
      <c r="F325" s="1">
        <v>3</v>
      </c>
      <c r="G325" s="1">
        <v>0</v>
      </c>
      <c r="H325" s="1">
        <v>80430</v>
      </c>
      <c r="I325" s="6">
        <v>0.21879150680564299</v>
      </c>
      <c r="J325" s="2" t="s">
        <v>25</v>
      </c>
      <c r="K325" s="1">
        <v>16</v>
      </c>
      <c r="L325" s="1" t="s">
        <v>36</v>
      </c>
      <c r="M325" s="1" t="s">
        <v>21</v>
      </c>
      <c r="N325" s="1" t="s">
        <v>28</v>
      </c>
      <c r="O325" s="1" t="s">
        <v>28</v>
      </c>
      <c r="P325" s="1" t="s">
        <v>28</v>
      </c>
      <c r="Q325" s="1" t="s">
        <v>28</v>
      </c>
      <c r="R325" s="1" t="s">
        <v>23</v>
      </c>
      <c r="S325" s="1" t="s">
        <v>28</v>
      </c>
      <c r="T325" s="1">
        <f t="shared" si="30"/>
        <v>1</v>
      </c>
      <c r="U325" s="1" t="str">
        <f t="shared" si="31"/>
        <v>Low Risk</v>
      </c>
      <c r="V325" s="1" t="str">
        <f>IF(B325&lt;=30, "18-30", IF(B325&lt;=40, "31-40", IF(B325&lt;=50, "41-50", IF(B325&lt;=60, "51-60", "61-74"))))</f>
        <v>18-30</v>
      </c>
      <c r="W325" s="1" t="str">
        <f t="shared" si="32"/>
        <v>150001-200000</v>
      </c>
      <c r="X325" s="1" t="str">
        <f t="shared" si="33"/>
        <v>16-19</v>
      </c>
      <c r="Y325" s="1" t="str">
        <f t="shared" si="34"/>
        <v>75001-100000</v>
      </c>
      <c r="Z325" s="1" t="str">
        <f t="shared" si="35"/>
        <v>400-499</v>
      </c>
    </row>
    <row r="326" spans="1:26" x14ac:dyDescent="0.25">
      <c r="A326" s="1" t="s">
        <v>360</v>
      </c>
      <c r="B326" s="1">
        <v>54</v>
      </c>
      <c r="C326" s="1">
        <v>137402</v>
      </c>
      <c r="D326" s="1">
        <v>358</v>
      </c>
      <c r="E326" s="6">
        <v>0.21995899132617799</v>
      </c>
      <c r="F326" s="1">
        <v>1</v>
      </c>
      <c r="G326" s="1">
        <v>0</v>
      </c>
      <c r="H326" s="1">
        <v>32615</v>
      </c>
      <c r="I326" s="6">
        <v>0.20292477124368899</v>
      </c>
      <c r="J326" s="2" t="s">
        <v>33</v>
      </c>
      <c r="K326" s="1">
        <v>5</v>
      </c>
      <c r="L326" s="1" t="s">
        <v>30</v>
      </c>
      <c r="M326" s="1" t="s">
        <v>51</v>
      </c>
      <c r="N326" s="1" t="s">
        <v>23</v>
      </c>
      <c r="O326" s="1" t="s">
        <v>28</v>
      </c>
      <c r="P326" s="1" t="s">
        <v>23</v>
      </c>
      <c r="Q326" s="1" t="s">
        <v>22</v>
      </c>
      <c r="R326" s="1" t="s">
        <v>28</v>
      </c>
      <c r="S326" s="1" t="s">
        <v>22</v>
      </c>
      <c r="T326" s="1">
        <f t="shared" si="30"/>
        <v>4</v>
      </c>
      <c r="U326" s="1" t="str">
        <f t="shared" si="31"/>
        <v>High Risk</v>
      </c>
      <c r="V326" s="1" t="str">
        <f>IF(B326&lt;=30, "18-30", IF(B326&lt;=40, "31-40", IF(B326&lt;=50, "41-50", IF(B326&lt;=60, "51-60", "61-74"))))</f>
        <v>51-60</v>
      </c>
      <c r="W326" s="1" t="str">
        <f t="shared" si="32"/>
        <v>100001-150000</v>
      </c>
      <c r="X326" s="1" t="str">
        <f t="shared" si="33"/>
        <v>0-5</v>
      </c>
      <c r="Y326" s="1" t="str">
        <f t="shared" si="34"/>
        <v>25001-50000</v>
      </c>
      <c r="Z326" s="1" t="str">
        <f t="shared" si="35"/>
        <v>300-399</v>
      </c>
    </row>
    <row r="327" spans="1:26" x14ac:dyDescent="0.25">
      <c r="A327" s="1" t="s">
        <v>361</v>
      </c>
      <c r="B327" s="1">
        <v>49</v>
      </c>
      <c r="C327" s="1">
        <v>18709</v>
      </c>
      <c r="D327" s="1">
        <v>534</v>
      </c>
      <c r="E327" s="6">
        <v>0.05</v>
      </c>
      <c r="F327" s="1">
        <v>3</v>
      </c>
      <c r="G327" s="1">
        <v>0</v>
      </c>
      <c r="H327" s="1">
        <v>62561</v>
      </c>
      <c r="I327" s="6">
        <v>0.441244740159142</v>
      </c>
      <c r="J327" s="2" t="s">
        <v>41</v>
      </c>
      <c r="K327" s="1">
        <v>13</v>
      </c>
      <c r="L327" s="1" t="s">
        <v>26</v>
      </c>
      <c r="M327" s="1" t="s">
        <v>27</v>
      </c>
      <c r="N327" s="1" t="s">
        <v>28</v>
      </c>
      <c r="O327" s="1" t="s">
        <v>23</v>
      </c>
      <c r="P327" s="1" t="s">
        <v>28</v>
      </c>
      <c r="Q327" s="1" t="s">
        <v>23</v>
      </c>
      <c r="R327" s="1" t="s">
        <v>23</v>
      </c>
      <c r="S327" s="1" t="s">
        <v>23</v>
      </c>
      <c r="T327" s="1">
        <f t="shared" si="30"/>
        <v>4</v>
      </c>
      <c r="U327" s="1" t="str">
        <f t="shared" si="31"/>
        <v>High Risk</v>
      </c>
      <c r="V327" s="1" t="str">
        <f>IF(B327&lt;=30, "18-30", IF(B327&lt;=40, "31-40", IF(B327&lt;=50, "41-50", IF(B327&lt;=60, "51-60", "61-74"))))</f>
        <v>41-50</v>
      </c>
      <c r="W327" s="1" t="str">
        <f t="shared" si="32"/>
        <v>0-50000</v>
      </c>
      <c r="X327" s="1" t="str">
        <f t="shared" si="33"/>
        <v>11-15</v>
      </c>
      <c r="Y327" s="1" t="str">
        <f t="shared" si="34"/>
        <v>50001-75000</v>
      </c>
      <c r="Z327" s="1" t="str">
        <f t="shared" si="35"/>
        <v>500-599</v>
      </c>
    </row>
    <row r="328" spans="1:26" x14ac:dyDescent="0.25">
      <c r="A328" s="1" t="s">
        <v>362</v>
      </c>
      <c r="B328" s="1">
        <v>72</v>
      </c>
      <c r="C328" s="1">
        <v>153311</v>
      </c>
      <c r="D328" s="1">
        <v>696</v>
      </c>
      <c r="E328" s="6">
        <v>0.63877115260158401</v>
      </c>
      <c r="F328" s="1">
        <v>2</v>
      </c>
      <c r="G328" s="1">
        <v>0</v>
      </c>
      <c r="H328" s="1">
        <v>3081</v>
      </c>
      <c r="I328" s="6">
        <v>0.28797294097974602</v>
      </c>
      <c r="J328" s="2" t="s">
        <v>41</v>
      </c>
      <c r="K328" s="1">
        <v>14</v>
      </c>
      <c r="L328" s="1" t="s">
        <v>43</v>
      </c>
      <c r="M328" s="1" t="s">
        <v>21</v>
      </c>
      <c r="N328" s="1" t="s">
        <v>22</v>
      </c>
      <c r="O328" s="1" t="s">
        <v>22</v>
      </c>
      <c r="P328" s="1" t="s">
        <v>23</v>
      </c>
      <c r="Q328" s="1" t="s">
        <v>28</v>
      </c>
      <c r="R328" s="1" t="s">
        <v>23</v>
      </c>
      <c r="S328" s="1" t="s">
        <v>22</v>
      </c>
      <c r="T328" s="1">
        <f t="shared" si="30"/>
        <v>5</v>
      </c>
      <c r="U328" s="1" t="str">
        <f t="shared" si="31"/>
        <v>High Risk</v>
      </c>
      <c r="V328" s="1" t="str">
        <f>IF(B328&lt;=30, "18-30", IF(B328&lt;=40, "31-40", IF(B328&lt;=50, "41-50", IF(B328&lt;=60, "51-60", "61-74"))))</f>
        <v>61-74</v>
      </c>
      <c r="W328" s="1" t="str">
        <f t="shared" si="32"/>
        <v>150001-200000</v>
      </c>
      <c r="X328" s="1" t="str">
        <f t="shared" si="33"/>
        <v>11-15</v>
      </c>
      <c r="Y328" s="1" t="str">
        <f t="shared" si="34"/>
        <v>0-25000</v>
      </c>
      <c r="Z328" s="1" t="str">
        <f t="shared" si="35"/>
        <v>600-699</v>
      </c>
    </row>
    <row r="329" spans="1:26" x14ac:dyDescent="0.25">
      <c r="A329" s="1" t="s">
        <v>363</v>
      </c>
      <c r="B329" s="1">
        <v>26</v>
      </c>
      <c r="C329" s="1">
        <v>106267</v>
      </c>
      <c r="D329" s="1">
        <v>471</v>
      </c>
      <c r="E329" s="6">
        <v>0.47943289595512001</v>
      </c>
      <c r="F329" s="1">
        <v>2</v>
      </c>
      <c r="G329" s="1">
        <v>0</v>
      </c>
      <c r="H329" s="1">
        <v>43927</v>
      </c>
      <c r="I329" s="6">
        <v>0.30161292952450203</v>
      </c>
      <c r="J329" s="2" t="s">
        <v>41</v>
      </c>
      <c r="K329" s="1">
        <v>13</v>
      </c>
      <c r="L329" s="1" t="s">
        <v>43</v>
      </c>
      <c r="M329" s="1" t="s">
        <v>21</v>
      </c>
      <c r="N329" s="1" t="s">
        <v>23</v>
      </c>
      <c r="O329" s="1" t="s">
        <v>23</v>
      </c>
      <c r="P329" s="1" t="s">
        <v>23</v>
      </c>
      <c r="Q329" s="1" t="s">
        <v>22</v>
      </c>
      <c r="R329" s="1" t="s">
        <v>23</v>
      </c>
      <c r="S329" s="1" t="s">
        <v>23</v>
      </c>
      <c r="T329" s="1">
        <f t="shared" si="30"/>
        <v>6</v>
      </c>
      <c r="U329" s="1" t="str">
        <f t="shared" si="31"/>
        <v>High Risk</v>
      </c>
      <c r="V329" s="1" t="str">
        <f>IF(B329&lt;=30, "18-30", IF(B329&lt;=40, "31-40", IF(B329&lt;=50, "41-50", IF(B329&lt;=60, "51-60", "61-74"))))</f>
        <v>18-30</v>
      </c>
      <c r="W329" s="1" t="str">
        <f t="shared" si="32"/>
        <v>100001-150000</v>
      </c>
      <c r="X329" s="1" t="str">
        <f t="shared" si="33"/>
        <v>11-15</v>
      </c>
      <c r="Y329" s="1" t="str">
        <f t="shared" si="34"/>
        <v>25001-50000</v>
      </c>
      <c r="Z329" s="1" t="str">
        <f t="shared" si="35"/>
        <v>400-499</v>
      </c>
    </row>
    <row r="330" spans="1:26" x14ac:dyDescent="0.25">
      <c r="A330" s="1" t="s">
        <v>364</v>
      </c>
      <c r="B330" s="1">
        <v>58</v>
      </c>
      <c r="C330" s="1">
        <v>179506</v>
      </c>
      <c r="D330" s="1">
        <v>461</v>
      </c>
      <c r="E330" s="6">
        <v>0.68184323329062502</v>
      </c>
      <c r="F330" s="1">
        <v>6</v>
      </c>
      <c r="G330" s="1">
        <v>0</v>
      </c>
      <c r="H330" s="1">
        <v>32615</v>
      </c>
      <c r="I330" s="6">
        <v>0.30577743640135102</v>
      </c>
      <c r="J330" s="2" t="s">
        <v>33</v>
      </c>
      <c r="K330" s="1">
        <v>2</v>
      </c>
      <c r="L330" s="1" t="s">
        <v>30</v>
      </c>
      <c r="M330" s="1" t="s">
        <v>51</v>
      </c>
      <c r="N330" s="1" t="s">
        <v>28</v>
      </c>
      <c r="O330" s="1" t="s">
        <v>23</v>
      </c>
      <c r="P330" s="1" t="s">
        <v>22</v>
      </c>
      <c r="Q330" s="1" t="s">
        <v>23</v>
      </c>
      <c r="R330" s="1" t="s">
        <v>28</v>
      </c>
      <c r="S330" s="1" t="s">
        <v>22</v>
      </c>
      <c r="T330" s="1">
        <f t="shared" si="30"/>
        <v>4</v>
      </c>
      <c r="U330" s="1" t="str">
        <f t="shared" si="31"/>
        <v>High Risk</v>
      </c>
      <c r="V330" s="1" t="str">
        <f>IF(B330&lt;=30, "18-30", IF(B330&lt;=40, "31-40", IF(B330&lt;=50, "41-50", IF(B330&lt;=60, "51-60", "61-74"))))</f>
        <v>51-60</v>
      </c>
      <c r="W330" s="1" t="str">
        <f t="shared" si="32"/>
        <v>150001-200000</v>
      </c>
      <c r="X330" s="1" t="str">
        <f t="shared" si="33"/>
        <v>0-5</v>
      </c>
      <c r="Y330" s="1" t="str">
        <f t="shared" si="34"/>
        <v>25001-50000</v>
      </c>
      <c r="Z330" s="1" t="str">
        <f t="shared" si="35"/>
        <v>400-499</v>
      </c>
    </row>
    <row r="331" spans="1:26" x14ac:dyDescent="0.25">
      <c r="A331" s="1" t="s">
        <v>365</v>
      </c>
      <c r="B331" s="1">
        <v>52</v>
      </c>
      <c r="C331" s="1">
        <v>26174</v>
      </c>
      <c r="D331" s="1">
        <v>556</v>
      </c>
      <c r="E331" s="6">
        <v>0.78560629704695695</v>
      </c>
      <c r="F331" s="1">
        <v>6</v>
      </c>
      <c r="G331" s="1">
        <v>0</v>
      </c>
      <c r="H331" s="1">
        <v>92183</v>
      </c>
      <c r="I331" s="6">
        <v>0.22843299862823599</v>
      </c>
      <c r="J331" s="2" t="s">
        <v>33</v>
      </c>
      <c r="K331" s="1">
        <v>18</v>
      </c>
      <c r="L331" s="1" t="s">
        <v>30</v>
      </c>
      <c r="M331" s="1" t="s">
        <v>51</v>
      </c>
      <c r="N331" s="1" t="s">
        <v>22</v>
      </c>
      <c r="O331" s="1" t="s">
        <v>28</v>
      </c>
      <c r="P331" s="1" t="s">
        <v>28</v>
      </c>
      <c r="Q331" s="1" t="s">
        <v>22</v>
      </c>
      <c r="R331" s="1" t="s">
        <v>28</v>
      </c>
      <c r="S331" s="1" t="s">
        <v>28</v>
      </c>
      <c r="T331" s="1">
        <f t="shared" si="30"/>
        <v>2</v>
      </c>
      <c r="U331" s="1" t="str">
        <f t="shared" si="31"/>
        <v>Low Risk</v>
      </c>
      <c r="V331" s="1" t="str">
        <f>IF(B331&lt;=30, "18-30", IF(B331&lt;=40, "31-40", IF(B331&lt;=50, "41-50", IF(B331&lt;=60, "51-60", "61-74"))))</f>
        <v>51-60</v>
      </c>
      <c r="W331" s="1" t="str">
        <f t="shared" si="32"/>
        <v>0-50000</v>
      </c>
      <c r="X331" s="1" t="str">
        <f t="shared" si="33"/>
        <v>16-19</v>
      </c>
      <c r="Y331" s="1" t="str">
        <f t="shared" si="34"/>
        <v>75001-100000</v>
      </c>
      <c r="Z331" s="1" t="str">
        <f t="shared" si="35"/>
        <v>500-599</v>
      </c>
    </row>
    <row r="332" spans="1:26" x14ac:dyDescent="0.25">
      <c r="A332" s="1" t="s">
        <v>366</v>
      </c>
      <c r="B332" s="1">
        <v>36</v>
      </c>
      <c r="C332" s="1">
        <v>43251</v>
      </c>
      <c r="D332" s="1">
        <v>644</v>
      </c>
      <c r="E332" s="6">
        <v>0.51998110878048198</v>
      </c>
      <c r="F332" s="1">
        <v>2</v>
      </c>
      <c r="G332" s="1">
        <v>0</v>
      </c>
      <c r="H332" s="1">
        <v>39259</v>
      </c>
      <c r="I332" s="6">
        <v>0.45642695189460297</v>
      </c>
      <c r="J332" s="2" t="s">
        <v>41</v>
      </c>
      <c r="K332" s="1">
        <v>11</v>
      </c>
      <c r="L332" s="1" t="s">
        <v>36</v>
      </c>
      <c r="M332" s="1" t="s">
        <v>27</v>
      </c>
      <c r="N332" s="1" t="s">
        <v>28</v>
      </c>
      <c r="O332" s="1" t="s">
        <v>23</v>
      </c>
      <c r="P332" s="1" t="s">
        <v>23</v>
      </c>
      <c r="Q332" s="1" t="s">
        <v>28</v>
      </c>
      <c r="R332" s="1" t="s">
        <v>23</v>
      </c>
      <c r="S332" s="1" t="s">
        <v>22</v>
      </c>
      <c r="T332" s="1">
        <f t="shared" si="30"/>
        <v>4</v>
      </c>
      <c r="U332" s="1" t="str">
        <f t="shared" si="31"/>
        <v>High Risk</v>
      </c>
      <c r="V332" s="1" t="str">
        <f>IF(B332&lt;=30, "18-30", IF(B332&lt;=40, "31-40", IF(B332&lt;=50, "41-50", IF(B332&lt;=60, "51-60", "61-74"))))</f>
        <v>31-40</v>
      </c>
      <c r="W332" s="1" t="str">
        <f t="shared" si="32"/>
        <v>0-50000</v>
      </c>
      <c r="X332" s="1" t="str">
        <f t="shared" si="33"/>
        <v>11-15</v>
      </c>
      <c r="Y332" s="1" t="str">
        <f t="shared" si="34"/>
        <v>25001-50000</v>
      </c>
      <c r="Z332" s="1" t="str">
        <f t="shared" si="35"/>
        <v>600-699</v>
      </c>
    </row>
    <row r="333" spans="1:26" x14ac:dyDescent="0.25">
      <c r="A333" s="1" t="s">
        <v>367</v>
      </c>
      <c r="B333" s="1">
        <v>65</v>
      </c>
      <c r="C333" s="1">
        <v>81234</v>
      </c>
      <c r="D333" s="1">
        <v>326</v>
      </c>
      <c r="E333" s="6">
        <v>0.52919232194263</v>
      </c>
      <c r="F333" s="1">
        <v>5</v>
      </c>
      <c r="G333" s="1">
        <v>0</v>
      </c>
      <c r="H333" s="1">
        <v>17023</v>
      </c>
      <c r="I333" s="6">
        <v>0.34110266548187201</v>
      </c>
      <c r="J333" s="2" t="s">
        <v>41</v>
      </c>
      <c r="K333" s="1">
        <v>1</v>
      </c>
      <c r="L333" s="1" t="s">
        <v>20</v>
      </c>
      <c r="M333" s="1" t="s">
        <v>37</v>
      </c>
      <c r="N333" s="1" t="s">
        <v>28</v>
      </c>
      <c r="O333" s="1" t="s">
        <v>22</v>
      </c>
      <c r="P333" s="1" t="s">
        <v>22</v>
      </c>
      <c r="Q333" s="1" t="s">
        <v>22</v>
      </c>
      <c r="R333" s="1" t="s">
        <v>23</v>
      </c>
      <c r="S333" s="1" t="s">
        <v>28</v>
      </c>
      <c r="T333" s="1">
        <f t="shared" si="30"/>
        <v>4</v>
      </c>
      <c r="U333" s="1" t="str">
        <f t="shared" si="31"/>
        <v>High Risk</v>
      </c>
      <c r="V333" s="1" t="str">
        <f>IF(B333&lt;=30, "18-30", IF(B333&lt;=40, "31-40", IF(B333&lt;=50, "41-50", IF(B333&lt;=60, "51-60", "61-74"))))</f>
        <v>61-74</v>
      </c>
      <c r="W333" s="1" t="str">
        <f t="shared" si="32"/>
        <v>50001-100000</v>
      </c>
      <c r="X333" s="1" t="str">
        <f t="shared" si="33"/>
        <v>0-5</v>
      </c>
      <c r="Y333" s="1" t="str">
        <f t="shared" si="34"/>
        <v>0-25000</v>
      </c>
      <c r="Z333" s="1" t="str">
        <f t="shared" si="35"/>
        <v>300-399</v>
      </c>
    </row>
    <row r="334" spans="1:26" x14ac:dyDescent="0.25">
      <c r="A334" s="1" t="s">
        <v>368</v>
      </c>
      <c r="B334" s="1">
        <v>33</v>
      </c>
      <c r="C334" s="1">
        <v>85640</v>
      </c>
      <c r="D334" s="1">
        <v>522</v>
      </c>
      <c r="E334" s="6">
        <v>0.407135931100506</v>
      </c>
      <c r="F334" s="1">
        <v>2</v>
      </c>
      <c r="G334" s="1">
        <v>0</v>
      </c>
      <c r="H334" s="1">
        <v>80150</v>
      </c>
      <c r="I334" s="6">
        <v>0.30395905297779402</v>
      </c>
      <c r="J334" s="2" t="s">
        <v>41</v>
      </c>
      <c r="K334" s="1">
        <v>2</v>
      </c>
      <c r="L334" s="1" t="s">
        <v>20</v>
      </c>
      <c r="M334" s="1" t="s">
        <v>37</v>
      </c>
      <c r="N334" s="1" t="s">
        <v>23</v>
      </c>
      <c r="O334" s="1" t="s">
        <v>22</v>
      </c>
      <c r="P334" s="1" t="s">
        <v>22</v>
      </c>
      <c r="Q334" s="1" t="s">
        <v>23</v>
      </c>
      <c r="R334" s="1" t="s">
        <v>28</v>
      </c>
      <c r="S334" s="1" t="s">
        <v>22</v>
      </c>
      <c r="T334" s="1">
        <f t="shared" si="30"/>
        <v>5</v>
      </c>
      <c r="U334" s="1" t="str">
        <f t="shared" si="31"/>
        <v>High Risk</v>
      </c>
      <c r="V334" s="1" t="str">
        <f>IF(B334&lt;=30, "18-30", IF(B334&lt;=40, "31-40", IF(B334&lt;=50, "41-50", IF(B334&lt;=60, "51-60", "61-74"))))</f>
        <v>31-40</v>
      </c>
      <c r="W334" s="1" t="str">
        <f t="shared" si="32"/>
        <v>50001-100000</v>
      </c>
      <c r="X334" s="1" t="str">
        <f t="shared" si="33"/>
        <v>0-5</v>
      </c>
      <c r="Y334" s="1" t="str">
        <f t="shared" si="34"/>
        <v>75001-100000</v>
      </c>
      <c r="Z334" s="1" t="str">
        <f t="shared" si="35"/>
        <v>500-599</v>
      </c>
    </row>
    <row r="335" spans="1:26" x14ac:dyDescent="0.25">
      <c r="A335" s="1" t="s">
        <v>369</v>
      </c>
      <c r="B335" s="1">
        <v>20</v>
      </c>
      <c r="C335" s="1">
        <v>67638</v>
      </c>
      <c r="D335" s="1">
        <v>498</v>
      </c>
      <c r="E335" s="6">
        <v>0.43078311656551799</v>
      </c>
      <c r="F335" s="1">
        <v>0</v>
      </c>
      <c r="G335" s="1">
        <v>0</v>
      </c>
      <c r="H335" s="1">
        <v>27446</v>
      </c>
      <c r="I335" s="6">
        <v>0.18947435788494299</v>
      </c>
      <c r="J335" s="2" t="s">
        <v>41</v>
      </c>
      <c r="K335" s="1">
        <v>17</v>
      </c>
      <c r="L335" s="1" t="s">
        <v>36</v>
      </c>
      <c r="M335" s="1" t="s">
        <v>31</v>
      </c>
      <c r="N335" s="1" t="s">
        <v>23</v>
      </c>
      <c r="O335" s="1" t="s">
        <v>22</v>
      </c>
      <c r="P335" s="1" t="s">
        <v>28</v>
      </c>
      <c r="Q335" s="1" t="s">
        <v>28</v>
      </c>
      <c r="R335" s="1" t="s">
        <v>28</v>
      </c>
      <c r="S335" s="1" t="s">
        <v>23</v>
      </c>
      <c r="T335" s="1">
        <f t="shared" si="30"/>
        <v>3</v>
      </c>
      <c r="U335" s="1" t="str">
        <f t="shared" si="31"/>
        <v>Low Risk</v>
      </c>
      <c r="V335" s="1" t="str">
        <f>IF(B335&lt;=30, "18-30", IF(B335&lt;=40, "31-40", IF(B335&lt;=50, "41-50", IF(B335&lt;=60, "51-60", "61-74"))))</f>
        <v>18-30</v>
      </c>
      <c r="W335" s="1" t="str">
        <f t="shared" si="32"/>
        <v>50001-100000</v>
      </c>
      <c r="X335" s="1" t="str">
        <f t="shared" si="33"/>
        <v>16-19</v>
      </c>
      <c r="Y335" s="1" t="str">
        <f t="shared" si="34"/>
        <v>25001-50000</v>
      </c>
      <c r="Z335" s="1" t="str">
        <f t="shared" si="35"/>
        <v>400-499</v>
      </c>
    </row>
    <row r="336" spans="1:26" x14ac:dyDescent="0.25">
      <c r="A336" s="1" t="s">
        <v>370</v>
      </c>
      <c r="B336" s="1">
        <v>37</v>
      </c>
      <c r="C336" s="1">
        <v>81234</v>
      </c>
      <c r="D336" s="1">
        <v>339</v>
      </c>
      <c r="E336" s="6">
        <v>0.64569398249458598</v>
      </c>
      <c r="F336" s="1">
        <v>0</v>
      </c>
      <c r="G336" s="1">
        <v>1</v>
      </c>
      <c r="H336" s="1">
        <v>91557</v>
      </c>
      <c r="I336" s="6">
        <v>0.183806750834375</v>
      </c>
      <c r="J336" s="2" t="s">
        <v>41</v>
      </c>
      <c r="K336" s="1">
        <v>0</v>
      </c>
      <c r="L336" s="1" t="s">
        <v>20</v>
      </c>
      <c r="M336" s="1" t="s">
        <v>21</v>
      </c>
      <c r="N336" s="1" t="s">
        <v>28</v>
      </c>
      <c r="O336" s="1" t="s">
        <v>28</v>
      </c>
      <c r="P336" s="1" t="s">
        <v>22</v>
      </c>
      <c r="Q336" s="1" t="s">
        <v>28</v>
      </c>
      <c r="R336" s="1" t="s">
        <v>23</v>
      </c>
      <c r="S336" s="1" t="s">
        <v>22</v>
      </c>
      <c r="T336" s="1">
        <f t="shared" si="30"/>
        <v>3</v>
      </c>
      <c r="U336" s="1" t="str">
        <f t="shared" si="31"/>
        <v>High Risk</v>
      </c>
      <c r="V336" s="1" t="str">
        <f>IF(B336&lt;=30, "18-30", IF(B336&lt;=40, "31-40", IF(B336&lt;=50, "41-50", IF(B336&lt;=60, "51-60", "61-74"))))</f>
        <v>31-40</v>
      </c>
      <c r="W336" s="1" t="str">
        <f t="shared" si="32"/>
        <v>50001-100000</v>
      </c>
      <c r="X336" s="1" t="str">
        <f t="shared" si="33"/>
        <v>0-5</v>
      </c>
      <c r="Y336" s="1" t="str">
        <f t="shared" si="34"/>
        <v>75001-100000</v>
      </c>
      <c r="Z336" s="1" t="str">
        <f t="shared" si="35"/>
        <v>300-399</v>
      </c>
    </row>
    <row r="337" spans="1:26" x14ac:dyDescent="0.25">
      <c r="A337" s="1" t="s">
        <v>371</v>
      </c>
      <c r="B337" s="1">
        <v>41</v>
      </c>
      <c r="C337" s="1">
        <v>159356</v>
      </c>
      <c r="D337" s="1">
        <v>658</v>
      </c>
      <c r="E337" s="6">
        <v>0.46512499392693701</v>
      </c>
      <c r="F337" s="1">
        <v>5</v>
      </c>
      <c r="G337" s="1">
        <v>0</v>
      </c>
      <c r="H337" s="1">
        <v>44449</v>
      </c>
      <c r="I337" s="6">
        <v>0.269109246839423</v>
      </c>
      <c r="J337" s="2" t="s">
        <v>48</v>
      </c>
      <c r="K337" s="1">
        <v>19</v>
      </c>
      <c r="L337" s="1" t="s">
        <v>26</v>
      </c>
      <c r="M337" s="1" t="s">
        <v>27</v>
      </c>
      <c r="N337" s="1" t="s">
        <v>23</v>
      </c>
      <c r="O337" s="1" t="s">
        <v>23</v>
      </c>
      <c r="P337" s="1" t="s">
        <v>22</v>
      </c>
      <c r="Q337" s="1" t="s">
        <v>23</v>
      </c>
      <c r="R337" s="1" t="s">
        <v>23</v>
      </c>
      <c r="S337" s="1" t="s">
        <v>22</v>
      </c>
      <c r="T337" s="1">
        <f t="shared" si="30"/>
        <v>6</v>
      </c>
      <c r="U337" s="1" t="str">
        <f t="shared" si="31"/>
        <v>High Risk</v>
      </c>
      <c r="V337" s="1" t="str">
        <f>IF(B337&lt;=30, "18-30", IF(B337&lt;=40, "31-40", IF(B337&lt;=50, "41-50", IF(B337&lt;=60, "51-60", "61-74"))))</f>
        <v>41-50</v>
      </c>
      <c r="W337" s="1" t="str">
        <f t="shared" si="32"/>
        <v>150001-200000</v>
      </c>
      <c r="X337" s="1" t="str">
        <f t="shared" si="33"/>
        <v>16-19</v>
      </c>
      <c r="Y337" s="1" t="str">
        <f t="shared" si="34"/>
        <v>25001-50000</v>
      </c>
      <c r="Z337" s="1" t="str">
        <f t="shared" si="35"/>
        <v>600-699</v>
      </c>
    </row>
    <row r="338" spans="1:26" x14ac:dyDescent="0.25">
      <c r="A338" s="1" t="s">
        <v>372</v>
      </c>
      <c r="B338" s="1">
        <v>71</v>
      </c>
      <c r="C338" s="1">
        <v>150230</v>
      </c>
      <c r="D338" s="1">
        <v>627</v>
      </c>
      <c r="E338" s="6">
        <v>0.43619846664943501</v>
      </c>
      <c r="F338" s="1">
        <v>4</v>
      </c>
      <c r="G338" s="1">
        <v>1</v>
      </c>
      <c r="H338" s="1">
        <v>31316</v>
      </c>
      <c r="I338" s="6">
        <v>0.23000082064281699</v>
      </c>
      <c r="J338" s="2" t="s">
        <v>41</v>
      </c>
      <c r="K338" s="1">
        <v>5</v>
      </c>
      <c r="L338" s="1" t="s">
        <v>20</v>
      </c>
      <c r="M338" s="1" t="s">
        <v>21</v>
      </c>
      <c r="N338" s="1" t="s">
        <v>28</v>
      </c>
      <c r="O338" s="1" t="s">
        <v>22</v>
      </c>
      <c r="P338" s="1" t="s">
        <v>28</v>
      </c>
      <c r="Q338" s="1" t="s">
        <v>28</v>
      </c>
      <c r="R338" s="1" t="s">
        <v>28</v>
      </c>
      <c r="S338" s="1" t="s">
        <v>22</v>
      </c>
      <c r="T338" s="1">
        <f t="shared" si="30"/>
        <v>2</v>
      </c>
      <c r="U338" s="1" t="str">
        <f t="shared" si="31"/>
        <v>High Risk</v>
      </c>
      <c r="V338" s="1" t="str">
        <f>IF(B338&lt;=30, "18-30", IF(B338&lt;=40, "31-40", IF(B338&lt;=50, "41-50", IF(B338&lt;=60, "51-60", "61-74"))))</f>
        <v>61-74</v>
      </c>
      <c r="W338" s="1" t="str">
        <f t="shared" si="32"/>
        <v>150001-200000</v>
      </c>
      <c r="X338" s="1" t="str">
        <f t="shared" si="33"/>
        <v>0-5</v>
      </c>
      <c r="Y338" s="1" t="str">
        <f t="shared" si="34"/>
        <v>25001-50000</v>
      </c>
      <c r="Z338" s="1" t="str">
        <f t="shared" si="35"/>
        <v>600-699</v>
      </c>
    </row>
    <row r="339" spans="1:26" x14ac:dyDescent="0.25">
      <c r="A339" s="1" t="s">
        <v>373</v>
      </c>
      <c r="B339" s="1">
        <v>73</v>
      </c>
      <c r="C339" s="1">
        <v>120570</v>
      </c>
      <c r="D339" s="1">
        <v>820</v>
      </c>
      <c r="E339" s="6">
        <v>0.49633662811142898</v>
      </c>
      <c r="F339" s="1">
        <v>1</v>
      </c>
      <c r="G339" s="1">
        <v>0</v>
      </c>
      <c r="H339" s="1">
        <v>61186</v>
      </c>
      <c r="I339" s="6">
        <v>0.193255565445344</v>
      </c>
      <c r="J339" s="2" t="s">
        <v>25</v>
      </c>
      <c r="K339" s="1">
        <v>4</v>
      </c>
      <c r="L339" s="1" t="s">
        <v>36</v>
      </c>
      <c r="M339" s="1" t="s">
        <v>27</v>
      </c>
      <c r="N339" s="1" t="s">
        <v>28</v>
      </c>
      <c r="O339" s="1" t="s">
        <v>23</v>
      </c>
      <c r="P339" s="1" t="s">
        <v>22</v>
      </c>
      <c r="Q339" s="1" t="s">
        <v>22</v>
      </c>
      <c r="R339" s="1" t="s">
        <v>28</v>
      </c>
      <c r="S339" s="1" t="s">
        <v>23</v>
      </c>
      <c r="T339" s="1">
        <f t="shared" si="30"/>
        <v>4</v>
      </c>
      <c r="U339" s="1" t="str">
        <f t="shared" si="31"/>
        <v>High Risk</v>
      </c>
      <c r="V339" s="1" t="str">
        <f>IF(B339&lt;=30, "18-30", IF(B339&lt;=40, "31-40", IF(B339&lt;=50, "41-50", IF(B339&lt;=60, "51-60", "61-74"))))</f>
        <v>61-74</v>
      </c>
      <c r="W339" s="1" t="str">
        <f t="shared" si="32"/>
        <v>100001-150000</v>
      </c>
      <c r="X339" s="1" t="str">
        <f t="shared" si="33"/>
        <v>0-5</v>
      </c>
      <c r="Y339" s="1" t="str">
        <f t="shared" si="34"/>
        <v>50001-75000</v>
      </c>
      <c r="Z339" s="1" t="str">
        <f t="shared" si="35"/>
        <v>800-847</v>
      </c>
    </row>
    <row r="340" spans="1:26" x14ac:dyDescent="0.25">
      <c r="A340" s="1" t="s">
        <v>374</v>
      </c>
      <c r="B340" s="1">
        <v>50</v>
      </c>
      <c r="C340" s="1">
        <v>117795</v>
      </c>
      <c r="D340" s="1">
        <v>591</v>
      </c>
      <c r="E340" s="6">
        <v>0.67726603921231798</v>
      </c>
      <c r="F340" s="1">
        <v>3</v>
      </c>
      <c r="G340" s="1">
        <v>1</v>
      </c>
      <c r="H340" s="1">
        <v>51016</v>
      </c>
      <c r="I340" s="6">
        <v>0.26290419804284398</v>
      </c>
      <c r="J340" s="2" t="s">
        <v>33</v>
      </c>
      <c r="K340" s="1">
        <v>0</v>
      </c>
      <c r="L340" s="1" t="s">
        <v>20</v>
      </c>
      <c r="M340" s="1" t="s">
        <v>27</v>
      </c>
      <c r="N340" s="1" t="s">
        <v>22</v>
      </c>
      <c r="O340" s="1" t="s">
        <v>23</v>
      </c>
      <c r="P340" s="1" t="s">
        <v>23</v>
      </c>
      <c r="Q340" s="1" t="s">
        <v>22</v>
      </c>
      <c r="R340" s="1" t="s">
        <v>23</v>
      </c>
      <c r="S340" s="1" t="s">
        <v>22</v>
      </c>
      <c r="T340" s="1">
        <f t="shared" si="30"/>
        <v>6</v>
      </c>
      <c r="U340" s="1" t="str">
        <f t="shared" si="31"/>
        <v>High Risk</v>
      </c>
      <c r="V340" s="1" t="str">
        <f>IF(B340&lt;=30, "18-30", IF(B340&lt;=40, "31-40", IF(B340&lt;=50, "41-50", IF(B340&lt;=60, "51-60", "61-74"))))</f>
        <v>41-50</v>
      </c>
      <c r="W340" s="1" t="str">
        <f t="shared" si="32"/>
        <v>100001-150000</v>
      </c>
      <c r="X340" s="1" t="str">
        <f t="shared" si="33"/>
        <v>0-5</v>
      </c>
      <c r="Y340" s="1" t="str">
        <f t="shared" si="34"/>
        <v>50001-75000</v>
      </c>
      <c r="Z340" s="1" t="str">
        <f t="shared" si="35"/>
        <v>500-599</v>
      </c>
    </row>
    <row r="341" spans="1:26" x14ac:dyDescent="0.25">
      <c r="A341" s="1" t="s">
        <v>375</v>
      </c>
      <c r="B341" s="1">
        <v>41</v>
      </c>
      <c r="C341" s="1">
        <v>62295</v>
      </c>
      <c r="D341" s="1">
        <v>715</v>
      </c>
      <c r="E341" s="6">
        <v>0.36146768843397897</v>
      </c>
      <c r="F341" s="1">
        <v>3</v>
      </c>
      <c r="G341" s="1">
        <v>1</v>
      </c>
      <c r="H341" s="1">
        <v>86488</v>
      </c>
      <c r="I341" s="6">
        <v>0.27835719717241098</v>
      </c>
      <c r="J341" s="2" t="s">
        <v>25</v>
      </c>
      <c r="K341" s="1">
        <v>18</v>
      </c>
      <c r="L341" s="1" t="s">
        <v>43</v>
      </c>
      <c r="M341" s="1" t="s">
        <v>27</v>
      </c>
      <c r="N341" s="1" t="s">
        <v>22</v>
      </c>
      <c r="O341" s="1" t="s">
        <v>22</v>
      </c>
      <c r="P341" s="1" t="s">
        <v>28</v>
      </c>
      <c r="Q341" s="1" t="s">
        <v>23</v>
      </c>
      <c r="R341" s="1" t="s">
        <v>22</v>
      </c>
      <c r="S341" s="1" t="s">
        <v>23</v>
      </c>
      <c r="T341" s="1">
        <f t="shared" si="30"/>
        <v>5</v>
      </c>
      <c r="U341" s="1" t="str">
        <f t="shared" si="31"/>
        <v>High Risk</v>
      </c>
      <c r="V341" s="1" t="str">
        <f>IF(B341&lt;=30, "18-30", IF(B341&lt;=40, "31-40", IF(B341&lt;=50, "41-50", IF(B341&lt;=60, "51-60", "61-74"))))</f>
        <v>41-50</v>
      </c>
      <c r="W341" s="1" t="str">
        <f t="shared" si="32"/>
        <v>50001-100000</v>
      </c>
      <c r="X341" s="1" t="str">
        <f t="shared" si="33"/>
        <v>16-19</v>
      </c>
      <c r="Y341" s="1" t="str">
        <f t="shared" si="34"/>
        <v>75001-100000</v>
      </c>
      <c r="Z341" s="1" t="str">
        <f t="shared" si="35"/>
        <v>700-799</v>
      </c>
    </row>
    <row r="342" spans="1:26" x14ac:dyDescent="0.25">
      <c r="A342" s="1" t="s">
        <v>376</v>
      </c>
      <c r="B342" s="1">
        <v>69</v>
      </c>
      <c r="C342" s="1">
        <v>70479</v>
      </c>
      <c r="D342" s="1">
        <v>361</v>
      </c>
      <c r="E342" s="6">
        <v>0.486694296489593</v>
      </c>
      <c r="F342" s="1">
        <v>5</v>
      </c>
      <c r="G342" s="1">
        <v>0</v>
      </c>
      <c r="H342" s="1">
        <v>11308</v>
      </c>
      <c r="I342" s="6">
        <v>0.31417854204602602</v>
      </c>
      <c r="J342" s="2" t="s">
        <v>48</v>
      </c>
      <c r="K342" s="1">
        <v>0</v>
      </c>
      <c r="L342" s="1" t="s">
        <v>30</v>
      </c>
      <c r="M342" s="1" t="s">
        <v>21</v>
      </c>
      <c r="N342" s="1" t="s">
        <v>28</v>
      </c>
      <c r="O342" s="1" t="s">
        <v>22</v>
      </c>
      <c r="P342" s="1" t="s">
        <v>22</v>
      </c>
      <c r="Q342" s="1" t="s">
        <v>23</v>
      </c>
      <c r="R342" s="1" t="s">
        <v>22</v>
      </c>
      <c r="S342" s="1" t="s">
        <v>23</v>
      </c>
      <c r="T342" s="1">
        <f t="shared" si="30"/>
        <v>5</v>
      </c>
      <c r="U342" s="1" t="str">
        <f t="shared" si="31"/>
        <v>High Risk</v>
      </c>
      <c r="V342" s="1" t="str">
        <f>IF(B342&lt;=30, "18-30", IF(B342&lt;=40, "31-40", IF(B342&lt;=50, "41-50", IF(B342&lt;=60, "51-60", "61-74"))))</f>
        <v>61-74</v>
      </c>
      <c r="W342" s="1" t="str">
        <f t="shared" si="32"/>
        <v>50001-100000</v>
      </c>
      <c r="X342" s="1" t="str">
        <f t="shared" si="33"/>
        <v>0-5</v>
      </c>
      <c r="Y342" s="1" t="str">
        <f t="shared" si="34"/>
        <v>0-25000</v>
      </c>
      <c r="Z342" s="1" t="str">
        <f t="shared" si="35"/>
        <v>300-399</v>
      </c>
    </row>
    <row r="343" spans="1:26" x14ac:dyDescent="0.25">
      <c r="A343" s="1" t="s">
        <v>377</v>
      </c>
      <c r="B343" s="1">
        <v>28</v>
      </c>
      <c r="C343" s="1">
        <v>166836</v>
      </c>
      <c r="D343" s="1">
        <v>495</v>
      </c>
      <c r="E343" s="6">
        <v>0.54905556755568596</v>
      </c>
      <c r="F343" s="1">
        <v>0</v>
      </c>
      <c r="G343" s="1">
        <v>0</v>
      </c>
      <c r="H343" s="1">
        <v>62253</v>
      </c>
      <c r="I343" s="6">
        <v>0.24960805286257301</v>
      </c>
      <c r="J343" s="2" t="s">
        <v>48</v>
      </c>
      <c r="K343" s="1">
        <v>15</v>
      </c>
      <c r="L343" s="1" t="s">
        <v>26</v>
      </c>
      <c r="M343" s="1" t="s">
        <v>51</v>
      </c>
      <c r="N343" s="1" t="s">
        <v>23</v>
      </c>
      <c r="O343" s="1" t="s">
        <v>23</v>
      </c>
      <c r="P343" s="1" t="s">
        <v>28</v>
      </c>
      <c r="Q343" s="1" t="s">
        <v>22</v>
      </c>
      <c r="R343" s="1" t="s">
        <v>22</v>
      </c>
      <c r="S343" s="1" t="s">
        <v>23</v>
      </c>
      <c r="T343" s="1">
        <f t="shared" si="30"/>
        <v>5</v>
      </c>
      <c r="U343" s="1" t="str">
        <f t="shared" si="31"/>
        <v>High Risk</v>
      </c>
      <c r="V343" s="1" t="str">
        <f>IF(B343&lt;=30, "18-30", IF(B343&lt;=40, "31-40", IF(B343&lt;=50, "41-50", IF(B343&lt;=60, "51-60", "61-74"))))</f>
        <v>18-30</v>
      </c>
      <c r="W343" s="1" t="str">
        <f t="shared" si="32"/>
        <v>150001-200000</v>
      </c>
      <c r="X343" s="1" t="str">
        <f t="shared" si="33"/>
        <v>11-15</v>
      </c>
      <c r="Y343" s="1" t="str">
        <f t="shared" si="34"/>
        <v>50001-75000</v>
      </c>
      <c r="Z343" s="1" t="str">
        <f t="shared" si="35"/>
        <v>400-499</v>
      </c>
    </row>
    <row r="344" spans="1:26" x14ac:dyDescent="0.25">
      <c r="A344" s="1" t="s">
        <v>378</v>
      </c>
      <c r="B344" s="1">
        <v>66</v>
      </c>
      <c r="C344" s="1">
        <v>18267</v>
      </c>
      <c r="D344" s="1">
        <v>541</v>
      </c>
      <c r="E344" s="6">
        <v>0.73204438071704703</v>
      </c>
      <c r="F344" s="1">
        <v>6</v>
      </c>
      <c r="G344" s="1">
        <v>0</v>
      </c>
      <c r="H344" s="1">
        <v>45776</v>
      </c>
      <c r="I344" s="6">
        <v>0.199239930533996</v>
      </c>
      <c r="J344" s="2" t="s">
        <v>41</v>
      </c>
      <c r="K344" s="1">
        <v>11</v>
      </c>
      <c r="L344" s="1" t="s">
        <v>43</v>
      </c>
      <c r="M344" s="1" t="s">
        <v>21</v>
      </c>
      <c r="N344" s="1" t="s">
        <v>22</v>
      </c>
      <c r="O344" s="1" t="s">
        <v>28</v>
      </c>
      <c r="P344" s="1" t="s">
        <v>23</v>
      </c>
      <c r="Q344" s="1" t="s">
        <v>22</v>
      </c>
      <c r="R344" s="1" t="s">
        <v>23</v>
      </c>
      <c r="S344" s="1" t="s">
        <v>28</v>
      </c>
      <c r="T344" s="1">
        <f t="shared" si="30"/>
        <v>4</v>
      </c>
      <c r="U344" s="1" t="str">
        <f t="shared" si="31"/>
        <v>High Risk</v>
      </c>
      <c r="V344" s="1" t="str">
        <f>IF(B344&lt;=30, "18-30", IF(B344&lt;=40, "31-40", IF(B344&lt;=50, "41-50", IF(B344&lt;=60, "51-60", "61-74"))))</f>
        <v>61-74</v>
      </c>
      <c r="W344" s="1" t="str">
        <f t="shared" si="32"/>
        <v>0-50000</v>
      </c>
      <c r="X344" s="1" t="str">
        <f t="shared" si="33"/>
        <v>11-15</v>
      </c>
      <c r="Y344" s="1" t="str">
        <f t="shared" si="34"/>
        <v>25001-50000</v>
      </c>
      <c r="Z344" s="1" t="str">
        <f t="shared" si="35"/>
        <v>500-599</v>
      </c>
    </row>
    <row r="345" spans="1:26" x14ac:dyDescent="0.25">
      <c r="A345" s="1" t="s">
        <v>379</v>
      </c>
      <c r="B345" s="1">
        <v>25</v>
      </c>
      <c r="C345" s="1">
        <v>118333</v>
      </c>
      <c r="D345" s="1">
        <v>486</v>
      </c>
      <c r="E345" s="6">
        <v>0.452140644640116</v>
      </c>
      <c r="F345" s="1">
        <v>3</v>
      </c>
      <c r="G345" s="1">
        <v>0</v>
      </c>
      <c r="H345" s="1">
        <v>72809</v>
      </c>
      <c r="I345" s="6">
        <v>0.20270791140087499</v>
      </c>
      <c r="J345" s="2" t="s">
        <v>41</v>
      </c>
      <c r="K345" s="1">
        <v>7</v>
      </c>
      <c r="L345" s="1" t="s">
        <v>43</v>
      </c>
      <c r="M345" s="1" t="s">
        <v>27</v>
      </c>
      <c r="N345" s="1" t="s">
        <v>28</v>
      </c>
      <c r="O345" s="1" t="s">
        <v>28</v>
      </c>
      <c r="P345" s="1" t="s">
        <v>28</v>
      </c>
      <c r="Q345" s="1" t="s">
        <v>28</v>
      </c>
      <c r="R345" s="1" t="s">
        <v>23</v>
      </c>
      <c r="S345" s="1" t="s">
        <v>22</v>
      </c>
      <c r="T345" s="1">
        <f t="shared" si="30"/>
        <v>2</v>
      </c>
      <c r="U345" s="1" t="str">
        <f t="shared" si="31"/>
        <v>Low Risk</v>
      </c>
      <c r="V345" s="1" t="str">
        <f>IF(B345&lt;=30, "18-30", IF(B345&lt;=40, "31-40", IF(B345&lt;=50, "41-50", IF(B345&lt;=60, "51-60", "61-74"))))</f>
        <v>18-30</v>
      </c>
      <c r="W345" s="1" t="str">
        <f t="shared" si="32"/>
        <v>100001-150000</v>
      </c>
      <c r="X345" s="1" t="str">
        <f t="shared" si="33"/>
        <v>6-10</v>
      </c>
      <c r="Y345" s="1" t="str">
        <f t="shared" si="34"/>
        <v>50001-75000</v>
      </c>
      <c r="Z345" s="1" t="str">
        <f t="shared" si="35"/>
        <v>400-499</v>
      </c>
    </row>
    <row r="346" spans="1:26" x14ac:dyDescent="0.25">
      <c r="A346" s="1" t="s">
        <v>380</v>
      </c>
      <c r="B346" s="1">
        <v>53</v>
      </c>
      <c r="C346" s="1">
        <v>119573</v>
      </c>
      <c r="D346" s="1">
        <v>465</v>
      </c>
      <c r="E346" s="6">
        <v>0.35643532278965501</v>
      </c>
      <c r="F346" s="1">
        <v>0</v>
      </c>
      <c r="G346" s="1">
        <v>0</v>
      </c>
      <c r="H346" s="1">
        <v>89660</v>
      </c>
      <c r="I346" s="6">
        <v>0.42129727292261798</v>
      </c>
      <c r="J346" s="2" t="s">
        <v>41</v>
      </c>
      <c r="K346" s="1">
        <v>15</v>
      </c>
      <c r="L346" s="1" t="s">
        <v>36</v>
      </c>
      <c r="M346" s="1" t="s">
        <v>31</v>
      </c>
      <c r="N346" s="1" t="s">
        <v>28</v>
      </c>
      <c r="O346" s="1" t="s">
        <v>23</v>
      </c>
      <c r="P346" s="1" t="s">
        <v>28</v>
      </c>
      <c r="Q346" s="1" t="s">
        <v>28</v>
      </c>
      <c r="R346" s="1" t="s">
        <v>28</v>
      </c>
      <c r="S346" s="1" t="s">
        <v>22</v>
      </c>
      <c r="T346" s="1">
        <f t="shared" si="30"/>
        <v>2</v>
      </c>
      <c r="U346" s="1" t="str">
        <f t="shared" si="31"/>
        <v>Low Risk</v>
      </c>
      <c r="V346" s="1" t="str">
        <f>IF(B346&lt;=30, "18-30", IF(B346&lt;=40, "31-40", IF(B346&lt;=50, "41-50", IF(B346&lt;=60, "51-60", "61-74"))))</f>
        <v>51-60</v>
      </c>
      <c r="W346" s="1" t="str">
        <f t="shared" si="32"/>
        <v>100001-150000</v>
      </c>
      <c r="X346" s="1" t="str">
        <f t="shared" si="33"/>
        <v>11-15</v>
      </c>
      <c r="Y346" s="1" t="str">
        <f t="shared" si="34"/>
        <v>75001-100000</v>
      </c>
      <c r="Z346" s="1" t="str">
        <f t="shared" si="35"/>
        <v>400-499</v>
      </c>
    </row>
    <row r="347" spans="1:26" x14ac:dyDescent="0.25">
      <c r="A347" s="1" t="s">
        <v>381</v>
      </c>
      <c r="B347" s="1">
        <v>55</v>
      </c>
      <c r="C347" s="1">
        <v>136790</v>
      </c>
      <c r="D347" s="1">
        <v>655</v>
      </c>
      <c r="E347" s="6">
        <v>0.40312781114552798</v>
      </c>
      <c r="F347" s="1">
        <v>4</v>
      </c>
      <c r="G347" s="1">
        <v>0</v>
      </c>
      <c r="H347" s="1">
        <v>42551</v>
      </c>
      <c r="I347" s="6">
        <v>0.17482423136382499</v>
      </c>
      <c r="J347" s="2" t="s">
        <v>41</v>
      </c>
      <c r="K347" s="1">
        <v>0</v>
      </c>
      <c r="L347" s="1" t="s">
        <v>30</v>
      </c>
      <c r="M347" s="1" t="s">
        <v>37</v>
      </c>
      <c r="N347" s="1" t="s">
        <v>28</v>
      </c>
      <c r="O347" s="1" t="s">
        <v>28</v>
      </c>
      <c r="P347" s="1" t="s">
        <v>28</v>
      </c>
      <c r="Q347" s="1" t="s">
        <v>22</v>
      </c>
      <c r="R347" s="1" t="s">
        <v>23</v>
      </c>
      <c r="S347" s="1" t="s">
        <v>23</v>
      </c>
      <c r="T347" s="1">
        <f t="shared" si="30"/>
        <v>3</v>
      </c>
      <c r="U347" s="1" t="str">
        <f t="shared" si="31"/>
        <v>Low Risk</v>
      </c>
      <c r="V347" s="1" t="str">
        <f>IF(B347&lt;=30, "18-30", IF(B347&lt;=40, "31-40", IF(B347&lt;=50, "41-50", IF(B347&lt;=60, "51-60", "61-74"))))</f>
        <v>51-60</v>
      </c>
      <c r="W347" s="1" t="str">
        <f t="shared" si="32"/>
        <v>100001-150000</v>
      </c>
      <c r="X347" s="1" t="str">
        <f t="shared" si="33"/>
        <v>0-5</v>
      </c>
      <c r="Y347" s="1" t="str">
        <f t="shared" si="34"/>
        <v>25001-50000</v>
      </c>
      <c r="Z347" s="1" t="str">
        <f t="shared" si="35"/>
        <v>600-699</v>
      </c>
    </row>
    <row r="348" spans="1:26" x14ac:dyDescent="0.25">
      <c r="A348" s="1" t="s">
        <v>382</v>
      </c>
      <c r="B348" s="1">
        <v>57</v>
      </c>
      <c r="C348" s="1">
        <v>117023</v>
      </c>
      <c r="D348" s="1">
        <v>700</v>
      </c>
      <c r="E348" s="6">
        <v>0.71061148660307505</v>
      </c>
      <c r="F348" s="1">
        <v>1</v>
      </c>
      <c r="G348" s="1">
        <v>0</v>
      </c>
      <c r="H348" s="1">
        <v>89537</v>
      </c>
      <c r="I348" s="6">
        <v>0.33631822982912701</v>
      </c>
      <c r="J348" s="2" t="s">
        <v>41</v>
      </c>
      <c r="K348" s="1">
        <v>3</v>
      </c>
      <c r="L348" s="1" t="s">
        <v>30</v>
      </c>
      <c r="M348" s="1" t="s">
        <v>27</v>
      </c>
      <c r="N348" s="1" t="s">
        <v>28</v>
      </c>
      <c r="O348" s="1" t="s">
        <v>22</v>
      </c>
      <c r="P348" s="1" t="s">
        <v>23</v>
      </c>
      <c r="Q348" s="1" t="s">
        <v>23</v>
      </c>
      <c r="R348" s="1" t="s">
        <v>23</v>
      </c>
      <c r="S348" s="1" t="s">
        <v>23</v>
      </c>
      <c r="T348" s="1">
        <f t="shared" si="30"/>
        <v>5</v>
      </c>
      <c r="U348" s="1" t="str">
        <f t="shared" si="31"/>
        <v>High Risk</v>
      </c>
      <c r="V348" s="1" t="str">
        <f>IF(B348&lt;=30, "18-30", IF(B348&lt;=40, "31-40", IF(B348&lt;=50, "41-50", IF(B348&lt;=60, "51-60", "61-74"))))</f>
        <v>51-60</v>
      </c>
      <c r="W348" s="1" t="str">
        <f t="shared" si="32"/>
        <v>100001-150000</v>
      </c>
      <c r="X348" s="1" t="str">
        <f t="shared" si="33"/>
        <v>0-5</v>
      </c>
      <c r="Y348" s="1" t="str">
        <f t="shared" si="34"/>
        <v>75001-100000</v>
      </c>
      <c r="Z348" s="1" t="str">
        <f t="shared" si="35"/>
        <v>700-799</v>
      </c>
    </row>
    <row r="349" spans="1:26" x14ac:dyDescent="0.25">
      <c r="A349" s="1" t="s">
        <v>383</v>
      </c>
      <c r="B349" s="1">
        <v>37</v>
      </c>
      <c r="C349" s="1">
        <v>112007</v>
      </c>
      <c r="D349" s="1">
        <v>416</v>
      </c>
      <c r="E349" s="6">
        <v>0.906661059720693</v>
      </c>
      <c r="F349" s="1">
        <v>4</v>
      </c>
      <c r="G349" s="1">
        <v>0</v>
      </c>
      <c r="H349" s="1">
        <v>56061</v>
      </c>
      <c r="I349" s="6">
        <v>0.35195463297743901</v>
      </c>
      <c r="J349" s="2" t="s">
        <v>48</v>
      </c>
      <c r="K349" s="1">
        <v>9</v>
      </c>
      <c r="L349" s="1" t="s">
        <v>26</v>
      </c>
      <c r="M349" s="1" t="s">
        <v>31</v>
      </c>
      <c r="N349" s="1" t="s">
        <v>22</v>
      </c>
      <c r="O349" s="1" t="s">
        <v>28</v>
      </c>
      <c r="P349" s="1" t="s">
        <v>22</v>
      </c>
      <c r="Q349" s="1" t="s">
        <v>28</v>
      </c>
      <c r="R349" s="1" t="s">
        <v>22</v>
      </c>
      <c r="S349" s="1" t="s">
        <v>28</v>
      </c>
      <c r="T349" s="1">
        <f t="shared" si="30"/>
        <v>3</v>
      </c>
      <c r="U349" s="1" t="str">
        <f t="shared" si="31"/>
        <v>Low Risk</v>
      </c>
      <c r="V349" s="1" t="str">
        <f>IF(B349&lt;=30, "18-30", IF(B349&lt;=40, "31-40", IF(B349&lt;=50, "41-50", IF(B349&lt;=60, "51-60", "61-74"))))</f>
        <v>31-40</v>
      </c>
      <c r="W349" s="1" t="str">
        <f t="shared" si="32"/>
        <v>100001-150000</v>
      </c>
      <c r="X349" s="1" t="str">
        <f t="shared" si="33"/>
        <v>6-10</v>
      </c>
      <c r="Y349" s="1" t="str">
        <f t="shared" si="34"/>
        <v>50001-75000</v>
      </c>
      <c r="Z349" s="1" t="str">
        <f t="shared" si="35"/>
        <v>400-499</v>
      </c>
    </row>
    <row r="350" spans="1:26" x14ac:dyDescent="0.25">
      <c r="A350" s="1" t="s">
        <v>384</v>
      </c>
      <c r="B350" s="1">
        <v>52</v>
      </c>
      <c r="C350" s="1">
        <v>99665</v>
      </c>
      <c r="D350" s="1">
        <v>789</v>
      </c>
      <c r="E350" s="6">
        <v>0.23724843726279299</v>
      </c>
      <c r="F350" s="1">
        <v>5</v>
      </c>
      <c r="G350" s="1">
        <v>0</v>
      </c>
      <c r="H350" s="1">
        <v>76567</v>
      </c>
      <c r="I350" s="6">
        <v>0.287872452416433</v>
      </c>
      <c r="J350" s="2" t="s">
        <v>25</v>
      </c>
      <c r="K350" s="1">
        <v>10</v>
      </c>
      <c r="L350" s="1" t="s">
        <v>36</v>
      </c>
      <c r="M350" s="1" t="s">
        <v>51</v>
      </c>
      <c r="N350" s="1" t="s">
        <v>23</v>
      </c>
      <c r="O350" s="1" t="s">
        <v>28</v>
      </c>
      <c r="P350" s="1" t="s">
        <v>23</v>
      </c>
      <c r="Q350" s="1" t="s">
        <v>23</v>
      </c>
      <c r="R350" s="1" t="s">
        <v>28</v>
      </c>
      <c r="S350" s="1" t="s">
        <v>28</v>
      </c>
      <c r="T350" s="1">
        <f t="shared" si="30"/>
        <v>3</v>
      </c>
      <c r="U350" s="1" t="str">
        <f t="shared" si="31"/>
        <v>Low Risk</v>
      </c>
      <c r="V350" s="1" t="str">
        <f>IF(B350&lt;=30, "18-30", IF(B350&lt;=40, "31-40", IF(B350&lt;=50, "41-50", IF(B350&lt;=60, "51-60", "61-74"))))</f>
        <v>51-60</v>
      </c>
      <c r="W350" s="1" t="str">
        <f t="shared" si="32"/>
        <v>50001-100000</v>
      </c>
      <c r="X350" s="1" t="str">
        <f t="shared" si="33"/>
        <v>6-10</v>
      </c>
      <c r="Y350" s="1" t="str">
        <f t="shared" si="34"/>
        <v>75001-100000</v>
      </c>
      <c r="Z350" s="1" t="str">
        <f t="shared" si="35"/>
        <v>700-799</v>
      </c>
    </row>
    <row r="351" spans="1:26" x14ac:dyDescent="0.25">
      <c r="A351" s="1" t="s">
        <v>385</v>
      </c>
      <c r="B351" s="1">
        <v>65</v>
      </c>
      <c r="C351" s="1">
        <v>38289</v>
      </c>
      <c r="D351" s="1">
        <v>493</v>
      </c>
      <c r="E351" s="6">
        <v>0.28093967698602801</v>
      </c>
      <c r="F351" s="1">
        <v>2</v>
      </c>
      <c r="G351" s="1">
        <v>0</v>
      </c>
      <c r="H351" s="1">
        <v>79013</v>
      </c>
      <c r="I351" s="6">
        <v>0.47678290584051702</v>
      </c>
      <c r="J351" s="2" t="s">
        <v>25</v>
      </c>
      <c r="K351" s="1">
        <v>16</v>
      </c>
      <c r="L351" s="1" t="s">
        <v>26</v>
      </c>
      <c r="M351" s="1" t="s">
        <v>27</v>
      </c>
      <c r="N351" s="1" t="s">
        <v>28</v>
      </c>
      <c r="O351" s="1" t="s">
        <v>23</v>
      </c>
      <c r="P351" s="1" t="s">
        <v>22</v>
      </c>
      <c r="Q351" s="1" t="s">
        <v>22</v>
      </c>
      <c r="R351" s="1" t="s">
        <v>28</v>
      </c>
      <c r="S351" s="1" t="s">
        <v>22</v>
      </c>
      <c r="T351" s="1">
        <f t="shared" si="30"/>
        <v>4</v>
      </c>
      <c r="U351" s="1" t="str">
        <f t="shared" si="31"/>
        <v>High Risk</v>
      </c>
      <c r="V351" s="1" t="str">
        <f>IF(B351&lt;=30, "18-30", IF(B351&lt;=40, "31-40", IF(B351&lt;=50, "41-50", IF(B351&lt;=60, "51-60", "61-74"))))</f>
        <v>61-74</v>
      </c>
      <c r="W351" s="1" t="str">
        <f t="shared" si="32"/>
        <v>0-50000</v>
      </c>
      <c r="X351" s="1" t="str">
        <f t="shared" si="33"/>
        <v>16-19</v>
      </c>
      <c r="Y351" s="1" t="str">
        <f t="shared" si="34"/>
        <v>75001-100000</v>
      </c>
      <c r="Z351" s="1" t="str">
        <f t="shared" si="35"/>
        <v>400-499</v>
      </c>
    </row>
    <row r="352" spans="1:26" x14ac:dyDescent="0.25">
      <c r="A352" s="1" t="s">
        <v>386</v>
      </c>
      <c r="B352" s="1">
        <v>42</v>
      </c>
      <c r="C352" s="1">
        <v>167424</v>
      </c>
      <c r="D352" s="1">
        <v>341</v>
      </c>
      <c r="E352" s="6">
        <v>0.46624064265956999</v>
      </c>
      <c r="F352" s="1">
        <v>2</v>
      </c>
      <c r="G352" s="1">
        <v>1</v>
      </c>
      <c r="H352" s="1">
        <v>52259</v>
      </c>
      <c r="I352" s="6">
        <v>0.35017189930276899</v>
      </c>
      <c r="J352" s="2" t="s">
        <v>25</v>
      </c>
      <c r="K352" s="1">
        <v>6</v>
      </c>
      <c r="L352" s="1" t="s">
        <v>20</v>
      </c>
      <c r="M352" s="1" t="s">
        <v>31</v>
      </c>
      <c r="N352" s="1" t="s">
        <v>23</v>
      </c>
      <c r="O352" s="1" t="s">
        <v>28</v>
      </c>
      <c r="P352" s="1" t="s">
        <v>22</v>
      </c>
      <c r="Q352" s="1" t="s">
        <v>28</v>
      </c>
      <c r="R352" s="1" t="s">
        <v>22</v>
      </c>
      <c r="S352" s="1" t="s">
        <v>23</v>
      </c>
      <c r="T352" s="1">
        <f t="shared" si="30"/>
        <v>4</v>
      </c>
      <c r="U352" s="1" t="str">
        <f t="shared" si="31"/>
        <v>High Risk</v>
      </c>
      <c r="V352" s="1" t="str">
        <f>IF(B352&lt;=30, "18-30", IF(B352&lt;=40, "31-40", IF(B352&lt;=50, "41-50", IF(B352&lt;=60, "51-60", "61-74"))))</f>
        <v>41-50</v>
      </c>
      <c r="W352" s="1" t="str">
        <f t="shared" si="32"/>
        <v>150001-200000</v>
      </c>
      <c r="X352" s="1" t="str">
        <f t="shared" si="33"/>
        <v>6-10</v>
      </c>
      <c r="Y352" s="1" t="str">
        <f t="shared" si="34"/>
        <v>50001-75000</v>
      </c>
      <c r="Z352" s="1" t="str">
        <f t="shared" si="35"/>
        <v>300-399</v>
      </c>
    </row>
    <row r="353" spans="1:26" x14ac:dyDescent="0.25">
      <c r="A353" s="1" t="s">
        <v>387</v>
      </c>
      <c r="B353" s="1">
        <v>52</v>
      </c>
      <c r="C353" s="1">
        <v>98613</v>
      </c>
      <c r="D353" s="1">
        <v>820</v>
      </c>
      <c r="E353" s="6">
        <v>0.522191219213608</v>
      </c>
      <c r="F353" s="1">
        <v>2</v>
      </c>
      <c r="G353" s="1">
        <v>0</v>
      </c>
      <c r="H353" s="1">
        <v>2200</v>
      </c>
      <c r="I353" s="6">
        <v>0.48429030483046498</v>
      </c>
      <c r="J353" s="2" t="s">
        <v>25</v>
      </c>
      <c r="K353" s="1">
        <v>11</v>
      </c>
      <c r="L353" s="1" t="s">
        <v>43</v>
      </c>
      <c r="M353" s="1" t="s">
        <v>27</v>
      </c>
      <c r="N353" s="1" t="s">
        <v>23</v>
      </c>
      <c r="O353" s="1" t="s">
        <v>22</v>
      </c>
      <c r="P353" s="1" t="s">
        <v>22</v>
      </c>
      <c r="Q353" s="1" t="s">
        <v>22</v>
      </c>
      <c r="R353" s="1" t="s">
        <v>22</v>
      </c>
      <c r="S353" s="1" t="s">
        <v>23</v>
      </c>
      <c r="T353" s="1">
        <f t="shared" si="30"/>
        <v>6</v>
      </c>
      <c r="U353" s="1" t="str">
        <f t="shared" si="31"/>
        <v>High Risk</v>
      </c>
      <c r="V353" s="1" t="str">
        <f>IF(B353&lt;=30, "18-30", IF(B353&lt;=40, "31-40", IF(B353&lt;=50, "41-50", IF(B353&lt;=60, "51-60", "61-74"))))</f>
        <v>51-60</v>
      </c>
      <c r="W353" s="1" t="str">
        <f t="shared" si="32"/>
        <v>50001-100000</v>
      </c>
      <c r="X353" s="1" t="str">
        <f t="shared" si="33"/>
        <v>11-15</v>
      </c>
      <c r="Y353" s="1" t="str">
        <f t="shared" si="34"/>
        <v>0-25000</v>
      </c>
      <c r="Z353" s="1" t="str">
        <f t="shared" si="35"/>
        <v>800-847</v>
      </c>
    </row>
    <row r="354" spans="1:26" x14ac:dyDescent="0.25">
      <c r="A354" s="1" t="s">
        <v>388</v>
      </c>
      <c r="B354" s="1">
        <v>42</v>
      </c>
      <c r="C354" s="1">
        <v>176426</v>
      </c>
      <c r="D354" s="1">
        <v>736</v>
      </c>
      <c r="E354" s="6">
        <v>0.65739391311099904</v>
      </c>
      <c r="F354" s="1">
        <v>4</v>
      </c>
      <c r="G354" s="1">
        <v>0</v>
      </c>
      <c r="H354" s="1">
        <v>47695</v>
      </c>
      <c r="I354" s="6">
        <v>0.23489359980851199</v>
      </c>
      <c r="J354" s="2" t="s">
        <v>41</v>
      </c>
      <c r="K354" s="1">
        <v>6</v>
      </c>
      <c r="L354" s="1" t="s">
        <v>26</v>
      </c>
      <c r="M354" s="1" t="s">
        <v>21</v>
      </c>
      <c r="N354" s="1" t="s">
        <v>23</v>
      </c>
      <c r="O354" s="1" t="s">
        <v>23</v>
      </c>
      <c r="P354" s="1" t="s">
        <v>22</v>
      </c>
      <c r="Q354" s="1" t="s">
        <v>22</v>
      </c>
      <c r="R354" s="1" t="s">
        <v>28</v>
      </c>
      <c r="S354" s="1" t="s">
        <v>23</v>
      </c>
      <c r="T354" s="1">
        <f t="shared" si="30"/>
        <v>5</v>
      </c>
      <c r="U354" s="1" t="str">
        <f t="shared" si="31"/>
        <v>High Risk</v>
      </c>
      <c r="V354" s="1" t="str">
        <f>IF(B354&lt;=30, "18-30", IF(B354&lt;=40, "31-40", IF(B354&lt;=50, "41-50", IF(B354&lt;=60, "51-60", "61-74"))))</f>
        <v>41-50</v>
      </c>
      <c r="W354" s="1" t="str">
        <f t="shared" si="32"/>
        <v>150001-200000</v>
      </c>
      <c r="X354" s="1" t="str">
        <f t="shared" si="33"/>
        <v>6-10</v>
      </c>
      <c r="Y354" s="1" t="str">
        <f t="shared" si="34"/>
        <v>25001-50000</v>
      </c>
      <c r="Z354" s="1" t="str">
        <f t="shared" si="35"/>
        <v>700-799</v>
      </c>
    </row>
    <row r="355" spans="1:26" x14ac:dyDescent="0.25">
      <c r="A355" s="1" t="s">
        <v>389</v>
      </c>
      <c r="B355" s="1">
        <v>46</v>
      </c>
      <c r="C355" s="1">
        <v>33017</v>
      </c>
      <c r="D355" s="1">
        <v>622</v>
      </c>
      <c r="E355" s="6">
        <v>0.32177339827970203</v>
      </c>
      <c r="F355" s="1">
        <v>3</v>
      </c>
      <c r="G355" s="1">
        <v>0</v>
      </c>
      <c r="H355" s="1">
        <v>86828</v>
      </c>
      <c r="I355" s="6">
        <v>0.23660545901065799</v>
      </c>
      <c r="J355" s="2" t="s">
        <v>25</v>
      </c>
      <c r="K355" s="1">
        <v>11</v>
      </c>
      <c r="L355" s="1" t="s">
        <v>43</v>
      </c>
      <c r="M355" s="1" t="s">
        <v>31</v>
      </c>
      <c r="N355" s="1" t="s">
        <v>28</v>
      </c>
      <c r="O355" s="1" t="s">
        <v>23</v>
      </c>
      <c r="P355" s="1" t="s">
        <v>28</v>
      </c>
      <c r="Q355" s="1" t="s">
        <v>23</v>
      </c>
      <c r="R355" s="1" t="s">
        <v>23</v>
      </c>
      <c r="S355" s="1" t="s">
        <v>22</v>
      </c>
      <c r="T355" s="1">
        <f t="shared" si="30"/>
        <v>4</v>
      </c>
      <c r="U355" s="1" t="str">
        <f t="shared" si="31"/>
        <v>High Risk</v>
      </c>
      <c r="V355" s="1" t="str">
        <f>IF(B355&lt;=30, "18-30", IF(B355&lt;=40, "31-40", IF(B355&lt;=50, "41-50", IF(B355&lt;=60, "51-60", "61-74"))))</f>
        <v>41-50</v>
      </c>
      <c r="W355" s="1" t="str">
        <f t="shared" si="32"/>
        <v>0-50000</v>
      </c>
      <c r="X355" s="1" t="str">
        <f t="shared" si="33"/>
        <v>11-15</v>
      </c>
      <c r="Y355" s="1" t="str">
        <f t="shared" si="34"/>
        <v>75001-100000</v>
      </c>
      <c r="Z355" s="1" t="str">
        <f t="shared" si="35"/>
        <v>600-699</v>
      </c>
    </row>
    <row r="356" spans="1:26" x14ac:dyDescent="0.25">
      <c r="A356" s="1" t="s">
        <v>390</v>
      </c>
      <c r="B356" s="1">
        <v>35</v>
      </c>
      <c r="C356" s="1">
        <v>52744</v>
      </c>
      <c r="D356" s="1">
        <v>700</v>
      </c>
      <c r="E356" s="6">
        <v>0.287378192670107</v>
      </c>
      <c r="F356" s="1">
        <v>1</v>
      </c>
      <c r="G356" s="1">
        <v>0</v>
      </c>
      <c r="H356" s="1">
        <v>24623</v>
      </c>
      <c r="I356" s="6">
        <v>0.35275371586800103</v>
      </c>
      <c r="J356" s="2" t="s">
        <v>41</v>
      </c>
      <c r="K356" s="1">
        <v>14</v>
      </c>
      <c r="L356" s="1" t="s">
        <v>36</v>
      </c>
      <c r="M356" s="1" t="s">
        <v>21</v>
      </c>
      <c r="N356" s="1" t="s">
        <v>23</v>
      </c>
      <c r="O356" s="1" t="s">
        <v>28</v>
      </c>
      <c r="P356" s="1" t="s">
        <v>23</v>
      </c>
      <c r="Q356" s="1" t="s">
        <v>28</v>
      </c>
      <c r="R356" s="1" t="s">
        <v>28</v>
      </c>
      <c r="S356" s="1" t="s">
        <v>22</v>
      </c>
      <c r="T356" s="1">
        <f t="shared" si="30"/>
        <v>3</v>
      </c>
      <c r="U356" s="1" t="str">
        <f t="shared" si="31"/>
        <v>Low Risk</v>
      </c>
      <c r="V356" s="1" t="str">
        <f>IF(B356&lt;=30, "18-30", IF(B356&lt;=40, "31-40", IF(B356&lt;=50, "41-50", IF(B356&lt;=60, "51-60", "61-74"))))</f>
        <v>31-40</v>
      </c>
      <c r="W356" s="1" t="str">
        <f t="shared" si="32"/>
        <v>50001-100000</v>
      </c>
      <c r="X356" s="1" t="str">
        <f t="shared" si="33"/>
        <v>11-15</v>
      </c>
      <c r="Y356" s="1" t="str">
        <f t="shared" si="34"/>
        <v>0-25000</v>
      </c>
      <c r="Z356" s="1" t="str">
        <f t="shared" si="35"/>
        <v>700-799</v>
      </c>
    </row>
    <row r="357" spans="1:26" x14ac:dyDescent="0.25">
      <c r="A357" s="1" t="s">
        <v>391</v>
      </c>
      <c r="B357" s="1">
        <v>63</v>
      </c>
      <c r="C357" s="1">
        <v>149415</v>
      </c>
      <c r="D357" s="1">
        <v>385</v>
      </c>
      <c r="E357" s="6">
        <v>0.52761743062672595</v>
      </c>
      <c r="F357" s="1">
        <v>2</v>
      </c>
      <c r="G357" s="1">
        <v>1</v>
      </c>
      <c r="H357" s="1">
        <v>4265</v>
      </c>
      <c r="I357" s="6">
        <v>0.27385343626807901</v>
      </c>
      <c r="J357" s="2" t="s">
        <v>41</v>
      </c>
      <c r="K357" s="1">
        <v>1</v>
      </c>
      <c r="L357" s="1" t="s">
        <v>20</v>
      </c>
      <c r="M357" s="1" t="s">
        <v>21</v>
      </c>
      <c r="N357" s="1" t="s">
        <v>28</v>
      </c>
      <c r="O357" s="1" t="s">
        <v>28</v>
      </c>
      <c r="P357" s="1" t="s">
        <v>23</v>
      </c>
      <c r="Q357" s="1" t="s">
        <v>22</v>
      </c>
      <c r="R357" s="1" t="s">
        <v>23</v>
      </c>
      <c r="S357" s="1" t="s">
        <v>22</v>
      </c>
      <c r="T357" s="1">
        <f t="shared" si="30"/>
        <v>4</v>
      </c>
      <c r="U357" s="1" t="str">
        <f t="shared" si="31"/>
        <v>High Risk</v>
      </c>
      <c r="V357" s="1" t="str">
        <f>IF(B357&lt;=30, "18-30", IF(B357&lt;=40, "31-40", IF(B357&lt;=50, "41-50", IF(B357&lt;=60, "51-60", "61-74"))))</f>
        <v>61-74</v>
      </c>
      <c r="W357" s="1" t="str">
        <f t="shared" si="32"/>
        <v>100001-150000</v>
      </c>
      <c r="X357" s="1" t="str">
        <f t="shared" si="33"/>
        <v>0-5</v>
      </c>
      <c r="Y357" s="1" t="str">
        <f t="shared" si="34"/>
        <v>0-25000</v>
      </c>
      <c r="Z357" s="1" t="str">
        <f t="shared" si="35"/>
        <v>300-399</v>
      </c>
    </row>
    <row r="358" spans="1:26" x14ac:dyDescent="0.25">
      <c r="A358" s="1" t="s">
        <v>392</v>
      </c>
      <c r="B358" s="1">
        <v>35</v>
      </c>
      <c r="C358" s="1">
        <v>32955</v>
      </c>
      <c r="D358" s="1">
        <v>359</v>
      </c>
      <c r="E358" s="6">
        <v>0.44831985595856599</v>
      </c>
      <c r="F358" s="1">
        <v>5</v>
      </c>
      <c r="G358" s="1">
        <v>1</v>
      </c>
      <c r="H358" s="1">
        <v>77348</v>
      </c>
      <c r="I358" s="6">
        <v>0.46856654248920099</v>
      </c>
      <c r="J358" s="2" t="s">
        <v>25</v>
      </c>
      <c r="K358" s="1">
        <v>13</v>
      </c>
      <c r="L358" s="1" t="s">
        <v>36</v>
      </c>
      <c r="M358" s="1" t="s">
        <v>31</v>
      </c>
      <c r="N358" s="1" t="s">
        <v>23</v>
      </c>
      <c r="O358" s="1" t="s">
        <v>28</v>
      </c>
      <c r="P358" s="1" t="s">
        <v>23</v>
      </c>
      <c r="Q358" s="1" t="s">
        <v>28</v>
      </c>
      <c r="R358" s="1" t="s">
        <v>22</v>
      </c>
      <c r="S358" s="1" t="s">
        <v>23</v>
      </c>
      <c r="T358" s="1">
        <f t="shared" si="30"/>
        <v>4</v>
      </c>
      <c r="U358" s="1" t="str">
        <f t="shared" si="31"/>
        <v>High Risk</v>
      </c>
      <c r="V358" s="1" t="str">
        <f>IF(B358&lt;=30, "18-30", IF(B358&lt;=40, "31-40", IF(B358&lt;=50, "41-50", IF(B358&lt;=60, "51-60", "61-74"))))</f>
        <v>31-40</v>
      </c>
      <c r="W358" s="1" t="str">
        <f t="shared" si="32"/>
        <v>0-50000</v>
      </c>
      <c r="X358" s="1" t="str">
        <f t="shared" si="33"/>
        <v>11-15</v>
      </c>
      <c r="Y358" s="1" t="str">
        <f t="shared" si="34"/>
        <v>75001-100000</v>
      </c>
      <c r="Z358" s="1" t="str">
        <f t="shared" si="35"/>
        <v>300-399</v>
      </c>
    </row>
    <row r="359" spans="1:26" x14ac:dyDescent="0.25">
      <c r="A359" s="1" t="s">
        <v>393</v>
      </c>
      <c r="B359" s="1">
        <v>19</v>
      </c>
      <c r="C359" s="1">
        <v>36677</v>
      </c>
      <c r="D359" s="1">
        <v>611</v>
      </c>
      <c r="E359" s="6">
        <v>0.68534419955430503</v>
      </c>
      <c r="F359" s="1">
        <v>5</v>
      </c>
      <c r="G359" s="1">
        <v>1</v>
      </c>
      <c r="H359" s="1">
        <v>11251</v>
      </c>
      <c r="I359" s="6">
        <v>0.334170038363093</v>
      </c>
      <c r="J359" s="2" t="s">
        <v>41</v>
      </c>
      <c r="K359" s="1">
        <v>12</v>
      </c>
      <c r="L359" s="1" t="s">
        <v>20</v>
      </c>
      <c r="M359" s="1" t="s">
        <v>37</v>
      </c>
      <c r="N359" s="1" t="s">
        <v>23</v>
      </c>
      <c r="O359" s="1" t="s">
        <v>28</v>
      </c>
      <c r="P359" s="1" t="s">
        <v>22</v>
      </c>
      <c r="Q359" s="1" t="s">
        <v>28</v>
      </c>
      <c r="R359" s="1" t="s">
        <v>22</v>
      </c>
      <c r="S359" s="1" t="s">
        <v>28</v>
      </c>
      <c r="T359" s="1">
        <f t="shared" si="30"/>
        <v>3</v>
      </c>
      <c r="U359" s="1" t="str">
        <f t="shared" si="31"/>
        <v>High Risk</v>
      </c>
      <c r="V359" s="1" t="str">
        <f>IF(B359&lt;=30, "18-30", IF(B359&lt;=40, "31-40", IF(B359&lt;=50, "41-50", IF(B359&lt;=60, "51-60", "61-74"))))</f>
        <v>18-30</v>
      </c>
      <c r="W359" s="1" t="str">
        <f t="shared" si="32"/>
        <v>0-50000</v>
      </c>
      <c r="X359" s="1" t="str">
        <f t="shared" si="33"/>
        <v>11-15</v>
      </c>
      <c r="Y359" s="1" t="str">
        <f t="shared" si="34"/>
        <v>0-25000</v>
      </c>
      <c r="Z359" s="1" t="str">
        <f t="shared" si="35"/>
        <v>600-699</v>
      </c>
    </row>
    <row r="360" spans="1:26" x14ac:dyDescent="0.25">
      <c r="A360" s="1" t="s">
        <v>394</v>
      </c>
      <c r="B360" s="1">
        <v>71</v>
      </c>
      <c r="C360" s="1">
        <v>198062</v>
      </c>
      <c r="D360" s="1">
        <v>538</v>
      </c>
      <c r="E360" s="6">
        <v>0.59747196063807595</v>
      </c>
      <c r="F360" s="1">
        <v>2</v>
      </c>
      <c r="G360" s="1">
        <v>0</v>
      </c>
      <c r="H360" s="1">
        <v>25807</v>
      </c>
      <c r="I360" s="6">
        <v>0.19554257801432801</v>
      </c>
      <c r="J360" s="2" t="s">
        <v>33</v>
      </c>
      <c r="K360" s="1">
        <v>3</v>
      </c>
      <c r="L360" s="1" t="s">
        <v>20</v>
      </c>
      <c r="M360" s="1" t="s">
        <v>31</v>
      </c>
      <c r="N360" s="1" t="s">
        <v>28</v>
      </c>
      <c r="O360" s="1" t="s">
        <v>28</v>
      </c>
      <c r="P360" s="1" t="s">
        <v>23</v>
      </c>
      <c r="Q360" s="1" t="s">
        <v>23</v>
      </c>
      <c r="R360" s="1" t="s">
        <v>28</v>
      </c>
      <c r="S360" s="1" t="s">
        <v>23</v>
      </c>
      <c r="T360" s="1">
        <f t="shared" si="30"/>
        <v>3</v>
      </c>
      <c r="U360" s="1" t="str">
        <f t="shared" si="31"/>
        <v>Low Risk</v>
      </c>
      <c r="V360" s="1" t="str">
        <f>IF(B360&lt;=30, "18-30", IF(B360&lt;=40, "31-40", IF(B360&lt;=50, "41-50", IF(B360&lt;=60, "51-60", "61-74"))))</f>
        <v>61-74</v>
      </c>
      <c r="W360" s="1" t="str">
        <f t="shared" si="32"/>
        <v>150001-200000</v>
      </c>
      <c r="X360" s="1" t="str">
        <f t="shared" si="33"/>
        <v>0-5</v>
      </c>
      <c r="Y360" s="1" t="str">
        <f t="shared" si="34"/>
        <v>25001-50000</v>
      </c>
      <c r="Z360" s="1" t="str">
        <f t="shared" si="35"/>
        <v>500-599</v>
      </c>
    </row>
    <row r="361" spans="1:26" x14ac:dyDescent="0.25">
      <c r="A361" s="1" t="s">
        <v>395</v>
      </c>
      <c r="B361" s="1">
        <v>52</v>
      </c>
      <c r="C361" s="1">
        <v>137402</v>
      </c>
      <c r="D361" s="1">
        <v>617</v>
      </c>
      <c r="E361" s="6">
        <v>0.61107586952664295</v>
      </c>
      <c r="F361" s="1">
        <v>2</v>
      </c>
      <c r="G361" s="1">
        <v>0</v>
      </c>
      <c r="H361" s="1">
        <v>78035</v>
      </c>
      <c r="I361" s="6">
        <v>0.126318359145597</v>
      </c>
      <c r="J361" s="2" t="s">
        <v>33</v>
      </c>
      <c r="K361" s="1">
        <v>13</v>
      </c>
      <c r="L361" s="1" t="s">
        <v>43</v>
      </c>
      <c r="M361" s="1" t="s">
        <v>37</v>
      </c>
      <c r="N361" s="1" t="s">
        <v>23</v>
      </c>
      <c r="O361" s="1" t="s">
        <v>28</v>
      </c>
      <c r="P361" s="1" t="s">
        <v>28</v>
      </c>
      <c r="Q361" s="1" t="s">
        <v>23</v>
      </c>
      <c r="R361" s="1" t="s">
        <v>22</v>
      </c>
      <c r="S361" s="1" t="s">
        <v>22</v>
      </c>
      <c r="T361" s="1">
        <f t="shared" si="30"/>
        <v>4</v>
      </c>
      <c r="U361" s="1" t="str">
        <f t="shared" si="31"/>
        <v>High Risk</v>
      </c>
      <c r="V361" s="1" t="str">
        <f>IF(B361&lt;=30, "18-30", IF(B361&lt;=40, "31-40", IF(B361&lt;=50, "41-50", IF(B361&lt;=60, "51-60", "61-74"))))</f>
        <v>51-60</v>
      </c>
      <c r="W361" s="1" t="str">
        <f t="shared" si="32"/>
        <v>100001-150000</v>
      </c>
      <c r="X361" s="1" t="str">
        <f t="shared" si="33"/>
        <v>11-15</v>
      </c>
      <c r="Y361" s="1" t="str">
        <f t="shared" si="34"/>
        <v>75001-100000</v>
      </c>
      <c r="Z361" s="1" t="str">
        <f t="shared" si="35"/>
        <v>600-699</v>
      </c>
    </row>
    <row r="362" spans="1:26" x14ac:dyDescent="0.25">
      <c r="A362" s="1" t="s">
        <v>396</v>
      </c>
      <c r="B362" s="1">
        <v>33</v>
      </c>
      <c r="C362" s="1">
        <v>38524</v>
      </c>
      <c r="D362" s="1">
        <v>311</v>
      </c>
      <c r="E362" s="6">
        <v>0.47910373072462598</v>
      </c>
      <c r="F362" s="1">
        <v>1</v>
      </c>
      <c r="G362" s="1">
        <v>0</v>
      </c>
      <c r="H362" s="1">
        <v>68998</v>
      </c>
      <c r="I362" s="6">
        <v>0.292176140765673</v>
      </c>
      <c r="J362" s="2" t="s">
        <v>33</v>
      </c>
      <c r="K362" s="1">
        <v>13</v>
      </c>
      <c r="L362" s="1" t="s">
        <v>36</v>
      </c>
      <c r="M362" s="1" t="s">
        <v>27</v>
      </c>
      <c r="N362" s="1" t="s">
        <v>28</v>
      </c>
      <c r="O362" s="1" t="s">
        <v>23</v>
      </c>
      <c r="P362" s="1" t="s">
        <v>22</v>
      </c>
      <c r="Q362" s="1" t="s">
        <v>28</v>
      </c>
      <c r="R362" s="1" t="s">
        <v>28</v>
      </c>
      <c r="S362" s="1" t="s">
        <v>23</v>
      </c>
      <c r="T362" s="1">
        <f t="shared" si="30"/>
        <v>3</v>
      </c>
      <c r="U362" s="1" t="str">
        <f t="shared" si="31"/>
        <v>Low Risk</v>
      </c>
      <c r="V362" s="1" t="str">
        <f>IF(B362&lt;=30, "18-30", IF(B362&lt;=40, "31-40", IF(B362&lt;=50, "41-50", IF(B362&lt;=60, "51-60", "61-74"))))</f>
        <v>31-40</v>
      </c>
      <c r="W362" s="1" t="str">
        <f t="shared" si="32"/>
        <v>0-50000</v>
      </c>
      <c r="X362" s="1" t="str">
        <f t="shared" si="33"/>
        <v>11-15</v>
      </c>
      <c r="Y362" s="1" t="str">
        <f t="shared" si="34"/>
        <v>50001-75000</v>
      </c>
      <c r="Z362" s="1" t="str">
        <f t="shared" si="35"/>
        <v>300-399</v>
      </c>
    </row>
    <row r="363" spans="1:26" x14ac:dyDescent="0.25">
      <c r="A363" s="1" t="s">
        <v>397</v>
      </c>
      <c r="B363" s="1">
        <v>58</v>
      </c>
      <c r="C363" s="1">
        <v>180421</v>
      </c>
      <c r="D363" s="1">
        <v>679</v>
      </c>
      <c r="E363" s="6">
        <v>0.97111605171364102</v>
      </c>
      <c r="F363" s="1">
        <v>2</v>
      </c>
      <c r="G363" s="1">
        <v>0</v>
      </c>
      <c r="H363" s="1">
        <v>53553</v>
      </c>
      <c r="I363" s="6">
        <v>0.29108768704667598</v>
      </c>
      <c r="J363" s="2" t="s">
        <v>41</v>
      </c>
      <c r="K363" s="1">
        <v>15</v>
      </c>
      <c r="L363" s="1" t="s">
        <v>36</v>
      </c>
      <c r="M363" s="1" t="s">
        <v>27</v>
      </c>
      <c r="N363" s="1" t="s">
        <v>22</v>
      </c>
      <c r="O363" s="1" t="s">
        <v>23</v>
      </c>
      <c r="P363" s="1" t="s">
        <v>22</v>
      </c>
      <c r="Q363" s="1" t="s">
        <v>28</v>
      </c>
      <c r="R363" s="1" t="s">
        <v>28</v>
      </c>
      <c r="S363" s="1" t="s">
        <v>22</v>
      </c>
      <c r="T363" s="1">
        <f t="shared" si="30"/>
        <v>4</v>
      </c>
      <c r="U363" s="1" t="str">
        <f t="shared" si="31"/>
        <v>High Risk</v>
      </c>
      <c r="V363" s="1" t="str">
        <f>IF(B363&lt;=30, "18-30", IF(B363&lt;=40, "31-40", IF(B363&lt;=50, "41-50", IF(B363&lt;=60, "51-60", "61-74"))))</f>
        <v>51-60</v>
      </c>
      <c r="W363" s="1" t="str">
        <f t="shared" si="32"/>
        <v>150001-200000</v>
      </c>
      <c r="X363" s="1" t="str">
        <f t="shared" si="33"/>
        <v>11-15</v>
      </c>
      <c r="Y363" s="1" t="str">
        <f t="shared" si="34"/>
        <v>50001-75000</v>
      </c>
      <c r="Z363" s="1" t="str">
        <f t="shared" si="35"/>
        <v>600-699</v>
      </c>
    </row>
    <row r="364" spans="1:26" x14ac:dyDescent="0.25">
      <c r="A364" s="1" t="s">
        <v>398</v>
      </c>
      <c r="B364" s="1">
        <v>53</v>
      </c>
      <c r="C364" s="1">
        <v>107193</v>
      </c>
      <c r="D364" s="1">
        <v>316</v>
      </c>
      <c r="E364" s="6">
        <v>0.33245040368124801</v>
      </c>
      <c r="F364" s="1">
        <v>1</v>
      </c>
      <c r="G364" s="1">
        <v>1</v>
      </c>
      <c r="H364" s="1">
        <v>86447</v>
      </c>
      <c r="I364" s="6">
        <v>0.33137659233083799</v>
      </c>
      <c r="J364" s="2" t="s">
        <v>25</v>
      </c>
      <c r="K364" s="1">
        <v>6</v>
      </c>
      <c r="L364" s="1" t="s">
        <v>26</v>
      </c>
      <c r="M364" s="1" t="s">
        <v>31</v>
      </c>
      <c r="N364" s="1" t="s">
        <v>23</v>
      </c>
      <c r="O364" s="1" t="s">
        <v>23</v>
      </c>
      <c r="P364" s="1" t="s">
        <v>23</v>
      </c>
      <c r="Q364" s="1" t="s">
        <v>23</v>
      </c>
      <c r="R364" s="1" t="s">
        <v>22</v>
      </c>
      <c r="S364" s="1" t="s">
        <v>23</v>
      </c>
      <c r="T364" s="1">
        <f t="shared" si="30"/>
        <v>6</v>
      </c>
      <c r="U364" s="1" t="str">
        <f t="shared" si="31"/>
        <v>High Risk</v>
      </c>
      <c r="V364" s="1" t="str">
        <f>IF(B364&lt;=30, "18-30", IF(B364&lt;=40, "31-40", IF(B364&lt;=50, "41-50", IF(B364&lt;=60, "51-60", "61-74"))))</f>
        <v>51-60</v>
      </c>
      <c r="W364" s="1" t="str">
        <f t="shared" si="32"/>
        <v>100001-150000</v>
      </c>
      <c r="X364" s="1" t="str">
        <f t="shared" si="33"/>
        <v>6-10</v>
      </c>
      <c r="Y364" s="1" t="str">
        <f t="shared" si="34"/>
        <v>75001-100000</v>
      </c>
      <c r="Z364" s="1" t="str">
        <f t="shared" si="35"/>
        <v>300-399</v>
      </c>
    </row>
    <row r="365" spans="1:26" x14ac:dyDescent="0.25">
      <c r="A365" s="1" t="s">
        <v>399</v>
      </c>
      <c r="B365" s="1">
        <v>50</v>
      </c>
      <c r="C365" s="1">
        <v>21949</v>
      </c>
      <c r="D365" s="1">
        <v>682</v>
      </c>
      <c r="E365" s="6">
        <v>0.62216196675095503</v>
      </c>
      <c r="F365" s="1">
        <v>5</v>
      </c>
      <c r="G365" s="1">
        <v>0</v>
      </c>
      <c r="H365" s="1">
        <v>31449</v>
      </c>
      <c r="I365" s="6">
        <v>0.42106905737558997</v>
      </c>
      <c r="J365" s="2" t="s">
        <v>48</v>
      </c>
      <c r="K365" s="1">
        <v>18</v>
      </c>
      <c r="L365" s="1" t="s">
        <v>36</v>
      </c>
      <c r="M365" s="1" t="s">
        <v>27</v>
      </c>
      <c r="N365" s="1" t="s">
        <v>22</v>
      </c>
      <c r="O365" s="1" t="s">
        <v>28</v>
      </c>
      <c r="P365" s="1" t="s">
        <v>28</v>
      </c>
      <c r="Q365" s="1" t="s">
        <v>22</v>
      </c>
      <c r="R365" s="1" t="s">
        <v>23</v>
      </c>
      <c r="S365" s="1" t="s">
        <v>22</v>
      </c>
      <c r="T365" s="1">
        <f t="shared" si="30"/>
        <v>4</v>
      </c>
      <c r="U365" s="1" t="str">
        <f t="shared" si="31"/>
        <v>High Risk</v>
      </c>
      <c r="V365" s="1" t="str">
        <f>IF(B365&lt;=30, "18-30", IF(B365&lt;=40, "31-40", IF(B365&lt;=50, "41-50", IF(B365&lt;=60, "51-60", "61-74"))))</f>
        <v>41-50</v>
      </c>
      <c r="W365" s="1" t="str">
        <f t="shared" si="32"/>
        <v>0-50000</v>
      </c>
      <c r="X365" s="1" t="str">
        <f t="shared" si="33"/>
        <v>16-19</v>
      </c>
      <c r="Y365" s="1" t="str">
        <f t="shared" si="34"/>
        <v>25001-50000</v>
      </c>
      <c r="Z365" s="1" t="str">
        <f t="shared" si="35"/>
        <v>600-699</v>
      </c>
    </row>
    <row r="366" spans="1:26" x14ac:dyDescent="0.25">
      <c r="A366" s="1" t="s">
        <v>400</v>
      </c>
      <c r="B366" s="1">
        <v>21</v>
      </c>
      <c r="C366" s="1">
        <v>34870</v>
      </c>
      <c r="D366" s="1">
        <v>622</v>
      </c>
      <c r="E366" s="6">
        <v>0.246062002585378</v>
      </c>
      <c r="F366" s="1">
        <v>2</v>
      </c>
      <c r="G366" s="1">
        <v>0</v>
      </c>
      <c r="H366" s="1">
        <v>13761</v>
      </c>
      <c r="I366" s="6">
        <v>0.40791133039939198</v>
      </c>
      <c r="J366" s="2" t="s">
        <v>48</v>
      </c>
      <c r="K366" s="1">
        <v>1</v>
      </c>
      <c r="L366" s="1" t="s">
        <v>26</v>
      </c>
      <c r="M366" s="1" t="s">
        <v>51</v>
      </c>
      <c r="N366" s="1" t="s">
        <v>23</v>
      </c>
      <c r="O366" s="1" t="s">
        <v>28</v>
      </c>
      <c r="P366" s="1" t="s">
        <v>22</v>
      </c>
      <c r="Q366" s="1" t="s">
        <v>22</v>
      </c>
      <c r="R366" s="1" t="s">
        <v>28</v>
      </c>
      <c r="S366" s="1" t="s">
        <v>22</v>
      </c>
      <c r="T366" s="1">
        <f t="shared" si="30"/>
        <v>4</v>
      </c>
      <c r="U366" s="1" t="str">
        <f t="shared" si="31"/>
        <v>High Risk</v>
      </c>
      <c r="V366" s="1" t="str">
        <f>IF(B366&lt;=30, "18-30", IF(B366&lt;=40, "31-40", IF(B366&lt;=50, "41-50", IF(B366&lt;=60, "51-60", "61-74"))))</f>
        <v>18-30</v>
      </c>
      <c r="W366" s="1" t="str">
        <f t="shared" si="32"/>
        <v>0-50000</v>
      </c>
      <c r="X366" s="1" t="str">
        <f t="shared" si="33"/>
        <v>0-5</v>
      </c>
      <c r="Y366" s="1" t="str">
        <f t="shared" si="34"/>
        <v>0-25000</v>
      </c>
      <c r="Z366" s="1" t="str">
        <f t="shared" si="35"/>
        <v>600-699</v>
      </c>
    </row>
    <row r="367" spans="1:26" x14ac:dyDescent="0.25">
      <c r="A367" s="1" t="s">
        <v>401</v>
      </c>
      <c r="B367" s="1">
        <v>50</v>
      </c>
      <c r="C367" s="1">
        <v>59811</v>
      </c>
      <c r="D367" s="1">
        <v>475</v>
      </c>
      <c r="E367" s="6">
        <v>0.285306464452109</v>
      </c>
      <c r="F367" s="1">
        <v>4</v>
      </c>
      <c r="G367" s="1">
        <v>0</v>
      </c>
      <c r="H367" s="1">
        <v>23125</v>
      </c>
      <c r="I367" s="6">
        <v>0.242109896766356</v>
      </c>
      <c r="J367" s="2" t="s">
        <v>48</v>
      </c>
      <c r="K367" s="1">
        <v>9</v>
      </c>
      <c r="L367" s="1" t="s">
        <v>30</v>
      </c>
      <c r="M367" s="1" t="s">
        <v>21</v>
      </c>
      <c r="N367" s="1" t="s">
        <v>23</v>
      </c>
      <c r="O367" s="1" t="s">
        <v>28</v>
      </c>
      <c r="P367" s="1" t="s">
        <v>22</v>
      </c>
      <c r="Q367" s="1" t="s">
        <v>23</v>
      </c>
      <c r="R367" s="1" t="s">
        <v>23</v>
      </c>
      <c r="S367" s="1" t="s">
        <v>28</v>
      </c>
      <c r="T367" s="1">
        <f t="shared" si="30"/>
        <v>4</v>
      </c>
      <c r="U367" s="1" t="str">
        <f t="shared" si="31"/>
        <v>High Risk</v>
      </c>
      <c r="V367" s="1" t="str">
        <f>IF(B367&lt;=30, "18-30", IF(B367&lt;=40, "31-40", IF(B367&lt;=50, "41-50", IF(B367&lt;=60, "51-60", "61-74"))))</f>
        <v>41-50</v>
      </c>
      <c r="W367" s="1" t="str">
        <f t="shared" si="32"/>
        <v>50001-100000</v>
      </c>
      <c r="X367" s="1" t="str">
        <f t="shared" si="33"/>
        <v>6-10</v>
      </c>
      <c r="Y367" s="1" t="str">
        <f t="shared" si="34"/>
        <v>0-25000</v>
      </c>
      <c r="Z367" s="1" t="str">
        <f t="shared" si="35"/>
        <v>400-499</v>
      </c>
    </row>
    <row r="368" spans="1:26" x14ac:dyDescent="0.25">
      <c r="A368" s="1" t="s">
        <v>402</v>
      </c>
      <c r="B368" s="1">
        <v>31</v>
      </c>
      <c r="C368" s="1">
        <v>42350</v>
      </c>
      <c r="D368" s="1">
        <v>389</v>
      </c>
      <c r="E368" s="6">
        <v>0.37853088024690901</v>
      </c>
      <c r="F368" s="1">
        <v>6</v>
      </c>
      <c r="G368" s="1">
        <v>0</v>
      </c>
      <c r="H368" s="1">
        <v>50310</v>
      </c>
      <c r="I368" s="6">
        <v>0.17061805981955699</v>
      </c>
      <c r="J368" s="2" t="s">
        <v>41</v>
      </c>
      <c r="K368" s="1">
        <v>17</v>
      </c>
      <c r="L368" s="1" t="s">
        <v>30</v>
      </c>
      <c r="M368" s="1" t="s">
        <v>21</v>
      </c>
      <c r="N368" s="1" t="s">
        <v>23</v>
      </c>
      <c r="O368" s="1" t="s">
        <v>28</v>
      </c>
      <c r="P368" s="1" t="s">
        <v>28</v>
      </c>
      <c r="Q368" s="1" t="s">
        <v>23</v>
      </c>
      <c r="R368" s="1" t="s">
        <v>22</v>
      </c>
      <c r="S368" s="1" t="s">
        <v>22</v>
      </c>
      <c r="T368" s="1">
        <f t="shared" si="30"/>
        <v>4</v>
      </c>
      <c r="U368" s="1" t="str">
        <f t="shared" si="31"/>
        <v>High Risk</v>
      </c>
      <c r="V368" s="1" t="str">
        <f>IF(B368&lt;=30, "18-30", IF(B368&lt;=40, "31-40", IF(B368&lt;=50, "41-50", IF(B368&lt;=60, "51-60", "61-74"))))</f>
        <v>31-40</v>
      </c>
      <c r="W368" s="1" t="str">
        <f t="shared" si="32"/>
        <v>0-50000</v>
      </c>
      <c r="X368" s="1" t="str">
        <f t="shared" si="33"/>
        <v>16-19</v>
      </c>
      <c r="Y368" s="1" t="str">
        <f t="shared" si="34"/>
        <v>50001-75000</v>
      </c>
      <c r="Z368" s="1" t="str">
        <f t="shared" si="35"/>
        <v>300-399</v>
      </c>
    </row>
    <row r="369" spans="1:26" x14ac:dyDescent="0.25">
      <c r="A369" s="1" t="s">
        <v>403</v>
      </c>
      <c r="B369" s="1">
        <v>38</v>
      </c>
      <c r="C369" s="1">
        <v>118081</v>
      </c>
      <c r="D369" s="1">
        <v>523</v>
      </c>
      <c r="E369" s="6">
        <v>0.82586466732360497</v>
      </c>
      <c r="F369" s="1">
        <v>4</v>
      </c>
      <c r="G369" s="1">
        <v>0</v>
      </c>
      <c r="H369" s="1">
        <v>74288</v>
      </c>
      <c r="I369" s="6">
        <v>0.17658788649909199</v>
      </c>
      <c r="J369" s="2" t="s">
        <v>41</v>
      </c>
      <c r="K369" s="1">
        <v>16</v>
      </c>
      <c r="L369" s="1" t="s">
        <v>30</v>
      </c>
      <c r="M369" s="1" t="s">
        <v>37</v>
      </c>
      <c r="N369" s="1" t="s">
        <v>22</v>
      </c>
      <c r="O369" s="1" t="s">
        <v>23</v>
      </c>
      <c r="P369" s="1" t="s">
        <v>22</v>
      </c>
      <c r="Q369" s="1" t="s">
        <v>22</v>
      </c>
      <c r="R369" s="1" t="s">
        <v>28</v>
      </c>
      <c r="S369" s="1" t="s">
        <v>23</v>
      </c>
      <c r="T369" s="1">
        <f t="shared" si="30"/>
        <v>5</v>
      </c>
      <c r="U369" s="1" t="str">
        <f t="shared" si="31"/>
        <v>High Risk</v>
      </c>
      <c r="V369" s="1" t="str">
        <f>IF(B369&lt;=30, "18-30", IF(B369&lt;=40, "31-40", IF(B369&lt;=50, "41-50", IF(B369&lt;=60, "51-60", "61-74"))))</f>
        <v>31-40</v>
      </c>
      <c r="W369" s="1" t="str">
        <f t="shared" si="32"/>
        <v>100001-150000</v>
      </c>
      <c r="X369" s="1" t="str">
        <f t="shared" si="33"/>
        <v>16-19</v>
      </c>
      <c r="Y369" s="1" t="str">
        <f t="shared" si="34"/>
        <v>50001-75000</v>
      </c>
      <c r="Z369" s="1" t="str">
        <f t="shared" si="35"/>
        <v>500-599</v>
      </c>
    </row>
    <row r="370" spans="1:26" x14ac:dyDescent="0.25">
      <c r="A370" s="1" t="s">
        <v>404</v>
      </c>
      <c r="B370" s="1">
        <v>65</v>
      </c>
      <c r="C370" s="1">
        <v>28807</v>
      </c>
      <c r="D370" s="1">
        <v>728</v>
      </c>
      <c r="E370" s="6">
        <v>0.55277888609080295</v>
      </c>
      <c r="F370" s="1">
        <v>5</v>
      </c>
      <c r="G370" s="1">
        <v>0</v>
      </c>
      <c r="H370" s="1">
        <v>24670</v>
      </c>
      <c r="I370" s="6">
        <v>0.226319829467862</v>
      </c>
      <c r="J370" s="2" t="s">
        <v>41</v>
      </c>
      <c r="K370" s="1">
        <v>4</v>
      </c>
      <c r="L370" s="1" t="s">
        <v>36</v>
      </c>
      <c r="M370" s="1" t="s">
        <v>27</v>
      </c>
      <c r="N370" s="1" t="s">
        <v>22</v>
      </c>
      <c r="O370" s="1" t="s">
        <v>28</v>
      </c>
      <c r="P370" s="1" t="s">
        <v>23</v>
      </c>
      <c r="Q370" s="1" t="s">
        <v>28</v>
      </c>
      <c r="R370" s="1" t="s">
        <v>28</v>
      </c>
      <c r="S370" s="1" t="s">
        <v>28</v>
      </c>
      <c r="T370" s="1">
        <f t="shared" si="30"/>
        <v>2</v>
      </c>
      <c r="U370" s="1" t="str">
        <f t="shared" si="31"/>
        <v>Low Risk</v>
      </c>
      <c r="V370" s="1" t="str">
        <f>IF(B370&lt;=30, "18-30", IF(B370&lt;=40, "31-40", IF(B370&lt;=50, "41-50", IF(B370&lt;=60, "51-60", "61-74"))))</f>
        <v>61-74</v>
      </c>
      <c r="W370" s="1" t="str">
        <f t="shared" si="32"/>
        <v>0-50000</v>
      </c>
      <c r="X370" s="1" t="str">
        <f t="shared" si="33"/>
        <v>0-5</v>
      </c>
      <c r="Y370" s="1" t="str">
        <f t="shared" si="34"/>
        <v>0-25000</v>
      </c>
      <c r="Z370" s="1" t="str">
        <f t="shared" si="35"/>
        <v>700-799</v>
      </c>
    </row>
    <row r="371" spans="1:26" x14ac:dyDescent="0.25">
      <c r="A371" s="1" t="s">
        <v>405</v>
      </c>
      <c r="B371" s="1">
        <v>37</v>
      </c>
      <c r="C371" s="1">
        <v>107658</v>
      </c>
      <c r="D371" s="1">
        <v>459</v>
      </c>
      <c r="E371" s="6">
        <v>0.381904386291124</v>
      </c>
      <c r="F371" s="1">
        <v>1</v>
      </c>
      <c r="G371" s="1">
        <v>0</v>
      </c>
      <c r="H371" s="1">
        <v>62561</v>
      </c>
      <c r="I371" s="6">
        <v>0.263326845196098</v>
      </c>
      <c r="J371" s="2" t="s">
        <v>41</v>
      </c>
      <c r="K371" s="1">
        <v>11</v>
      </c>
      <c r="L371" s="1" t="s">
        <v>36</v>
      </c>
      <c r="M371" s="1" t="s">
        <v>37</v>
      </c>
      <c r="N371" s="1" t="s">
        <v>28</v>
      </c>
      <c r="O371" s="1" t="s">
        <v>23</v>
      </c>
      <c r="P371" s="1" t="s">
        <v>28</v>
      </c>
      <c r="Q371" s="1" t="s">
        <v>22</v>
      </c>
      <c r="R371" s="1" t="s">
        <v>22</v>
      </c>
      <c r="S371" s="1" t="s">
        <v>23</v>
      </c>
      <c r="T371" s="1">
        <f t="shared" si="30"/>
        <v>4</v>
      </c>
      <c r="U371" s="1" t="str">
        <f t="shared" si="31"/>
        <v>High Risk</v>
      </c>
      <c r="V371" s="1" t="str">
        <f>IF(B371&lt;=30, "18-30", IF(B371&lt;=40, "31-40", IF(B371&lt;=50, "41-50", IF(B371&lt;=60, "51-60", "61-74"))))</f>
        <v>31-40</v>
      </c>
      <c r="W371" s="1" t="str">
        <f t="shared" si="32"/>
        <v>100001-150000</v>
      </c>
      <c r="X371" s="1" t="str">
        <f t="shared" si="33"/>
        <v>11-15</v>
      </c>
      <c r="Y371" s="1" t="str">
        <f t="shared" si="34"/>
        <v>50001-75000</v>
      </c>
      <c r="Z371" s="1" t="str">
        <f t="shared" si="35"/>
        <v>400-499</v>
      </c>
    </row>
    <row r="372" spans="1:26" x14ac:dyDescent="0.25">
      <c r="A372" s="1" t="s">
        <v>406</v>
      </c>
      <c r="B372" s="1">
        <v>73</v>
      </c>
      <c r="C372" s="1">
        <v>107658</v>
      </c>
      <c r="D372" s="1">
        <v>384</v>
      </c>
      <c r="E372" s="6">
        <v>0.57488726519091404</v>
      </c>
      <c r="F372" s="1">
        <v>4</v>
      </c>
      <c r="G372" s="1">
        <v>0</v>
      </c>
      <c r="H372" s="1">
        <v>91970</v>
      </c>
      <c r="I372" s="6">
        <v>0.33050621389651602</v>
      </c>
      <c r="J372" s="2" t="s">
        <v>33</v>
      </c>
      <c r="K372" s="1">
        <v>5</v>
      </c>
      <c r="L372" s="1" t="s">
        <v>26</v>
      </c>
      <c r="M372" s="1" t="s">
        <v>21</v>
      </c>
      <c r="N372" s="1" t="s">
        <v>22</v>
      </c>
      <c r="O372" s="1" t="s">
        <v>22</v>
      </c>
      <c r="P372" s="1" t="s">
        <v>22</v>
      </c>
      <c r="Q372" s="1" t="s">
        <v>23</v>
      </c>
      <c r="R372" s="1" t="s">
        <v>23</v>
      </c>
      <c r="S372" s="1" t="s">
        <v>23</v>
      </c>
      <c r="T372" s="1">
        <f t="shared" si="30"/>
        <v>6</v>
      </c>
      <c r="U372" s="1" t="str">
        <f t="shared" si="31"/>
        <v>High Risk</v>
      </c>
      <c r="V372" s="1" t="str">
        <f>IF(B372&lt;=30, "18-30", IF(B372&lt;=40, "31-40", IF(B372&lt;=50, "41-50", IF(B372&lt;=60, "51-60", "61-74"))))</f>
        <v>61-74</v>
      </c>
      <c r="W372" s="1" t="str">
        <f t="shared" si="32"/>
        <v>100001-150000</v>
      </c>
      <c r="X372" s="1" t="str">
        <f t="shared" si="33"/>
        <v>0-5</v>
      </c>
      <c r="Y372" s="1" t="str">
        <f t="shared" si="34"/>
        <v>75001-100000</v>
      </c>
      <c r="Z372" s="1" t="str">
        <f t="shared" si="35"/>
        <v>300-399</v>
      </c>
    </row>
    <row r="373" spans="1:26" x14ac:dyDescent="0.25">
      <c r="A373" s="1" t="s">
        <v>407</v>
      </c>
      <c r="B373" s="1">
        <v>25</v>
      </c>
      <c r="C373" s="1">
        <v>90353</v>
      </c>
      <c r="D373" s="1">
        <v>643</v>
      </c>
      <c r="E373" s="6">
        <v>0.50702957628490097</v>
      </c>
      <c r="F373" s="1">
        <v>1</v>
      </c>
      <c r="G373" s="1">
        <v>0</v>
      </c>
      <c r="H373" s="1">
        <v>88423</v>
      </c>
      <c r="I373" s="6">
        <v>0.21990324031040201</v>
      </c>
      <c r="J373" s="2" t="s">
        <v>33</v>
      </c>
      <c r="K373" s="1">
        <v>8</v>
      </c>
      <c r="L373" s="1" t="s">
        <v>20</v>
      </c>
      <c r="M373" s="1" t="s">
        <v>21</v>
      </c>
      <c r="N373" s="1" t="s">
        <v>23</v>
      </c>
      <c r="O373" s="1" t="s">
        <v>22</v>
      </c>
      <c r="P373" s="1" t="s">
        <v>23</v>
      </c>
      <c r="Q373" s="1" t="s">
        <v>28</v>
      </c>
      <c r="R373" s="1" t="s">
        <v>23</v>
      </c>
      <c r="S373" s="1" t="s">
        <v>22</v>
      </c>
      <c r="T373" s="1">
        <f t="shared" si="30"/>
        <v>5</v>
      </c>
      <c r="U373" s="1" t="str">
        <f t="shared" si="31"/>
        <v>High Risk</v>
      </c>
      <c r="V373" s="1" t="str">
        <f>IF(B373&lt;=30, "18-30", IF(B373&lt;=40, "31-40", IF(B373&lt;=50, "41-50", IF(B373&lt;=60, "51-60", "61-74"))))</f>
        <v>18-30</v>
      </c>
      <c r="W373" s="1" t="str">
        <f t="shared" si="32"/>
        <v>50001-100000</v>
      </c>
      <c r="X373" s="1" t="str">
        <f t="shared" si="33"/>
        <v>6-10</v>
      </c>
      <c r="Y373" s="1" t="str">
        <f t="shared" si="34"/>
        <v>75001-100000</v>
      </c>
      <c r="Z373" s="1" t="str">
        <f t="shared" si="35"/>
        <v>600-699</v>
      </c>
    </row>
    <row r="374" spans="1:26" x14ac:dyDescent="0.25">
      <c r="A374" s="1" t="s">
        <v>408</v>
      </c>
      <c r="B374" s="1">
        <v>24</v>
      </c>
      <c r="C374" s="1">
        <v>42350</v>
      </c>
      <c r="D374" s="1">
        <v>664</v>
      </c>
      <c r="E374" s="6">
        <v>0.40160532617217598</v>
      </c>
      <c r="F374" s="1">
        <v>4</v>
      </c>
      <c r="G374" s="1">
        <v>0</v>
      </c>
      <c r="H374" s="1">
        <v>11251</v>
      </c>
      <c r="I374" s="6">
        <v>0.328039197111331</v>
      </c>
      <c r="J374" s="2" t="s">
        <v>48</v>
      </c>
      <c r="K374" s="1">
        <v>19</v>
      </c>
      <c r="L374" s="1" t="s">
        <v>26</v>
      </c>
      <c r="M374" s="1" t="s">
        <v>27</v>
      </c>
      <c r="N374" s="1" t="s">
        <v>22</v>
      </c>
      <c r="O374" s="1" t="s">
        <v>28</v>
      </c>
      <c r="P374" s="1" t="s">
        <v>28</v>
      </c>
      <c r="Q374" s="1" t="s">
        <v>22</v>
      </c>
      <c r="R374" s="1" t="s">
        <v>23</v>
      </c>
      <c r="S374" s="1" t="s">
        <v>22</v>
      </c>
      <c r="T374" s="1">
        <f t="shared" si="30"/>
        <v>4</v>
      </c>
      <c r="U374" s="1" t="str">
        <f t="shared" si="31"/>
        <v>High Risk</v>
      </c>
      <c r="V374" s="1" t="str">
        <f>IF(B374&lt;=30, "18-30", IF(B374&lt;=40, "31-40", IF(B374&lt;=50, "41-50", IF(B374&lt;=60, "51-60", "61-74"))))</f>
        <v>18-30</v>
      </c>
      <c r="W374" s="1" t="str">
        <f t="shared" si="32"/>
        <v>0-50000</v>
      </c>
      <c r="X374" s="1" t="str">
        <f t="shared" si="33"/>
        <v>16-19</v>
      </c>
      <c r="Y374" s="1" t="str">
        <f t="shared" si="34"/>
        <v>0-25000</v>
      </c>
      <c r="Z374" s="1" t="str">
        <f t="shared" si="35"/>
        <v>600-699</v>
      </c>
    </row>
    <row r="375" spans="1:26" x14ac:dyDescent="0.25">
      <c r="A375" s="1" t="s">
        <v>409</v>
      </c>
      <c r="B375" s="1">
        <v>20</v>
      </c>
      <c r="C375" s="1">
        <v>76813</v>
      </c>
      <c r="D375" s="1">
        <v>693</v>
      </c>
      <c r="E375" s="6">
        <v>0.22067422884235399</v>
      </c>
      <c r="F375" s="1">
        <v>4</v>
      </c>
      <c r="G375" s="1">
        <v>0</v>
      </c>
      <c r="H375" s="1">
        <v>85678</v>
      </c>
      <c r="I375" s="6">
        <v>0.33620401458590499</v>
      </c>
      <c r="J375" s="2" t="s">
        <v>48</v>
      </c>
      <c r="K375" s="1">
        <v>0</v>
      </c>
      <c r="L375" s="1" t="s">
        <v>30</v>
      </c>
      <c r="M375" s="1" t="s">
        <v>51</v>
      </c>
      <c r="N375" s="1" t="s">
        <v>28</v>
      </c>
      <c r="O375" s="1" t="s">
        <v>28</v>
      </c>
      <c r="P375" s="1" t="s">
        <v>28</v>
      </c>
      <c r="Q375" s="1" t="s">
        <v>23</v>
      </c>
      <c r="R375" s="1" t="s">
        <v>22</v>
      </c>
      <c r="S375" s="1" t="s">
        <v>22</v>
      </c>
      <c r="T375" s="1">
        <f t="shared" si="30"/>
        <v>3</v>
      </c>
      <c r="U375" s="1" t="str">
        <f t="shared" si="31"/>
        <v>Low Risk</v>
      </c>
      <c r="V375" s="1" t="str">
        <f>IF(B375&lt;=30, "18-30", IF(B375&lt;=40, "31-40", IF(B375&lt;=50, "41-50", IF(B375&lt;=60, "51-60", "61-74"))))</f>
        <v>18-30</v>
      </c>
      <c r="W375" s="1" t="str">
        <f t="shared" si="32"/>
        <v>50001-100000</v>
      </c>
      <c r="X375" s="1" t="str">
        <f t="shared" si="33"/>
        <v>0-5</v>
      </c>
      <c r="Y375" s="1" t="str">
        <f t="shared" si="34"/>
        <v>75001-100000</v>
      </c>
      <c r="Z375" s="1" t="str">
        <f t="shared" si="35"/>
        <v>600-699</v>
      </c>
    </row>
    <row r="376" spans="1:26" x14ac:dyDescent="0.25">
      <c r="A376" s="1" t="s">
        <v>410</v>
      </c>
      <c r="B376" s="1">
        <v>34</v>
      </c>
      <c r="C376" s="1">
        <v>101900</v>
      </c>
      <c r="D376" s="1">
        <v>648</v>
      </c>
      <c r="E376" s="6">
        <v>0.78770849690245803</v>
      </c>
      <c r="F376" s="1">
        <v>1</v>
      </c>
      <c r="G376" s="1">
        <v>1</v>
      </c>
      <c r="H376" s="1">
        <v>48942</v>
      </c>
      <c r="I376" s="6">
        <v>0.31433438825958798</v>
      </c>
      <c r="J376" s="2" t="s">
        <v>33</v>
      </c>
      <c r="K376" s="1">
        <v>14</v>
      </c>
      <c r="L376" s="1" t="s">
        <v>26</v>
      </c>
      <c r="M376" s="1" t="s">
        <v>51</v>
      </c>
      <c r="N376" s="1" t="s">
        <v>23</v>
      </c>
      <c r="O376" s="1" t="s">
        <v>23</v>
      </c>
      <c r="P376" s="1" t="s">
        <v>23</v>
      </c>
      <c r="Q376" s="1" t="s">
        <v>23</v>
      </c>
      <c r="R376" s="1" t="s">
        <v>28</v>
      </c>
      <c r="S376" s="1" t="s">
        <v>23</v>
      </c>
      <c r="T376" s="1">
        <f t="shared" si="30"/>
        <v>5</v>
      </c>
      <c r="U376" s="1" t="str">
        <f t="shared" si="31"/>
        <v>High Risk</v>
      </c>
      <c r="V376" s="1" t="str">
        <f>IF(B376&lt;=30, "18-30", IF(B376&lt;=40, "31-40", IF(B376&lt;=50, "41-50", IF(B376&lt;=60, "51-60", "61-74"))))</f>
        <v>31-40</v>
      </c>
      <c r="W376" s="1" t="str">
        <f t="shared" si="32"/>
        <v>100001-150000</v>
      </c>
      <c r="X376" s="1" t="str">
        <f t="shared" si="33"/>
        <v>11-15</v>
      </c>
      <c r="Y376" s="1" t="str">
        <f t="shared" si="34"/>
        <v>25001-50000</v>
      </c>
      <c r="Z376" s="1" t="str">
        <f t="shared" si="35"/>
        <v>600-699</v>
      </c>
    </row>
    <row r="377" spans="1:26" x14ac:dyDescent="0.25">
      <c r="A377" s="1" t="s">
        <v>411</v>
      </c>
      <c r="B377" s="1">
        <v>50</v>
      </c>
      <c r="C377" s="1">
        <v>107658</v>
      </c>
      <c r="D377" s="1">
        <v>773</v>
      </c>
      <c r="E377" s="6">
        <v>0.54196362574200796</v>
      </c>
      <c r="F377" s="1">
        <v>3</v>
      </c>
      <c r="G377" s="1">
        <v>0</v>
      </c>
      <c r="H377" s="1">
        <v>7468</v>
      </c>
      <c r="I377" s="6">
        <v>0.18713770029873</v>
      </c>
      <c r="J377" s="2" t="s">
        <v>25</v>
      </c>
      <c r="K377" s="1">
        <v>5</v>
      </c>
      <c r="L377" s="1" t="s">
        <v>20</v>
      </c>
      <c r="M377" s="1" t="s">
        <v>27</v>
      </c>
      <c r="N377" s="1" t="s">
        <v>23</v>
      </c>
      <c r="O377" s="1" t="s">
        <v>23</v>
      </c>
      <c r="P377" s="1" t="s">
        <v>22</v>
      </c>
      <c r="Q377" s="1" t="s">
        <v>28</v>
      </c>
      <c r="R377" s="1" t="s">
        <v>23</v>
      </c>
      <c r="S377" s="1" t="s">
        <v>22</v>
      </c>
      <c r="T377" s="1">
        <f t="shared" si="30"/>
        <v>5</v>
      </c>
      <c r="U377" s="1" t="str">
        <f t="shared" si="31"/>
        <v>High Risk</v>
      </c>
      <c r="V377" s="1" t="str">
        <f>IF(B377&lt;=30, "18-30", IF(B377&lt;=40, "31-40", IF(B377&lt;=50, "41-50", IF(B377&lt;=60, "51-60", "61-74"))))</f>
        <v>41-50</v>
      </c>
      <c r="W377" s="1" t="str">
        <f t="shared" si="32"/>
        <v>100001-150000</v>
      </c>
      <c r="X377" s="1" t="str">
        <f t="shared" si="33"/>
        <v>0-5</v>
      </c>
      <c r="Y377" s="1" t="str">
        <f t="shared" si="34"/>
        <v>0-25000</v>
      </c>
      <c r="Z377" s="1" t="str">
        <f t="shared" si="35"/>
        <v>700-799</v>
      </c>
    </row>
    <row r="378" spans="1:26" x14ac:dyDescent="0.25">
      <c r="A378" s="1" t="s">
        <v>412</v>
      </c>
      <c r="B378" s="1">
        <v>65</v>
      </c>
      <c r="C378" s="1">
        <v>107658</v>
      </c>
      <c r="D378" s="1">
        <v>781</v>
      </c>
      <c r="E378" s="6">
        <v>0.93474767469364695</v>
      </c>
      <c r="F378" s="1">
        <v>4</v>
      </c>
      <c r="G378" s="1">
        <v>0</v>
      </c>
      <c r="H378" s="1">
        <v>26000</v>
      </c>
      <c r="I378" s="6">
        <v>0.34678267252359501</v>
      </c>
      <c r="J378" s="2" t="s">
        <v>41</v>
      </c>
      <c r="K378" s="1">
        <v>18</v>
      </c>
      <c r="L378" s="1" t="s">
        <v>36</v>
      </c>
      <c r="M378" s="1" t="s">
        <v>27</v>
      </c>
      <c r="N378" s="1" t="s">
        <v>28</v>
      </c>
      <c r="O378" s="1" t="s">
        <v>22</v>
      </c>
      <c r="P378" s="1" t="s">
        <v>28</v>
      </c>
      <c r="Q378" s="1" t="s">
        <v>22</v>
      </c>
      <c r="R378" s="1" t="s">
        <v>28</v>
      </c>
      <c r="S378" s="1" t="s">
        <v>28</v>
      </c>
      <c r="T378" s="1">
        <f t="shared" si="30"/>
        <v>2</v>
      </c>
      <c r="U378" s="1" t="str">
        <f t="shared" si="31"/>
        <v>Low Risk</v>
      </c>
      <c r="V378" s="1" t="str">
        <f>IF(B378&lt;=30, "18-30", IF(B378&lt;=40, "31-40", IF(B378&lt;=50, "41-50", IF(B378&lt;=60, "51-60", "61-74"))))</f>
        <v>61-74</v>
      </c>
      <c r="W378" s="1" t="str">
        <f t="shared" si="32"/>
        <v>100001-150000</v>
      </c>
      <c r="X378" s="1" t="str">
        <f t="shared" si="33"/>
        <v>16-19</v>
      </c>
      <c r="Y378" s="1" t="str">
        <f t="shared" si="34"/>
        <v>25001-50000</v>
      </c>
      <c r="Z378" s="1" t="str">
        <f t="shared" si="35"/>
        <v>700-799</v>
      </c>
    </row>
    <row r="379" spans="1:26" x14ac:dyDescent="0.25">
      <c r="A379" s="1" t="s">
        <v>413</v>
      </c>
      <c r="B379" s="1">
        <v>29</v>
      </c>
      <c r="C379" s="1">
        <v>68932</v>
      </c>
      <c r="D379" s="1">
        <v>535</v>
      </c>
      <c r="E379" s="6">
        <v>0.68806432410817597</v>
      </c>
      <c r="F379" s="1">
        <v>2</v>
      </c>
      <c r="G379" s="1">
        <v>0</v>
      </c>
      <c r="H379" s="1">
        <v>82909</v>
      </c>
      <c r="I379" s="6">
        <v>0.50812696287667203</v>
      </c>
      <c r="J379" s="2" t="s">
        <v>41</v>
      </c>
      <c r="K379" s="1">
        <v>17</v>
      </c>
      <c r="L379" s="1" t="s">
        <v>26</v>
      </c>
      <c r="M379" s="1" t="s">
        <v>37</v>
      </c>
      <c r="N379" s="1" t="s">
        <v>22</v>
      </c>
      <c r="O379" s="1" t="s">
        <v>22</v>
      </c>
      <c r="P379" s="1" t="s">
        <v>28</v>
      </c>
      <c r="Q379" s="1" t="s">
        <v>23</v>
      </c>
      <c r="R379" s="1" t="s">
        <v>28</v>
      </c>
      <c r="S379" s="1" t="s">
        <v>22</v>
      </c>
      <c r="T379" s="1">
        <f t="shared" si="30"/>
        <v>4</v>
      </c>
      <c r="U379" s="1" t="str">
        <f t="shared" si="31"/>
        <v>High Risk</v>
      </c>
      <c r="V379" s="1" t="str">
        <f>IF(B379&lt;=30, "18-30", IF(B379&lt;=40, "31-40", IF(B379&lt;=50, "41-50", IF(B379&lt;=60, "51-60", "61-74"))))</f>
        <v>18-30</v>
      </c>
      <c r="W379" s="1" t="str">
        <f t="shared" si="32"/>
        <v>50001-100000</v>
      </c>
      <c r="X379" s="1" t="str">
        <f t="shared" si="33"/>
        <v>16-19</v>
      </c>
      <c r="Y379" s="1" t="str">
        <f t="shared" si="34"/>
        <v>75001-100000</v>
      </c>
      <c r="Z379" s="1" t="str">
        <f t="shared" si="35"/>
        <v>500-599</v>
      </c>
    </row>
    <row r="380" spans="1:26" x14ac:dyDescent="0.25">
      <c r="A380" s="1" t="s">
        <v>414</v>
      </c>
      <c r="B380" s="1">
        <v>68</v>
      </c>
      <c r="C380" s="1">
        <v>107658</v>
      </c>
      <c r="D380" s="1">
        <v>586</v>
      </c>
      <c r="E380" s="6">
        <v>0.61026394495220804</v>
      </c>
      <c r="F380" s="1">
        <v>6</v>
      </c>
      <c r="G380" s="1">
        <v>0</v>
      </c>
      <c r="H380" s="1">
        <v>27490</v>
      </c>
      <c r="I380" s="6">
        <v>0.32458968269129002</v>
      </c>
      <c r="J380" s="2" t="s">
        <v>41</v>
      </c>
      <c r="K380" s="1">
        <v>5</v>
      </c>
      <c r="L380" s="1" t="s">
        <v>30</v>
      </c>
      <c r="M380" s="1" t="s">
        <v>27</v>
      </c>
      <c r="N380" s="1" t="s">
        <v>23</v>
      </c>
      <c r="O380" s="1" t="s">
        <v>23</v>
      </c>
      <c r="P380" s="1" t="s">
        <v>23</v>
      </c>
      <c r="Q380" s="1" t="s">
        <v>22</v>
      </c>
      <c r="R380" s="1" t="s">
        <v>28</v>
      </c>
      <c r="S380" s="1" t="s">
        <v>22</v>
      </c>
      <c r="T380" s="1">
        <f t="shared" si="30"/>
        <v>5</v>
      </c>
      <c r="U380" s="1" t="str">
        <f t="shared" si="31"/>
        <v>High Risk</v>
      </c>
      <c r="V380" s="1" t="str">
        <f>IF(B380&lt;=30, "18-30", IF(B380&lt;=40, "31-40", IF(B380&lt;=50, "41-50", IF(B380&lt;=60, "51-60", "61-74"))))</f>
        <v>61-74</v>
      </c>
      <c r="W380" s="1" t="str">
        <f t="shared" si="32"/>
        <v>100001-150000</v>
      </c>
      <c r="X380" s="1" t="str">
        <f t="shared" si="33"/>
        <v>0-5</v>
      </c>
      <c r="Y380" s="1" t="str">
        <f t="shared" si="34"/>
        <v>25001-50000</v>
      </c>
      <c r="Z380" s="1" t="str">
        <f t="shared" si="35"/>
        <v>500-599</v>
      </c>
    </row>
    <row r="381" spans="1:26" x14ac:dyDescent="0.25">
      <c r="A381" s="1" t="s">
        <v>415</v>
      </c>
      <c r="B381" s="1">
        <v>39</v>
      </c>
      <c r="C381" s="1">
        <v>150230</v>
      </c>
      <c r="D381" s="1">
        <v>742</v>
      </c>
      <c r="E381" s="6">
        <v>0.41295913427660602</v>
      </c>
      <c r="F381" s="1">
        <v>5</v>
      </c>
      <c r="G381" s="1">
        <v>1</v>
      </c>
      <c r="H381" s="1">
        <v>33472</v>
      </c>
      <c r="I381" s="6">
        <v>0.30163393500000002</v>
      </c>
      <c r="J381" s="2" t="s">
        <v>41</v>
      </c>
      <c r="K381" s="1">
        <v>12</v>
      </c>
      <c r="L381" s="1" t="s">
        <v>30</v>
      </c>
      <c r="M381" s="1" t="s">
        <v>51</v>
      </c>
      <c r="N381" s="1" t="s">
        <v>22</v>
      </c>
      <c r="O381" s="1" t="s">
        <v>22</v>
      </c>
      <c r="P381" s="1" t="s">
        <v>28</v>
      </c>
      <c r="Q381" s="1" t="s">
        <v>23</v>
      </c>
      <c r="R381" s="1" t="s">
        <v>23</v>
      </c>
      <c r="S381" s="1" t="s">
        <v>22</v>
      </c>
      <c r="T381" s="1">
        <f t="shared" si="30"/>
        <v>5</v>
      </c>
      <c r="U381" s="1" t="str">
        <f t="shared" si="31"/>
        <v>High Risk</v>
      </c>
      <c r="V381" s="1" t="str">
        <f>IF(B381&lt;=30, "18-30", IF(B381&lt;=40, "31-40", IF(B381&lt;=50, "41-50", IF(B381&lt;=60, "51-60", "61-74"))))</f>
        <v>31-40</v>
      </c>
      <c r="W381" s="1" t="str">
        <f t="shared" si="32"/>
        <v>150001-200000</v>
      </c>
      <c r="X381" s="1" t="str">
        <f t="shared" si="33"/>
        <v>11-15</v>
      </c>
      <c r="Y381" s="1" t="str">
        <f t="shared" si="34"/>
        <v>25001-50000</v>
      </c>
      <c r="Z381" s="1" t="str">
        <f t="shared" si="35"/>
        <v>700-799</v>
      </c>
    </row>
    <row r="382" spans="1:26" x14ac:dyDescent="0.25">
      <c r="A382" s="1" t="s">
        <v>416</v>
      </c>
      <c r="B382" s="1">
        <v>72</v>
      </c>
      <c r="C382" s="1">
        <v>100999</v>
      </c>
      <c r="D382" s="1">
        <v>823</v>
      </c>
      <c r="E382" s="6">
        <v>0.28093088722861598</v>
      </c>
      <c r="F382" s="1">
        <v>3</v>
      </c>
      <c r="G382" s="1">
        <v>0</v>
      </c>
      <c r="H382" s="1">
        <v>13355</v>
      </c>
      <c r="I382" s="6">
        <v>0.42408795720469</v>
      </c>
      <c r="J382" s="2" t="s">
        <v>33</v>
      </c>
      <c r="K382" s="1">
        <v>0</v>
      </c>
      <c r="L382" s="1" t="s">
        <v>36</v>
      </c>
      <c r="M382" s="1" t="s">
        <v>27</v>
      </c>
      <c r="N382" s="1" t="s">
        <v>22</v>
      </c>
      <c r="O382" s="1" t="s">
        <v>28</v>
      </c>
      <c r="P382" s="1" t="s">
        <v>22</v>
      </c>
      <c r="Q382" s="1" t="s">
        <v>23</v>
      </c>
      <c r="R382" s="1" t="s">
        <v>22</v>
      </c>
      <c r="S382" s="1" t="s">
        <v>28</v>
      </c>
      <c r="T382" s="1">
        <f t="shared" si="30"/>
        <v>4</v>
      </c>
      <c r="U382" s="1" t="str">
        <f t="shared" si="31"/>
        <v>High Risk</v>
      </c>
      <c r="V382" s="1" t="str">
        <f>IF(B382&lt;=30, "18-30", IF(B382&lt;=40, "31-40", IF(B382&lt;=50, "41-50", IF(B382&lt;=60, "51-60", "61-74"))))</f>
        <v>61-74</v>
      </c>
      <c r="W382" s="1" t="str">
        <f t="shared" si="32"/>
        <v>100001-150000</v>
      </c>
      <c r="X382" s="1" t="str">
        <f t="shared" si="33"/>
        <v>0-5</v>
      </c>
      <c r="Y382" s="1" t="str">
        <f t="shared" si="34"/>
        <v>0-25000</v>
      </c>
      <c r="Z382" s="1" t="str">
        <f t="shared" si="35"/>
        <v>800-847</v>
      </c>
    </row>
    <row r="383" spans="1:26" x14ac:dyDescent="0.25">
      <c r="A383" s="1" t="s">
        <v>417</v>
      </c>
      <c r="B383" s="1">
        <v>39</v>
      </c>
      <c r="C383" s="1">
        <v>88963</v>
      </c>
      <c r="D383" s="1">
        <v>310</v>
      </c>
      <c r="E383" s="6">
        <v>0.45645380310230999</v>
      </c>
      <c r="F383" s="1">
        <v>1</v>
      </c>
      <c r="G383" s="1">
        <v>0</v>
      </c>
      <c r="H383" s="1">
        <v>6118</v>
      </c>
      <c r="I383" s="6">
        <v>0.22972522233006101</v>
      </c>
      <c r="J383" s="2" t="s">
        <v>41</v>
      </c>
      <c r="K383" s="1">
        <v>12</v>
      </c>
      <c r="L383" s="1" t="s">
        <v>26</v>
      </c>
      <c r="M383" s="1" t="s">
        <v>37</v>
      </c>
      <c r="N383" s="1" t="s">
        <v>23</v>
      </c>
      <c r="O383" s="1" t="s">
        <v>28</v>
      </c>
      <c r="P383" s="1" t="s">
        <v>28</v>
      </c>
      <c r="Q383" s="1" t="s">
        <v>22</v>
      </c>
      <c r="R383" s="1" t="s">
        <v>22</v>
      </c>
      <c r="S383" s="1" t="s">
        <v>28</v>
      </c>
      <c r="T383" s="1">
        <f t="shared" si="30"/>
        <v>3</v>
      </c>
      <c r="U383" s="1" t="str">
        <f t="shared" si="31"/>
        <v>Low Risk</v>
      </c>
      <c r="V383" s="1" t="str">
        <f>IF(B383&lt;=30, "18-30", IF(B383&lt;=40, "31-40", IF(B383&lt;=50, "41-50", IF(B383&lt;=60, "51-60", "61-74"))))</f>
        <v>31-40</v>
      </c>
      <c r="W383" s="1" t="str">
        <f t="shared" si="32"/>
        <v>50001-100000</v>
      </c>
      <c r="X383" s="1" t="str">
        <f t="shared" si="33"/>
        <v>11-15</v>
      </c>
      <c r="Y383" s="1" t="str">
        <f t="shared" si="34"/>
        <v>0-25000</v>
      </c>
      <c r="Z383" s="1" t="str">
        <f t="shared" si="35"/>
        <v>300-399</v>
      </c>
    </row>
    <row r="384" spans="1:26" x14ac:dyDescent="0.25">
      <c r="A384" s="1" t="s">
        <v>418</v>
      </c>
      <c r="B384" s="1">
        <v>63</v>
      </c>
      <c r="C384" s="1">
        <v>120616</v>
      </c>
      <c r="D384" s="1">
        <v>345</v>
      </c>
      <c r="E384" s="6">
        <v>0.27514148115883302</v>
      </c>
      <c r="F384" s="1">
        <v>3</v>
      </c>
      <c r="G384" s="1">
        <v>0</v>
      </c>
      <c r="H384" s="1">
        <v>98999</v>
      </c>
      <c r="I384" s="6">
        <v>0.52657126904956897</v>
      </c>
      <c r="J384" s="2" t="s">
        <v>33</v>
      </c>
      <c r="K384" s="1">
        <v>6</v>
      </c>
      <c r="L384" s="1" t="s">
        <v>20</v>
      </c>
      <c r="M384" s="1" t="s">
        <v>37</v>
      </c>
      <c r="N384" s="1" t="s">
        <v>22</v>
      </c>
      <c r="O384" s="1" t="s">
        <v>22</v>
      </c>
      <c r="P384" s="1" t="s">
        <v>23</v>
      </c>
      <c r="Q384" s="1" t="s">
        <v>23</v>
      </c>
      <c r="R384" s="1" t="s">
        <v>22</v>
      </c>
      <c r="S384" s="1" t="s">
        <v>23</v>
      </c>
      <c r="T384" s="1">
        <f t="shared" si="30"/>
        <v>6</v>
      </c>
      <c r="U384" s="1" t="str">
        <f t="shared" si="31"/>
        <v>High Risk</v>
      </c>
      <c r="V384" s="1" t="str">
        <f>IF(B384&lt;=30, "18-30", IF(B384&lt;=40, "31-40", IF(B384&lt;=50, "41-50", IF(B384&lt;=60, "51-60", "61-74"))))</f>
        <v>61-74</v>
      </c>
      <c r="W384" s="1" t="str">
        <f t="shared" si="32"/>
        <v>100001-150000</v>
      </c>
      <c r="X384" s="1" t="str">
        <f t="shared" si="33"/>
        <v>6-10</v>
      </c>
      <c r="Y384" s="1" t="str">
        <f t="shared" si="34"/>
        <v>75001-100000</v>
      </c>
      <c r="Z384" s="1" t="str">
        <f t="shared" si="35"/>
        <v>300-399</v>
      </c>
    </row>
    <row r="385" spans="1:26" x14ac:dyDescent="0.25">
      <c r="A385" s="1" t="s">
        <v>419</v>
      </c>
      <c r="B385" s="1">
        <v>47</v>
      </c>
      <c r="C385" s="1">
        <v>61540</v>
      </c>
      <c r="D385" s="1">
        <v>414</v>
      </c>
      <c r="E385" s="6">
        <v>0.63003807614615004</v>
      </c>
      <c r="F385" s="1">
        <v>0</v>
      </c>
      <c r="G385" s="1">
        <v>0</v>
      </c>
      <c r="H385" s="1">
        <v>37658</v>
      </c>
      <c r="I385" s="6">
        <v>0.31163634513659599</v>
      </c>
      <c r="J385" s="2" t="s">
        <v>41</v>
      </c>
      <c r="K385" s="1">
        <v>14</v>
      </c>
      <c r="L385" s="1" t="s">
        <v>36</v>
      </c>
      <c r="M385" s="1" t="s">
        <v>37</v>
      </c>
      <c r="N385" s="1" t="s">
        <v>28</v>
      </c>
      <c r="O385" s="1" t="s">
        <v>23</v>
      </c>
      <c r="P385" s="1" t="s">
        <v>23</v>
      </c>
      <c r="Q385" s="1" t="s">
        <v>22</v>
      </c>
      <c r="R385" s="1" t="s">
        <v>28</v>
      </c>
      <c r="S385" s="1" t="s">
        <v>23</v>
      </c>
      <c r="T385" s="1">
        <f t="shared" si="30"/>
        <v>4</v>
      </c>
      <c r="U385" s="1" t="str">
        <f t="shared" si="31"/>
        <v>High Risk</v>
      </c>
      <c r="V385" s="1" t="str">
        <f>IF(B385&lt;=30, "18-30", IF(B385&lt;=40, "31-40", IF(B385&lt;=50, "41-50", IF(B385&lt;=60, "51-60", "61-74"))))</f>
        <v>41-50</v>
      </c>
      <c r="W385" s="1" t="str">
        <f t="shared" si="32"/>
        <v>50001-100000</v>
      </c>
      <c r="X385" s="1" t="str">
        <f t="shared" si="33"/>
        <v>11-15</v>
      </c>
      <c r="Y385" s="1" t="str">
        <f t="shared" si="34"/>
        <v>25001-50000</v>
      </c>
      <c r="Z385" s="1" t="str">
        <f t="shared" si="35"/>
        <v>400-499</v>
      </c>
    </row>
    <row r="386" spans="1:26" x14ac:dyDescent="0.25">
      <c r="A386" s="1" t="s">
        <v>420</v>
      </c>
      <c r="B386" s="1">
        <v>55</v>
      </c>
      <c r="C386" s="1">
        <v>53756</v>
      </c>
      <c r="D386" s="1">
        <v>611</v>
      </c>
      <c r="E386" s="6">
        <v>0.82653049953942603</v>
      </c>
      <c r="F386" s="1">
        <v>0</v>
      </c>
      <c r="G386" s="1">
        <v>0</v>
      </c>
      <c r="H386" s="1">
        <v>94309</v>
      </c>
      <c r="I386" s="6">
        <v>0.13152993060141699</v>
      </c>
      <c r="J386" s="2" t="s">
        <v>33</v>
      </c>
      <c r="K386" s="1">
        <v>11</v>
      </c>
      <c r="L386" s="1" t="s">
        <v>26</v>
      </c>
      <c r="M386" s="1" t="s">
        <v>37</v>
      </c>
      <c r="N386" s="1" t="s">
        <v>23</v>
      </c>
      <c r="O386" s="1" t="s">
        <v>22</v>
      </c>
      <c r="P386" s="1" t="s">
        <v>22</v>
      </c>
      <c r="Q386" s="1" t="s">
        <v>23</v>
      </c>
      <c r="R386" s="1" t="s">
        <v>28</v>
      </c>
      <c r="S386" s="1" t="s">
        <v>23</v>
      </c>
      <c r="T386" s="1">
        <f t="shared" si="30"/>
        <v>5</v>
      </c>
      <c r="U386" s="1" t="str">
        <f t="shared" si="31"/>
        <v>High Risk</v>
      </c>
      <c r="V386" s="1" t="str">
        <f>IF(B386&lt;=30, "18-30", IF(B386&lt;=40, "31-40", IF(B386&lt;=50, "41-50", IF(B386&lt;=60, "51-60", "61-74"))))</f>
        <v>51-60</v>
      </c>
      <c r="W386" s="1" t="str">
        <f t="shared" si="32"/>
        <v>50001-100000</v>
      </c>
      <c r="X386" s="1" t="str">
        <f t="shared" si="33"/>
        <v>11-15</v>
      </c>
      <c r="Y386" s="1" t="str">
        <f t="shared" si="34"/>
        <v>75001-100000</v>
      </c>
      <c r="Z386" s="1" t="str">
        <f t="shared" si="35"/>
        <v>600-699</v>
      </c>
    </row>
    <row r="387" spans="1:26" x14ac:dyDescent="0.25">
      <c r="A387" s="1" t="s">
        <v>421</v>
      </c>
      <c r="B387" s="1">
        <v>55</v>
      </c>
      <c r="C387" s="1">
        <v>109297</v>
      </c>
      <c r="D387" s="1">
        <v>806</v>
      </c>
      <c r="E387" s="6">
        <v>0.44781754677657298</v>
      </c>
      <c r="F387" s="1">
        <v>4</v>
      </c>
      <c r="G387" s="1">
        <v>0</v>
      </c>
      <c r="H387" s="1">
        <v>33354</v>
      </c>
      <c r="I387" s="6">
        <v>0.30163393500000002</v>
      </c>
      <c r="J387" s="2" t="s">
        <v>41</v>
      </c>
      <c r="K387" s="1">
        <v>0</v>
      </c>
      <c r="L387" s="1" t="s">
        <v>43</v>
      </c>
      <c r="M387" s="1" t="s">
        <v>31</v>
      </c>
      <c r="N387" s="1" t="s">
        <v>23</v>
      </c>
      <c r="O387" s="1" t="s">
        <v>23</v>
      </c>
      <c r="P387" s="1" t="s">
        <v>28</v>
      </c>
      <c r="Q387" s="1" t="s">
        <v>22</v>
      </c>
      <c r="R387" s="1" t="s">
        <v>22</v>
      </c>
      <c r="S387" s="1" t="s">
        <v>28</v>
      </c>
      <c r="T387" s="1">
        <f t="shared" ref="T387:T450" si="36">COUNTIF(N387:S387,"Missed")+COUNTIF(N387:S387,"Late")</f>
        <v>4</v>
      </c>
      <c r="U387" s="1" t="str">
        <f t="shared" ref="U387:U450" si="37">IF(OR(G387=1,T387&gt;=4),"High Risk", "Low Risk")</f>
        <v>High Risk</v>
      </c>
      <c r="V387" s="1" t="str">
        <f>IF(B387&lt;=30, "18-30", IF(B387&lt;=40, "31-40", IF(B387&lt;=50, "41-50", IF(B387&lt;=60, "51-60", "61-74"))))</f>
        <v>51-60</v>
      </c>
      <c r="W387" s="1" t="str">
        <f t="shared" ref="W387:W450" si="38">IF(C387&lt;=50000, "0-50000", IF(C387&lt;=100000, "50001-100000", IF(C387&lt;=150000, "100001-150000", "150001-200000")))</f>
        <v>100001-150000</v>
      </c>
      <c r="X387" s="1" t="str">
        <f t="shared" ref="X387:X450" si="39">IF(K387&lt;=5, "0-5", IF(K387&lt;=10, "6-10", IF(K387&lt;=15, "11-15", "16-19")))</f>
        <v>0-5</v>
      </c>
      <c r="Y387" s="1" t="str">
        <f t="shared" ref="Y387:Y450" si="40">IF(H387&lt;=25000, "0-25000", IF(H387&lt;=50000, "25001-50000", IF(H387&lt;=75000, "50001-75000", IF(H387&lt;=100000, "75001-100000", "100001+"))))</f>
        <v>25001-50000</v>
      </c>
      <c r="Z387" s="1" t="str">
        <f t="shared" ref="Z387:Z450" si="41">IF(AND(D387&gt;=300, D387&lt;=399), "300-399",IF(AND(D387&gt;=400, D387&lt;=499), "400-499",IF(AND(D387&gt;=500, D387&lt;=599), "500-599",IF(AND(D387&gt;=600, D387&lt;=699), "600-699",IF(AND(D387&gt;=700, D387&lt;=799), "700-799",IF(D387&gt;=800, "800-847","Invalid"))))))</f>
        <v>800-847</v>
      </c>
    </row>
    <row r="388" spans="1:26" x14ac:dyDescent="0.25">
      <c r="A388" s="1" t="s">
        <v>422</v>
      </c>
      <c r="B388" s="1">
        <v>62</v>
      </c>
      <c r="C388" s="1">
        <v>107658</v>
      </c>
      <c r="D388" s="1">
        <v>383</v>
      </c>
      <c r="E388" s="6">
        <v>0.68889819447823897</v>
      </c>
      <c r="F388" s="1">
        <v>4</v>
      </c>
      <c r="G388" s="1">
        <v>0</v>
      </c>
      <c r="H388" s="1">
        <v>48942</v>
      </c>
      <c r="I388" s="6">
        <v>0.45397407626758701</v>
      </c>
      <c r="J388" s="2" t="s">
        <v>41</v>
      </c>
      <c r="K388" s="1">
        <v>14</v>
      </c>
      <c r="L388" s="1" t="s">
        <v>30</v>
      </c>
      <c r="M388" s="1" t="s">
        <v>27</v>
      </c>
      <c r="N388" s="1" t="s">
        <v>22</v>
      </c>
      <c r="O388" s="1" t="s">
        <v>23</v>
      </c>
      <c r="P388" s="1" t="s">
        <v>22</v>
      </c>
      <c r="Q388" s="1" t="s">
        <v>23</v>
      </c>
      <c r="R388" s="1" t="s">
        <v>23</v>
      </c>
      <c r="S388" s="1" t="s">
        <v>28</v>
      </c>
      <c r="T388" s="1">
        <f t="shared" si="36"/>
        <v>5</v>
      </c>
      <c r="U388" s="1" t="str">
        <f t="shared" si="37"/>
        <v>High Risk</v>
      </c>
      <c r="V388" s="1" t="str">
        <f>IF(B388&lt;=30, "18-30", IF(B388&lt;=40, "31-40", IF(B388&lt;=50, "41-50", IF(B388&lt;=60, "51-60", "61-74"))))</f>
        <v>61-74</v>
      </c>
      <c r="W388" s="1" t="str">
        <f t="shared" si="38"/>
        <v>100001-150000</v>
      </c>
      <c r="X388" s="1" t="str">
        <f t="shared" si="39"/>
        <v>11-15</v>
      </c>
      <c r="Y388" s="1" t="str">
        <f t="shared" si="40"/>
        <v>25001-50000</v>
      </c>
      <c r="Z388" s="1" t="str">
        <f t="shared" si="41"/>
        <v>300-399</v>
      </c>
    </row>
    <row r="389" spans="1:26" x14ac:dyDescent="0.25">
      <c r="A389" s="1" t="s">
        <v>423</v>
      </c>
      <c r="B389" s="1">
        <v>68</v>
      </c>
      <c r="C389" s="1">
        <v>53304</v>
      </c>
      <c r="D389" s="1">
        <v>469</v>
      </c>
      <c r="E389" s="6">
        <v>0.36215418595662802</v>
      </c>
      <c r="F389" s="1">
        <v>2</v>
      </c>
      <c r="G389" s="1">
        <v>0</v>
      </c>
      <c r="H389" s="1">
        <v>31674</v>
      </c>
      <c r="I389" s="6">
        <v>0.41059049859172703</v>
      </c>
      <c r="J389" s="2" t="s">
        <v>48</v>
      </c>
      <c r="K389" s="1">
        <v>3</v>
      </c>
      <c r="L389" s="1" t="s">
        <v>20</v>
      </c>
      <c r="M389" s="1" t="s">
        <v>21</v>
      </c>
      <c r="N389" s="1" t="s">
        <v>23</v>
      </c>
      <c r="O389" s="1" t="s">
        <v>22</v>
      </c>
      <c r="P389" s="1" t="s">
        <v>28</v>
      </c>
      <c r="Q389" s="1" t="s">
        <v>22</v>
      </c>
      <c r="R389" s="1" t="s">
        <v>28</v>
      </c>
      <c r="S389" s="1" t="s">
        <v>23</v>
      </c>
      <c r="T389" s="1">
        <f t="shared" si="36"/>
        <v>4</v>
      </c>
      <c r="U389" s="1" t="str">
        <f t="shared" si="37"/>
        <v>High Risk</v>
      </c>
      <c r="V389" s="1" t="str">
        <f>IF(B389&lt;=30, "18-30", IF(B389&lt;=40, "31-40", IF(B389&lt;=50, "41-50", IF(B389&lt;=60, "51-60", "61-74"))))</f>
        <v>61-74</v>
      </c>
      <c r="W389" s="1" t="str">
        <f t="shared" si="38"/>
        <v>50001-100000</v>
      </c>
      <c r="X389" s="1" t="str">
        <f t="shared" si="39"/>
        <v>0-5</v>
      </c>
      <c r="Y389" s="1" t="str">
        <f t="shared" si="40"/>
        <v>25001-50000</v>
      </c>
      <c r="Z389" s="1" t="str">
        <f t="shared" si="41"/>
        <v>400-499</v>
      </c>
    </row>
    <row r="390" spans="1:26" x14ac:dyDescent="0.25">
      <c r="A390" s="1" t="s">
        <v>424</v>
      </c>
      <c r="B390" s="1">
        <v>71</v>
      </c>
      <c r="C390" s="1">
        <v>173427</v>
      </c>
      <c r="D390" s="1">
        <v>550</v>
      </c>
      <c r="E390" s="6">
        <v>0.43950663235852899</v>
      </c>
      <c r="F390" s="1">
        <v>6</v>
      </c>
      <c r="G390" s="1">
        <v>0</v>
      </c>
      <c r="H390" s="1">
        <v>3081</v>
      </c>
      <c r="I390" s="6">
        <v>0.522601888576669</v>
      </c>
      <c r="J390" s="2" t="s">
        <v>41</v>
      </c>
      <c r="K390" s="1">
        <v>12</v>
      </c>
      <c r="L390" s="1" t="s">
        <v>20</v>
      </c>
      <c r="M390" s="1" t="s">
        <v>27</v>
      </c>
      <c r="N390" s="1" t="s">
        <v>23</v>
      </c>
      <c r="O390" s="1" t="s">
        <v>28</v>
      </c>
      <c r="P390" s="1" t="s">
        <v>23</v>
      </c>
      <c r="Q390" s="1" t="s">
        <v>22</v>
      </c>
      <c r="R390" s="1" t="s">
        <v>23</v>
      </c>
      <c r="S390" s="1" t="s">
        <v>23</v>
      </c>
      <c r="T390" s="1">
        <f t="shared" si="36"/>
        <v>5</v>
      </c>
      <c r="U390" s="1" t="str">
        <f t="shared" si="37"/>
        <v>High Risk</v>
      </c>
      <c r="V390" s="1" t="str">
        <f>IF(B390&lt;=30, "18-30", IF(B390&lt;=40, "31-40", IF(B390&lt;=50, "41-50", IF(B390&lt;=60, "51-60", "61-74"))))</f>
        <v>61-74</v>
      </c>
      <c r="W390" s="1" t="str">
        <f t="shared" si="38"/>
        <v>150001-200000</v>
      </c>
      <c r="X390" s="1" t="str">
        <f t="shared" si="39"/>
        <v>11-15</v>
      </c>
      <c r="Y390" s="1" t="str">
        <f t="shared" si="40"/>
        <v>0-25000</v>
      </c>
      <c r="Z390" s="1" t="str">
        <f t="shared" si="41"/>
        <v>500-599</v>
      </c>
    </row>
    <row r="391" spans="1:26" x14ac:dyDescent="0.25">
      <c r="A391" s="1" t="s">
        <v>425</v>
      </c>
      <c r="B391" s="1">
        <v>25</v>
      </c>
      <c r="C391" s="1">
        <v>140917</v>
      </c>
      <c r="D391" s="1">
        <v>725</v>
      </c>
      <c r="E391" s="6">
        <v>0.33700720308691101</v>
      </c>
      <c r="F391" s="1">
        <v>5</v>
      </c>
      <c r="G391" s="1">
        <v>1</v>
      </c>
      <c r="H391" s="1">
        <v>16454</v>
      </c>
      <c r="I391" s="6">
        <v>0.30109244855735501</v>
      </c>
      <c r="J391" s="2" t="s">
        <v>41</v>
      </c>
      <c r="K391" s="1">
        <v>4</v>
      </c>
      <c r="L391" s="1" t="s">
        <v>20</v>
      </c>
      <c r="M391" s="1" t="s">
        <v>31</v>
      </c>
      <c r="N391" s="1" t="s">
        <v>28</v>
      </c>
      <c r="O391" s="1" t="s">
        <v>23</v>
      </c>
      <c r="P391" s="1" t="s">
        <v>22</v>
      </c>
      <c r="Q391" s="1" t="s">
        <v>23</v>
      </c>
      <c r="R391" s="1" t="s">
        <v>23</v>
      </c>
      <c r="S391" s="1" t="s">
        <v>23</v>
      </c>
      <c r="T391" s="1">
        <f t="shared" si="36"/>
        <v>5</v>
      </c>
      <c r="U391" s="1" t="str">
        <f t="shared" si="37"/>
        <v>High Risk</v>
      </c>
      <c r="V391" s="1" t="str">
        <f>IF(B391&lt;=30, "18-30", IF(B391&lt;=40, "31-40", IF(B391&lt;=50, "41-50", IF(B391&lt;=60, "51-60", "61-74"))))</f>
        <v>18-30</v>
      </c>
      <c r="W391" s="1" t="str">
        <f t="shared" si="38"/>
        <v>100001-150000</v>
      </c>
      <c r="X391" s="1" t="str">
        <f t="shared" si="39"/>
        <v>0-5</v>
      </c>
      <c r="Y391" s="1" t="str">
        <f t="shared" si="40"/>
        <v>0-25000</v>
      </c>
      <c r="Z391" s="1" t="str">
        <f t="shared" si="41"/>
        <v>700-799</v>
      </c>
    </row>
    <row r="392" spans="1:26" x14ac:dyDescent="0.25">
      <c r="A392" s="1" t="s">
        <v>426</v>
      </c>
      <c r="B392" s="1">
        <v>44</v>
      </c>
      <c r="C392" s="1">
        <v>96317</v>
      </c>
      <c r="D392" s="1">
        <v>685</v>
      </c>
      <c r="E392" s="6">
        <v>7.3373392985897901E-2</v>
      </c>
      <c r="F392" s="1">
        <v>3</v>
      </c>
      <c r="G392" s="1">
        <v>0</v>
      </c>
      <c r="H392" s="1">
        <v>63375</v>
      </c>
      <c r="I392" s="6">
        <v>0.29434701166203098</v>
      </c>
      <c r="J392" s="2" t="s">
        <v>25</v>
      </c>
      <c r="K392" s="1">
        <v>1</v>
      </c>
      <c r="L392" s="1" t="s">
        <v>30</v>
      </c>
      <c r="M392" s="1" t="s">
        <v>37</v>
      </c>
      <c r="N392" s="1" t="s">
        <v>22</v>
      </c>
      <c r="O392" s="1" t="s">
        <v>22</v>
      </c>
      <c r="P392" s="1" t="s">
        <v>23</v>
      </c>
      <c r="Q392" s="1" t="s">
        <v>23</v>
      </c>
      <c r="R392" s="1" t="s">
        <v>28</v>
      </c>
      <c r="S392" s="1" t="s">
        <v>23</v>
      </c>
      <c r="T392" s="1">
        <f t="shared" si="36"/>
        <v>5</v>
      </c>
      <c r="U392" s="1" t="str">
        <f t="shared" si="37"/>
        <v>High Risk</v>
      </c>
      <c r="V392" s="1" t="str">
        <f>IF(B392&lt;=30, "18-30", IF(B392&lt;=40, "31-40", IF(B392&lt;=50, "41-50", IF(B392&lt;=60, "51-60", "61-74"))))</f>
        <v>41-50</v>
      </c>
      <c r="W392" s="1" t="str">
        <f t="shared" si="38"/>
        <v>50001-100000</v>
      </c>
      <c r="X392" s="1" t="str">
        <f t="shared" si="39"/>
        <v>0-5</v>
      </c>
      <c r="Y392" s="1" t="str">
        <f t="shared" si="40"/>
        <v>50001-75000</v>
      </c>
      <c r="Z392" s="1" t="str">
        <f t="shared" si="41"/>
        <v>600-699</v>
      </c>
    </row>
    <row r="393" spans="1:26" x14ac:dyDescent="0.25">
      <c r="A393" s="1" t="s">
        <v>427</v>
      </c>
      <c r="B393" s="1">
        <v>44</v>
      </c>
      <c r="C393" s="1">
        <v>93832</v>
      </c>
      <c r="D393" s="1">
        <v>459</v>
      </c>
      <c r="E393" s="6">
        <v>0.49269333001627702</v>
      </c>
      <c r="F393" s="1">
        <v>0</v>
      </c>
      <c r="G393" s="1">
        <v>0</v>
      </c>
      <c r="H393" s="1">
        <v>11587</v>
      </c>
      <c r="I393" s="6">
        <v>0.26172812078414398</v>
      </c>
      <c r="J393" s="2" t="s">
        <v>33</v>
      </c>
      <c r="K393" s="1">
        <v>0</v>
      </c>
      <c r="L393" s="1" t="s">
        <v>26</v>
      </c>
      <c r="M393" s="1" t="s">
        <v>31</v>
      </c>
      <c r="N393" s="1" t="s">
        <v>22</v>
      </c>
      <c r="O393" s="1" t="s">
        <v>28</v>
      </c>
      <c r="P393" s="1" t="s">
        <v>22</v>
      </c>
      <c r="Q393" s="1" t="s">
        <v>22</v>
      </c>
      <c r="R393" s="1" t="s">
        <v>22</v>
      </c>
      <c r="S393" s="1" t="s">
        <v>23</v>
      </c>
      <c r="T393" s="1">
        <f t="shared" si="36"/>
        <v>5</v>
      </c>
      <c r="U393" s="1" t="str">
        <f t="shared" si="37"/>
        <v>High Risk</v>
      </c>
      <c r="V393" s="1" t="str">
        <f>IF(B393&lt;=30, "18-30", IF(B393&lt;=40, "31-40", IF(B393&lt;=50, "41-50", IF(B393&lt;=60, "51-60", "61-74"))))</f>
        <v>41-50</v>
      </c>
      <c r="W393" s="1" t="str">
        <f t="shared" si="38"/>
        <v>50001-100000</v>
      </c>
      <c r="X393" s="1" t="str">
        <f t="shared" si="39"/>
        <v>0-5</v>
      </c>
      <c r="Y393" s="1" t="str">
        <f t="shared" si="40"/>
        <v>0-25000</v>
      </c>
      <c r="Z393" s="1" t="str">
        <f t="shared" si="41"/>
        <v>400-499</v>
      </c>
    </row>
    <row r="394" spans="1:26" x14ac:dyDescent="0.25">
      <c r="A394" s="1" t="s">
        <v>428</v>
      </c>
      <c r="B394" s="1">
        <v>51</v>
      </c>
      <c r="C394" s="1">
        <v>31896</v>
      </c>
      <c r="D394" s="1">
        <v>834</v>
      </c>
      <c r="E394" s="6">
        <v>0.52569034751955002</v>
      </c>
      <c r="F394" s="1">
        <v>4</v>
      </c>
      <c r="G394" s="1">
        <v>0</v>
      </c>
      <c r="H394" s="1">
        <v>49798</v>
      </c>
      <c r="I394" s="6">
        <v>0.23417097587407701</v>
      </c>
      <c r="J394" s="2" t="s">
        <v>25</v>
      </c>
      <c r="K394" s="1">
        <v>15</v>
      </c>
      <c r="L394" s="1" t="s">
        <v>36</v>
      </c>
      <c r="M394" s="1" t="s">
        <v>51</v>
      </c>
      <c r="N394" s="1" t="s">
        <v>22</v>
      </c>
      <c r="O394" s="1" t="s">
        <v>23</v>
      </c>
      <c r="P394" s="1" t="s">
        <v>28</v>
      </c>
      <c r="Q394" s="1" t="s">
        <v>28</v>
      </c>
      <c r="R394" s="1" t="s">
        <v>23</v>
      </c>
      <c r="S394" s="1" t="s">
        <v>22</v>
      </c>
      <c r="T394" s="1">
        <f t="shared" si="36"/>
        <v>4</v>
      </c>
      <c r="U394" s="1" t="str">
        <f t="shared" si="37"/>
        <v>High Risk</v>
      </c>
      <c r="V394" s="1" t="str">
        <f>IF(B394&lt;=30, "18-30", IF(B394&lt;=40, "31-40", IF(B394&lt;=50, "41-50", IF(B394&lt;=60, "51-60", "61-74"))))</f>
        <v>51-60</v>
      </c>
      <c r="W394" s="1" t="str">
        <f t="shared" si="38"/>
        <v>0-50000</v>
      </c>
      <c r="X394" s="1" t="str">
        <f t="shared" si="39"/>
        <v>11-15</v>
      </c>
      <c r="Y394" s="1" t="str">
        <f t="shared" si="40"/>
        <v>25001-50000</v>
      </c>
      <c r="Z394" s="1" t="str">
        <f t="shared" si="41"/>
        <v>800-847</v>
      </c>
    </row>
    <row r="395" spans="1:26" x14ac:dyDescent="0.25">
      <c r="A395" s="1" t="s">
        <v>429</v>
      </c>
      <c r="B395" s="1">
        <v>38</v>
      </c>
      <c r="C395" s="1">
        <v>107658</v>
      </c>
      <c r="D395" s="1">
        <v>622</v>
      </c>
      <c r="E395" s="6">
        <v>0.71317219975232704</v>
      </c>
      <c r="F395" s="1">
        <v>5</v>
      </c>
      <c r="G395" s="1">
        <v>0</v>
      </c>
      <c r="H395" s="1">
        <v>44454</v>
      </c>
      <c r="I395" s="6">
        <v>0.260757044554218</v>
      </c>
      <c r="J395" s="2" t="s">
        <v>33</v>
      </c>
      <c r="K395" s="1">
        <v>5</v>
      </c>
      <c r="L395" s="1" t="s">
        <v>26</v>
      </c>
      <c r="M395" s="1" t="s">
        <v>51</v>
      </c>
      <c r="N395" s="1" t="s">
        <v>28</v>
      </c>
      <c r="O395" s="1" t="s">
        <v>23</v>
      </c>
      <c r="P395" s="1" t="s">
        <v>22</v>
      </c>
      <c r="Q395" s="1" t="s">
        <v>28</v>
      </c>
      <c r="R395" s="1" t="s">
        <v>23</v>
      </c>
      <c r="S395" s="1" t="s">
        <v>28</v>
      </c>
      <c r="T395" s="1">
        <f t="shared" si="36"/>
        <v>3</v>
      </c>
      <c r="U395" s="1" t="str">
        <f t="shared" si="37"/>
        <v>Low Risk</v>
      </c>
      <c r="V395" s="1" t="str">
        <f>IF(B395&lt;=30, "18-30", IF(B395&lt;=40, "31-40", IF(B395&lt;=50, "41-50", IF(B395&lt;=60, "51-60", "61-74"))))</f>
        <v>31-40</v>
      </c>
      <c r="W395" s="1" t="str">
        <f t="shared" si="38"/>
        <v>100001-150000</v>
      </c>
      <c r="X395" s="1" t="str">
        <f t="shared" si="39"/>
        <v>0-5</v>
      </c>
      <c r="Y395" s="1" t="str">
        <f t="shared" si="40"/>
        <v>25001-50000</v>
      </c>
      <c r="Z395" s="1" t="str">
        <f t="shared" si="41"/>
        <v>600-699</v>
      </c>
    </row>
    <row r="396" spans="1:26" x14ac:dyDescent="0.25">
      <c r="A396" s="1" t="s">
        <v>430</v>
      </c>
      <c r="B396" s="1">
        <v>47</v>
      </c>
      <c r="C396" s="1">
        <v>70284</v>
      </c>
      <c r="D396" s="1">
        <v>528</v>
      </c>
      <c r="E396" s="6">
        <v>0.65908765053385698</v>
      </c>
      <c r="F396" s="1">
        <v>3</v>
      </c>
      <c r="G396" s="1">
        <v>0</v>
      </c>
      <c r="H396" s="1">
        <v>30575</v>
      </c>
      <c r="I396" s="6">
        <v>0.32174633323240198</v>
      </c>
      <c r="J396" s="2" t="s">
        <v>48</v>
      </c>
      <c r="K396" s="1">
        <v>15</v>
      </c>
      <c r="L396" s="1" t="s">
        <v>36</v>
      </c>
      <c r="M396" s="1" t="s">
        <v>27</v>
      </c>
      <c r="N396" s="1" t="s">
        <v>28</v>
      </c>
      <c r="O396" s="1" t="s">
        <v>22</v>
      </c>
      <c r="P396" s="1" t="s">
        <v>28</v>
      </c>
      <c r="Q396" s="1" t="s">
        <v>28</v>
      </c>
      <c r="R396" s="1" t="s">
        <v>23</v>
      </c>
      <c r="S396" s="1" t="s">
        <v>23</v>
      </c>
      <c r="T396" s="1">
        <f t="shared" si="36"/>
        <v>3</v>
      </c>
      <c r="U396" s="1" t="str">
        <f t="shared" si="37"/>
        <v>Low Risk</v>
      </c>
      <c r="V396" s="1" t="str">
        <f>IF(B396&lt;=30, "18-30", IF(B396&lt;=40, "31-40", IF(B396&lt;=50, "41-50", IF(B396&lt;=60, "51-60", "61-74"))))</f>
        <v>41-50</v>
      </c>
      <c r="W396" s="1" t="str">
        <f t="shared" si="38"/>
        <v>50001-100000</v>
      </c>
      <c r="X396" s="1" t="str">
        <f t="shared" si="39"/>
        <v>11-15</v>
      </c>
      <c r="Y396" s="1" t="str">
        <f t="shared" si="40"/>
        <v>25001-50000</v>
      </c>
      <c r="Z396" s="1" t="str">
        <f t="shared" si="41"/>
        <v>500-599</v>
      </c>
    </row>
    <row r="397" spans="1:26" x14ac:dyDescent="0.25">
      <c r="A397" s="1" t="s">
        <v>431</v>
      </c>
      <c r="B397" s="1">
        <v>50</v>
      </c>
      <c r="C397" s="1">
        <v>72043</v>
      </c>
      <c r="D397" s="1">
        <v>308</v>
      </c>
      <c r="E397" s="6">
        <v>0.66179057980779898</v>
      </c>
      <c r="F397" s="1">
        <v>4</v>
      </c>
      <c r="G397" s="1">
        <v>0</v>
      </c>
      <c r="H397" s="1">
        <v>45776</v>
      </c>
      <c r="I397" s="6">
        <v>0.215609921308789</v>
      </c>
      <c r="J397" s="2" t="s">
        <v>41</v>
      </c>
      <c r="K397" s="1">
        <v>13</v>
      </c>
      <c r="L397" s="1" t="s">
        <v>20</v>
      </c>
      <c r="M397" s="1" t="s">
        <v>27</v>
      </c>
      <c r="N397" s="1" t="s">
        <v>28</v>
      </c>
      <c r="O397" s="1" t="s">
        <v>28</v>
      </c>
      <c r="P397" s="1" t="s">
        <v>28</v>
      </c>
      <c r="Q397" s="1" t="s">
        <v>23</v>
      </c>
      <c r="R397" s="1" t="s">
        <v>23</v>
      </c>
      <c r="S397" s="1" t="s">
        <v>22</v>
      </c>
      <c r="T397" s="1">
        <f t="shared" si="36"/>
        <v>3</v>
      </c>
      <c r="U397" s="1" t="str">
        <f t="shared" si="37"/>
        <v>Low Risk</v>
      </c>
      <c r="V397" s="1" t="str">
        <f>IF(B397&lt;=30, "18-30", IF(B397&lt;=40, "31-40", IF(B397&lt;=50, "41-50", IF(B397&lt;=60, "51-60", "61-74"))))</f>
        <v>41-50</v>
      </c>
      <c r="W397" s="1" t="str">
        <f t="shared" si="38"/>
        <v>50001-100000</v>
      </c>
      <c r="X397" s="1" t="str">
        <f t="shared" si="39"/>
        <v>11-15</v>
      </c>
      <c r="Y397" s="1" t="str">
        <f t="shared" si="40"/>
        <v>25001-50000</v>
      </c>
      <c r="Z397" s="1" t="str">
        <f t="shared" si="41"/>
        <v>300-399</v>
      </c>
    </row>
    <row r="398" spans="1:26" x14ac:dyDescent="0.25">
      <c r="A398" s="1" t="s">
        <v>432</v>
      </c>
      <c r="B398" s="1">
        <v>45</v>
      </c>
      <c r="C398" s="1">
        <v>183152</v>
      </c>
      <c r="D398" s="1">
        <v>656</v>
      </c>
      <c r="E398" s="6">
        <v>0.30519275537642399</v>
      </c>
      <c r="F398" s="1">
        <v>4</v>
      </c>
      <c r="G398" s="1">
        <v>0</v>
      </c>
      <c r="H398" s="1">
        <v>24835</v>
      </c>
      <c r="I398" s="6">
        <v>0.13307106531260099</v>
      </c>
      <c r="J398" s="2" t="s">
        <v>48</v>
      </c>
      <c r="K398" s="1">
        <v>2</v>
      </c>
      <c r="L398" s="1" t="s">
        <v>26</v>
      </c>
      <c r="M398" s="1" t="s">
        <v>21</v>
      </c>
      <c r="N398" s="1" t="s">
        <v>28</v>
      </c>
      <c r="O398" s="1" t="s">
        <v>22</v>
      </c>
      <c r="P398" s="1" t="s">
        <v>28</v>
      </c>
      <c r="Q398" s="1" t="s">
        <v>23</v>
      </c>
      <c r="R398" s="1" t="s">
        <v>28</v>
      </c>
      <c r="S398" s="1" t="s">
        <v>22</v>
      </c>
      <c r="T398" s="1">
        <f t="shared" si="36"/>
        <v>3</v>
      </c>
      <c r="U398" s="1" t="str">
        <f t="shared" si="37"/>
        <v>Low Risk</v>
      </c>
      <c r="V398" s="1" t="str">
        <f>IF(B398&lt;=30, "18-30", IF(B398&lt;=40, "31-40", IF(B398&lt;=50, "41-50", IF(B398&lt;=60, "51-60", "61-74"))))</f>
        <v>41-50</v>
      </c>
      <c r="W398" s="1" t="str">
        <f t="shared" si="38"/>
        <v>150001-200000</v>
      </c>
      <c r="X398" s="1" t="str">
        <f t="shared" si="39"/>
        <v>0-5</v>
      </c>
      <c r="Y398" s="1" t="str">
        <f t="shared" si="40"/>
        <v>0-25000</v>
      </c>
      <c r="Z398" s="1" t="str">
        <f t="shared" si="41"/>
        <v>600-699</v>
      </c>
    </row>
    <row r="399" spans="1:26" x14ac:dyDescent="0.25">
      <c r="A399" s="1" t="s">
        <v>433</v>
      </c>
      <c r="B399" s="1">
        <v>64</v>
      </c>
      <c r="C399" s="1">
        <v>170576</v>
      </c>
      <c r="D399" s="1">
        <v>337</v>
      </c>
      <c r="E399" s="6">
        <v>0.59189946121413795</v>
      </c>
      <c r="F399" s="1">
        <v>0</v>
      </c>
      <c r="G399" s="1">
        <v>0</v>
      </c>
      <c r="H399" s="1">
        <v>19733</v>
      </c>
      <c r="I399" s="6">
        <v>0.31598766340141698</v>
      </c>
      <c r="J399" s="2" t="s">
        <v>41</v>
      </c>
      <c r="K399" s="1">
        <v>14</v>
      </c>
      <c r="L399" s="1" t="s">
        <v>20</v>
      </c>
      <c r="M399" s="1" t="s">
        <v>21</v>
      </c>
      <c r="N399" s="1" t="s">
        <v>22</v>
      </c>
      <c r="O399" s="1" t="s">
        <v>23</v>
      </c>
      <c r="P399" s="1" t="s">
        <v>23</v>
      </c>
      <c r="Q399" s="1" t="s">
        <v>22</v>
      </c>
      <c r="R399" s="1" t="s">
        <v>28</v>
      </c>
      <c r="S399" s="1" t="s">
        <v>23</v>
      </c>
      <c r="T399" s="1">
        <f t="shared" si="36"/>
        <v>5</v>
      </c>
      <c r="U399" s="1" t="str">
        <f t="shared" si="37"/>
        <v>High Risk</v>
      </c>
      <c r="V399" s="1" t="str">
        <f>IF(B399&lt;=30, "18-30", IF(B399&lt;=40, "31-40", IF(B399&lt;=50, "41-50", IF(B399&lt;=60, "51-60", "61-74"))))</f>
        <v>61-74</v>
      </c>
      <c r="W399" s="1" t="str">
        <f t="shared" si="38"/>
        <v>150001-200000</v>
      </c>
      <c r="X399" s="1" t="str">
        <f t="shared" si="39"/>
        <v>11-15</v>
      </c>
      <c r="Y399" s="1" t="str">
        <f t="shared" si="40"/>
        <v>0-25000</v>
      </c>
      <c r="Z399" s="1" t="str">
        <f t="shared" si="41"/>
        <v>300-399</v>
      </c>
    </row>
    <row r="400" spans="1:26" x14ac:dyDescent="0.25">
      <c r="A400" s="1" t="s">
        <v>434</v>
      </c>
      <c r="B400" s="1">
        <v>50</v>
      </c>
      <c r="C400" s="1">
        <v>198401</v>
      </c>
      <c r="D400" s="1">
        <v>523</v>
      </c>
      <c r="E400" s="6">
        <v>0.81651879309631803</v>
      </c>
      <c r="F400" s="1">
        <v>0</v>
      </c>
      <c r="G400" s="1">
        <v>0</v>
      </c>
      <c r="H400" s="1">
        <v>52217</v>
      </c>
      <c r="I400" s="6">
        <v>0.21338044013065599</v>
      </c>
      <c r="J400" s="2" t="s">
        <v>48</v>
      </c>
      <c r="K400" s="1">
        <v>2</v>
      </c>
      <c r="L400" s="1" t="s">
        <v>43</v>
      </c>
      <c r="M400" s="1" t="s">
        <v>51</v>
      </c>
      <c r="N400" s="1" t="s">
        <v>22</v>
      </c>
      <c r="O400" s="1" t="s">
        <v>23</v>
      </c>
      <c r="P400" s="1" t="s">
        <v>23</v>
      </c>
      <c r="Q400" s="1" t="s">
        <v>23</v>
      </c>
      <c r="R400" s="1" t="s">
        <v>22</v>
      </c>
      <c r="S400" s="1" t="s">
        <v>28</v>
      </c>
      <c r="T400" s="1">
        <f t="shared" si="36"/>
        <v>5</v>
      </c>
      <c r="U400" s="1" t="str">
        <f t="shared" si="37"/>
        <v>High Risk</v>
      </c>
      <c r="V400" s="1" t="str">
        <f>IF(B400&lt;=30, "18-30", IF(B400&lt;=40, "31-40", IF(B400&lt;=50, "41-50", IF(B400&lt;=60, "51-60", "61-74"))))</f>
        <v>41-50</v>
      </c>
      <c r="W400" s="1" t="str">
        <f t="shared" si="38"/>
        <v>150001-200000</v>
      </c>
      <c r="X400" s="1" t="str">
        <f t="shared" si="39"/>
        <v>0-5</v>
      </c>
      <c r="Y400" s="1" t="str">
        <f t="shared" si="40"/>
        <v>50001-75000</v>
      </c>
      <c r="Z400" s="1" t="str">
        <f t="shared" si="41"/>
        <v>500-599</v>
      </c>
    </row>
    <row r="401" spans="1:26" x14ac:dyDescent="0.25">
      <c r="A401" s="1" t="s">
        <v>435</v>
      </c>
      <c r="B401" s="1">
        <v>22</v>
      </c>
      <c r="C401" s="1">
        <v>86726</v>
      </c>
      <c r="D401" s="1">
        <v>584</v>
      </c>
      <c r="E401" s="6">
        <v>0.57597357014181605</v>
      </c>
      <c r="F401" s="1">
        <v>4</v>
      </c>
      <c r="G401" s="1">
        <v>0</v>
      </c>
      <c r="H401" s="1">
        <v>60278</v>
      </c>
      <c r="I401" s="6">
        <v>0.30163393500000002</v>
      </c>
      <c r="J401" s="2" t="s">
        <v>48</v>
      </c>
      <c r="K401" s="1">
        <v>1</v>
      </c>
      <c r="L401" s="1" t="s">
        <v>20</v>
      </c>
      <c r="M401" s="1" t="s">
        <v>37</v>
      </c>
      <c r="N401" s="1" t="s">
        <v>28</v>
      </c>
      <c r="O401" s="1" t="s">
        <v>22</v>
      </c>
      <c r="P401" s="1" t="s">
        <v>28</v>
      </c>
      <c r="Q401" s="1" t="s">
        <v>22</v>
      </c>
      <c r="R401" s="1" t="s">
        <v>23</v>
      </c>
      <c r="S401" s="1" t="s">
        <v>28</v>
      </c>
      <c r="T401" s="1">
        <f t="shared" si="36"/>
        <v>3</v>
      </c>
      <c r="U401" s="1" t="str">
        <f t="shared" si="37"/>
        <v>Low Risk</v>
      </c>
      <c r="V401" s="1" t="str">
        <f>IF(B401&lt;=30, "18-30", IF(B401&lt;=40, "31-40", IF(B401&lt;=50, "41-50", IF(B401&lt;=60, "51-60", "61-74"))))</f>
        <v>18-30</v>
      </c>
      <c r="W401" s="1" t="str">
        <f t="shared" si="38"/>
        <v>50001-100000</v>
      </c>
      <c r="X401" s="1" t="str">
        <f t="shared" si="39"/>
        <v>0-5</v>
      </c>
      <c r="Y401" s="1" t="str">
        <f t="shared" si="40"/>
        <v>50001-75000</v>
      </c>
      <c r="Z401" s="1" t="str">
        <f t="shared" si="41"/>
        <v>500-599</v>
      </c>
    </row>
    <row r="402" spans="1:26" x14ac:dyDescent="0.25">
      <c r="A402" s="1" t="s">
        <v>436</v>
      </c>
      <c r="B402" s="1">
        <v>65</v>
      </c>
      <c r="C402" s="1">
        <v>180421</v>
      </c>
      <c r="D402" s="1">
        <v>762</v>
      </c>
      <c r="E402" s="6">
        <v>0.86571872261299898</v>
      </c>
      <c r="F402" s="1">
        <v>1</v>
      </c>
      <c r="G402" s="1">
        <v>0</v>
      </c>
      <c r="H402" s="1">
        <v>91557</v>
      </c>
      <c r="I402" s="6">
        <v>0.35525673906570099</v>
      </c>
      <c r="J402" s="2" t="s">
        <v>41</v>
      </c>
      <c r="K402" s="1">
        <v>0</v>
      </c>
      <c r="L402" s="1" t="s">
        <v>20</v>
      </c>
      <c r="M402" s="1" t="s">
        <v>31</v>
      </c>
      <c r="N402" s="1" t="s">
        <v>23</v>
      </c>
      <c r="O402" s="1" t="s">
        <v>23</v>
      </c>
      <c r="P402" s="1" t="s">
        <v>28</v>
      </c>
      <c r="Q402" s="1" t="s">
        <v>28</v>
      </c>
      <c r="R402" s="1" t="s">
        <v>23</v>
      </c>
      <c r="S402" s="1" t="s">
        <v>22</v>
      </c>
      <c r="T402" s="1">
        <f t="shared" si="36"/>
        <v>4</v>
      </c>
      <c r="U402" s="1" t="str">
        <f t="shared" si="37"/>
        <v>High Risk</v>
      </c>
      <c r="V402" s="1" t="str">
        <f>IF(B402&lt;=30, "18-30", IF(B402&lt;=40, "31-40", IF(B402&lt;=50, "41-50", IF(B402&lt;=60, "51-60", "61-74"))))</f>
        <v>61-74</v>
      </c>
      <c r="W402" s="1" t="str">
        <f t="shared" si="38"/>
        <v>150001-200000</v>
      </c>
      <c r="X402" s="1" t="str">
        <f t="shared" si="39"/>
        <v>0-5</v>
      </c>
      <c r="Y402" s="1" t="str">
        <f t="shared" si="40"/>
        <v>75001-100000</v>
      </c>
      <c r="Z402" s="1" t="str">
        <f t="shared" si="41"/>
        <v>700-799</v>
      </c>
    </row>
    <row r="403" spans="1:26" x14ac:dyDescent="0.25">
      <c r="A403" s="1" t="s">
        <v>437</v>
      </c>
      <c r="B403" s="1">
        <v>36</v>
      </c>
      <c r="C403" s="1">
        <v>107658</v>
      </c>
      <c r="D403" s="1">
        <v>306</v>
      </c>
      <c r="E403" s="6">
        <v>0.90379322222397196</v>
      </c>
      <c r="F403" s="1">
        <v>4</v>
      </c>
      <c r="G403" s="1">
        <v>0</v>
      </c>
      <c r="H403" s="1">
        <v>55345</v>
      </c>
      <c r="I403" s="6">
        <v>0.189194096188297</v>
      </c>
      <c r="J403" s="2" t="s">
        <v>33</v>
      </c>
      <c r="K403" s="1">
        <v>8</v>
      </c>
      <c r="L403" s="1" t="s">
        <v>36</v>
      </c>
      <c r="M403" s="1" t="s">
        <v>21</v>
      </c>
      <c r="N403" s="1" t="s">
        <v>28</v>
      </c>
      <c r="O403" s="1" t="s">
        <v>23</v>
      </c>
      <c r="P403" s="1" t="s">
        <v>23</v>
      </c>
      <c r="Q403" s="1" t="s">
        <v>28</v>
      </c>
      <c r="R403" s="1" t="s">
        <v>22</v>
      </c>
      <c r="S403" s="1" t="s">
        <v>22</v>
      </c>
      <c r="T403" s="1">
        <f t="shared" si="36"/>
        <v>4</v>
      </c>
      <c r="U403" s="1" t="str">
        <f t="shared" si="37"/>
        <v>High Risk</v>
      </c>
      <c r="V403" s="1" t="str">
        <f>IF(B403&lt;=30, "18-30", IF(B403&lt;=40, "31-40", IF(B403&lt;=50, "41-50", IF(B403&lt;=60, "51-60", "61-74"))))</f>
        <v>31-40</v>
      </c>
      <c r="W403" s="1" t="str">
        <f t="shared" si="38"/>
        <v>100001-150000</v>
      </c>
      <c r="X403" s="1" t="str">
        <f t="shared" si="39"/>
        <v>6-10</v>
      </c>
      <c r="Y403" s="1" t="str">
        <f t="shared" si="40"/>
        <v>50001-75000</v>
      </c>
      <c r="Z403" s="1" t="str">
        <f t="shared" si="41"/>
        <v>300-399</v>
      </c>
    </row>
    <row r="404" spans="1:26" x14ac:dyDescent="0.25">
      <c r="A404" s="1" t="s">
        <v>438</v>
      </c>
      <c r="B404" s="1">
        <v>21</v>
      </c>
      <c r="C404" s="1">
        <v>57318</v>
      </c>
      <c r="D404" s="1">
        <v>770</v>
      </c>
      <c r="E404" s="6">
        <v>0.44630634594167001</v>
      </c>
      <c r="F404" s="1">
        <v>5</v>
      </c>
      <c r="G404" s="1">
        <v>1</v>
      </c>
      <c r="H404" s="1">
        <v>3091</v>
      </c>
      <c r="I404" s="6">
        <v>0.36617894546907298</v>
      </c>
      <c r="J404" s="2" t="s">
        <v>41</v>
      </c>
      <c r="K404" s="1">
        <v>8</v>
      </c>
      <c r="L404" s="1" t="s">
        <v>43</v>
      </c>
      <c r="M404" s="1" t="s">
        <v>21</v>
      </c>
      <c r="N404" s="1" t="s">
        <v>28</v>
      </c>
      <c r="O404" s="1" t="s">
        <v>28</v>
      </c>
      <c r="P404" s="1" t="s">
        <v>28</v>
      </c>
      <c r="Q404" s="1" t="s">
        <v>22</v>
      </c>
      <c r="R404" s="1" t="s">
        <v>22</v>
      </c>
      <c r="S404" s="1" t="s">
        <v>28</v>
      </c>
      <c r="T404" s="1">
        <f t="shared" si="36"/>
        <v>2</v>
      </c>
      <c r="U404" s="1" t="str">
        <f t="shared" si="37"/>
        <v>High Risk</v>
      </c>
      <c r="V404" s="1" t="str">
        <f>IF(B404&lt;=30, "18-30", IF(B404&lt;=40, "31-40", IF(B404&lt;=50, "41-50", IF(B404&lt;=60, "51-60", "61-74"))))</f>
        <v>18-30</v>
      </c>
      <c r="W404" s="1" t="str">
        <f t="shared" si="38"/>
        <v>50001-100000</v>
      </c>
      <c r="X404" s="1" t="str">
        <f t="shared" si="39"/>
        <v>6-10</v>
      </c>
      <c r="Y404" s="1" t="str">
        <f t="shared" si="40"/>
        <v>0-25000</v>
      </c>
      <c r="Z404" s="1" t="str">
        <f t="shared" si="41"/>
        <v>700-799</v>
      </c>
    </row>
    <row r="405" spans="1:26" x14ac:dyDescent="0.25">
      <c r="A405" s="1" t="s">
        <v>439</v>
      </c>
      <c r="B405" s="1">
        <v>52</v>
      </c>
      <c r="C405" s="1">
        <v>38524</v>
      </c>
      <c r="D405" s="1">
        <v>563</v>
      </c>
      <c r="E405" s="6">
        <v>0.36061205098388499</v>
      </c>
      <c r="F405" s="1">
        <v>4</v>
      </c>
      <c r="G405" s="1">
        <v>0</v>
      </c>
      <c r="H405" s="1">
        <v>32207</v>
      </c>
      <c r="I405" s="6">
        <v>0.36378481065159801</v>
      </c>
      <c r="J405" s="2" t="s">
        <v>41</v>
      </c>
      <c r="K405" s="1">
        <v>6</v>
      </c>
      <c r="L405" s="1" t="s">
        <v>20</v>
      </c>
      <c r="M405" s="1" t="s">
        <v>37</v>
      </c>
      <c r="N405" s="1" t="s">
        <v>28</v>
      </c>
      <c r="O405" s="1" t="s">
        <v>28</v>
      </c>
      <c r="P405" s="1" t="s">
        <v>23</v>
      </c>
      <c r="Q405" s="1" t="s">
        <v>28</v>
      </c>
      <c r="R405" s="1" t="s">
        <v>22</v>
      </c>
      <c r="S405" s="1" t="s">
        <v>23</v>
      </c>
      <c r="T405" s="1">
        <f t="shared" si="36"/>
        <v>3</v>
      </c>
      <c r="U405" s="1" t="str">
        <f t="shared" si="37"/>
        <v>Low Risk</v>
      </c>
      <c r="V405" s="1" t="str">
        <f>IF(B405&lt;=30, "18-30", IF(B405&lt;=40, "31-40", IF(B405&lt;=50, "41-50", IF(B405&lt;=60, "51-60", "61-74"))))</f>
        <v>51-60</v>
      </c>
      <c r="W405" s="1" t="str">
        <f t="shared" si="38"/>
        <v>0-50000</v>
      </c>
      <c r="X405" s="1" t="str">
        <f t="shared" si="39"/>
        <v>6-10</v>
      </c>
      <c r="Y405" s="1" t="str">
        <f t="shared" si="40"/>
        <v>25001-50000</v>
      </c>
      <c r="Z405" s="1" t="str">
        <f t="shared" si="41"/>
        <v>500-599</v>
      </c>
    </row>
    <row r="406" spans="1:26" x14ac:dyDescent="0.25">
      <c r="A406" s="1" t="s">
        <v>440</v>
      </c>
      <c r="B406" s="1">
        <v>66</v>
      </c>
      <c r="C406" s="1">
        <v>161377</v>
      </c>
      <c r="D406" s="1">
        <v>380</v>
      </c>
      <c r="E406" s="6">
        <v>0.34770756691620902</v>
      </c>
      <c r="F406" s="1">
        <v>2</v>
      </c>
      <c r="G406" s="1">
        <v>0</v>
      </c>
      <c r="H406" s="1">
        <v>98999</v>
      </c>
      <c r="I406" s="6">
        <v>0.328359001152283</v>
      </c>
      <c r="J406" s="2" t="s">
        <v>48</v>
      </c>
      <c r="K406" s="1">
        <v>2</v>
      </c>
      <c r="L406" s="1" t="s">
        <v>20</v>
      </c>
      <c r="M406" s="1" t="s">
        <v>37</v>
      </c>
      <c r="N406" s="1" t="s">
        <v>22</v>
      </c>
      <c r="O406" s="1" t="s">
        <v>28</v>
      </c>
      <c r="P406" s="1" t="s">
        <v>28</v>
      </c>
      <c r="Q406" s="1" t="s">
        <v>28</v>
      </c>
      <c r="R406" s="1" t="s">
        <v>23</v>
      </c>
      <c r="S406" s="1" t="s">
        <v>23</v>
      </c>
      <c r="T406" s="1">
        <f t="shared" si="36"/>
        <v>3</v>
      </c>
      <c r="U406" s="1" t="str">
        <f t="shared" si="37"/>
        <v>Low Risk</v>
      </c>
      <c r="V406" s="1" t="str">
        <f>IF(B406&lt;=30, "18-30", IF(B406&lt;=40, "31-40", IF(B406&lt;=50, "41-50", IF(B406&lt;=60, "51-60", "61-74"))))</f>
        <v>61-74</v>
      </c>
      <c r="W406" s="1" t="str">
        <f t="shared" si="38"/>
        <v>150001-200000</v>
      </c>
      <c r="X406" s="1" t="str">
        <f t="shared" si="39"/>
        <v>0-5</v>
      </c>
      <c r="Y406" s="1" t="str">
        <f t="shared" si="40"/>
        <v>75001-100000</v>
      </c>
      <c r="Z406" s="1" t="str">
        <f t="shared" si="41"/>
        <v>300-399</v>
      </c>
    </row>
    <row r="407" spans="1:26" x14ac:dyDescent="0.25">
      <c r="A407" s="1" t="s">
        <v>441</v>
      </c>
      <c r="B407" s="1">
        <v>34</v>
      </c>
      <c r="C407" s="1">
        <v>119573</v>
      </c>
      <c r="D407" s="1">
        <v>360</v>
      </c>
      <c r="E407" s="6">
        <v>0.19677283597935499</v>
      </c>
      <c r="F407" s="1">
        <v>6</v>
      </c>
      <c r="G407" s="1">
        <v>0</v>
      </c>
      <c r="H407" s="1">
        <v>90739</v>
      </c>
      <c r="I407" s="6">
        <v>0.54968178403564905</v>
      </c>
      <c r="J407" s="2" t="s">
        <v>41</v>
      </c>
      <c r="K407" s="1">
        <v>17</v>
      </c>
      <c r="L407" s="1" t="s">
        <v>43</v>
      </c>
      <c r="M407" s="1" t="s">
        <v>27</v>
      </c>
      <c r="N407" s="1" t="s">
        <v>23</v>
      </c>
      <c r="O407" s="1" t="s">
        <v>22</v>
      </c>
      <c r="P407" s="1" t="s">
        <v>22</v>
      </c>
      <c r="Q407" s="1" t="s">
        <v>22</v>
      </c>
      <c r="R407" s="1" t="s">
        <v>23</v>
      </c>
      <c r="S407" s="1" t="s">
        <v>22</v>
      </c>
      <c r="T407" s="1">
        <f t="shared" si="36"/>
        <v>6</v>
      </c>
      <c r="U407" s="1" t="str">
        <f t="shared" si="37"/>
        <v>High Risk</v>
      </c>
      <c r="V407" s="1" t="str">
        <f>IF(B407&lt;=30, "18-30", IF(B407&lt;=40, "31-40", IF(B407&lt;=50, "41-50", IF(B407&lt;=60, "51-60", "61-74"))))</f>
        <v>31-40</v>
      </c>
      <c r="W407" s="1" t="str">
        <f t="shared" si="38"/>
        <v>100001-150000</v>
      </c>
      <c r="X407" s="1" t="str">
        <f t="shared" si="39"/>
        <v>16-19</v>
      </c>
      <c r="Y407" s="1" t="str">
        <f t="shared" si="40"/>
        <v>75001-100000</v>
      </c>
      <c r="Z407" s="1" t="str">
        <f t="shared" si="41"/>
        <v>300-399</v>
      </c>
    </row>
    <row r="408" spans="1:26" x14ac:dyDescent="0.25">
      <c r="A408" s="1" t="s">
        <v>442</v>
      </c>
      <c r="B408" s="1">
        <v>61</v>
      </c>
      <c r="C408" s="1">
        <v>167617</v>
      </c>
      <c r="D408" s="1">
        <v>638</v>
      </c>
      <c r="E408" s="6">
        <v>0.39631942011689503</v>
      </c>
      <c r="F408" s="1">
        <v>2</v>
      </c>
      <c r="G408" s="1">
        <v>0</v>
      </c>
      <c r="H408" s="1">
        <v>85780</v>
      </c>
      <c r="I408" s="6">
        <v>0.286194815002762</v>
      </c>
      <c r="J408" s="2" t="s">
        <v>48</v>
      </c>
      <c r="K408" s="1">
        <v>10</v>
      </c>
      <c r="L408" s="1" t="s">
        <v>43</v>
      </c>
      <c r="M408" s="1" t="s">
        <v>31</v>
      </c>
      <c r="N408" s="1" t="s">
        <v>23</v>
      </c>
      <c r="O408" s="1" t="s">
        <v>28</v>
      </c>
      <c r="P408" s="1" t="s">
        <v>23</v>
      </c>
      <c r="Q408" s="1" t="s">
        <v>28</v>
      </c>
      <c r="R408" s="1" t="s">
        <v>28</v>
      </c>
      <c r="S408" s="1" t="s">
        <v>22</v>
      </c>
      <c r="T408" s="1">
        <f t="shared" si="36"/>
        <v>3</v>
      </c>
      <c r="U408" s="1" t="str">
        <f t="shared" si="37"/>
        <v>Low Risk</v>
      </c>
      <c r="V408" s="1" t="str">
        <f>IF(B408&lt;=30, "18-30", IF(B408&lt;=40, "31-40", IF(B408&lt;=50, "41-50", IF(B408&lt;=60, "51-60", "61-74"))))</f>
        <v>61-74</v>
      </c>
      <c r="W408" s="1" t="str">
        <f t="shared" si="38"/>
        <v>150001-200000</v>
      </c>
      <c r="X408" s="1" t="str">
        <f t="shared" si="39"/>
        <v>6-10</v>
      </c>
      <c r="Y408" s="1" t="str">
        <f t="shared" si="40"/>
        <v>75001-100000</v>
      </c>
      <c r="Z408" s="1" t="str">
        <f t="shared" si="41"/>
        <v>600-699</v>
      </c>
    </row>
    <row r="409" spans="1:26" x14ac:dyDescent="0.25">
      <c r="A409" s="1" t="s">
        <v>443</v>
      </c>
      <c r="B409" s="1">
        <v>45</v>
      </c>
      <c r="C409" s="1">
        <v>107658</v>
      </c>
      <c r="D409" s="1">
        <v>627</v>
      </c>
      <c r="E409" s="6">
        <v>0.741533089951249</v>
      </c>
      <c r="F409" s="1">
        <v>2</v>
      </c>
      <c r="G409" s="1">
        <v>0</v>
      </c>
      <c r="H409" s="1">
        <v>44303</v>
      </c>
      <c r="I409" s="6">
        <v>0.27143604325014098</v>
      </c>
      <c r="J409" s="2" t="s">
        <v>41</v>
      </c>
      <c r="K409" s="1">
        <v>6</v>
      </c>
      <c r="L409" s="1" t="s">
        <v>26</v>
      </c>
      <c r="M409" s="1" t="s">
        <v>37</v>
      </c>
      <c r="N409" s="1" t="s">
        <v>28</v>
      </c>
      <c r="O409" s="1" t="s">
        <v>23</v>
      </c>
      <c r="P409" s="1" t="s">
        <v>28</v>
      </c>
      <c r="Q409" s="1" t="s">
        <v>22</v>
      </c>
      <c r="R409" s="1" t="s">
        <v>23</v>
      </c>
      <c r="S409" s="1" t="s">
        <v>23</v>
      </c>
      <c r="T409" s="1">
        <f t="shared" si="36"/>
        <v>4</v>
      </c>
      <c r="U409" s="1" t="str">
        <f t="shared" si="37"/>
        <v>High Risk</v>
      </c>
      <c r="V409" s="1" t="str">
        <f>IF(B409&lt;=30, "18-30", IF(B409&lt;=40, "31-40", IF(B409&lt;=50, "41-50", IF(B409&lt;=60, "51-60", "61-74"))))</f>
        <v>41-50</v>
      </c>
      <c r="W409" s="1" t="str">
        <f t="shared" si="38"/>
        <v>100001-150000</v>
      </c>
      <c r="X409" s="1" t="str">
        <f t="shared" si="39"/>
        <v>6-10</v>
      </c>
      <c r="Y409" s="1" t="str">
        <f t="shared" si="40"/>
        <v>25001-50000</v>
      </c>
      <c r="Z409" s="1" t="str">
        <f t="shared" si="41"/>
        <v>600-699</v>
      </c>
    </row>
    <row r="410" spans="1:26" x14ac:dyDescent="0.25">
      <c r="A410" s="1" t="s">
        <v>444</v>
      </c>
      <c r="B410" s="1">
        <v>47</v>
      </c>
      <c r="C410" s="1">
        <v>71570</v>
      </c>
      <c r="D410" s="1">
        <v>341</v>
      </c>
      <c r="E410" s="6">
        <v>5.9192484949751899E-2</v>
      </c>
      <c r="F410" s="1">
        <v>1</v>
      </c>
      <c r="G410" s="1">
        <v>0</v>
      </c>
      <c r="H410" s="1">
        <v>39582</v>
      </c>
      <c r="I410" s="6">
        <v>0.36836724214169098</v>
      </c>
      <c r="J410" s="2" t="s">
        <v>25</v>
      </c>
      <c r="K410" s="1">
        <v>8</v>
      </c>
      <c r="L410" s="1" t="s">
        <v>36</v>
      </c>
      <c r="M410" s="1" t="s">
        <v>21</v>
      </c>
      <c r="N410" s="1" t="s">
        <v>28</v>
      </c>
      <c r="O410" s="1" t="s">
        <v>22</v>
      </c>
      <c r="P410" s="1" t="s">
        <v>22</v>
      </c>
      <c r="Q410" s="1" t="s">
        <v>22</v>
      </c>
      <c r="R410" s="1" t="s">
        <v>28</v>
      </c>
      <c r="S410" s="1" t="s">
        <v>22</v>
      </c>
      <c r="T410" s="1">
        <f t="shared" si="36"/>
        <v>4</v>
      </c>
      <c r="U410" s="1" t="str">
        <f t="shared" si="37"/>
        <v>High Risk</v>
      </c>
      <c r="V410" s="1" t="str">
        <f>IF(B410&lt;=30, "18-30", IF(B410&lt;=40, "31-40", IF(B410&lt;=50, "41-50", IF(B410&lt;=60, "51-60", "61-74"))))</f>
        <v>41-50</v>
      </c>
      <c r="W410" s="1" t="str">
        <f t="shared" si="38"/>
        <v>50001-100000</v>
      </c>
      <c r="X410" s="1" t="str">
        <f t="shared" si="39"/>
        <v>6-10</v>
      </c>
      <c r="Y410" s="1" t="str">
        <f t="shared" si="40"/>
        <v>25001-50000</v>
      </c>
      <c r="Z410" s="1" t="str">
        <f t="shared" si="41"/>
        <v>300-399</v>
      </c>
    </row>
    <row r="411" spans="1:26" x14ac:dyDescent="0.25">
      <c r="A411" s="1" t="s">
        <v>445</v>
      </c>
      <c r="B411" s="1">
        <v>46</v>
      </c>
      <c r="C411" s="1">
        <v>165580</v>
      </c>
      <c r="D411" s="1">
        <v>734</v>
      </c>
      <c r="E411" s="6">
        <v>0.29250931985724998</v>
      </c>
      <c r="F411" s="1">
        <v>1</v>
      </c>
      <c r="G411" s="1">
        <v>0</v>
      </c>
      <c r="H411" s="1">
        <v>1217</v>
      </c>
      <c r="I411" s="6">
        <v>0.29445526378862003</v>
      </c>
      <c r="J411" s="2" t="s">
        <v>41</v>
      </c>
      <c r="K411" s="1">
        <v>0</v>
      </c>
      <c r="L411" s="1" t="s">
        <v>43</v>
      </c>
      <c r="M411" s="1" t="s">
        <v>21</v>
      </c>
      <c r="N411" s="1" t="s">
        <v>28</v>
      </c>
      <c r="O411" s="1" t="s">
        <v>22</v>
      </c>
      <c r="P411" s="1" t="s">
        <v>23</v>
      </c>
      <c r="Q411" s="1" t="s">
        <v>28</v>
      </c>
      <c r="R411" s="1" t="s">
        <v>23</v>
      </c>
      <c r="S411" s="1" t="s">
        <v>28</v>
      </c>
      <c r="T411" s="1">
        <f t="shared" si="36"/>
        <v>3</v>
      </c>
      <c r="U411" s="1" t="str">
        <f t="shared" si="37"/>
        <v>Low Risk</v>
      </c>
      <c r="V411" s="1" t="str">
        <f>IF(B411&lt;=30, "18-30", IF(B411&lt;=40, "31-40", IF(B411&lt;=50, "41-50", IF(B411&lt;=60, "51-60", "61-74"))))</f>
        <v>41-50</v>
      </c>
      <c r="W411" s="1" t="str">
        <f t="shared" si="38"/>
        <v>150001-200000</v>
      </c>
      <c r="X411" s="1" t="str">
        <f t="shared" si="39"/>
        <v>0-5</v>
      </c>
      <c r="Y411" s="1" t="str">
        <f t="shared" si="40"/>
        <v>0-25000</v>
      </c>
      <c r="Z411" s="1" t="str">
        <f t="shared" si="41"/>
        <v>700-799</v>
      </c>
    </row>
    <row r="412" spans="1:26" x14ac:dyDescent="0.25">
      <c r="A412" s="1" t="s">
        <v>446</v>
      </c>
      <c r="B412" s="1">
        <v>63</v>
      </c>
      <c r="C412" s="1">
        <v>154487</v>
      </c>
      <c r="D412" s="1">
        <v>595</v>
      </c>
      <c r="E412" s="6">
        <v>0.4745737116696</v>
      </c>
      <c r="F412" s="1">
        <v>4</v>
      </c>
      <c r="G412" s="1">
        <v>0</v>
      </c>
      <c r="H412" s="1">
        <v>89616</v>
      </c>
      <c r="I412" s="6">
        <v>0.4160493537394</v>
      </c>
      <c r="J412" s="2" t="s">
        <v>41</v>
      </c>
      <c r="K412" s="1">
        <v>13</v>
      </c>
      <c r="L412" s="1" t="s">
        <v>43</v>
      </c>
      <c r="M412" s="1" t="s">
        <v>51</v>
      </c>
      <c r="N412" s="1" t="s">
        <v>28</v>
      </c>
      <c r="O412" s="1" t="s">
        <v>23</v>
      </c>
      <c r="P412" s="1" t="s">
        <v>23</v>
      </c>
      <c r="Q412" s="1" t="s">
        <v>23</v>
      </c>
      <c r="R412" s="1" t="s">
        <v>22</v>
      </c>
      <c r="S412" s="1" t="s">
        <v>23</v>
      </c>
      <c r="T412" s="1">
        <f t="shared" si="36"/>
        <v>5</v>
      </c>
      <c r="U412" s="1" t="str">
        <f t="shared" si="37"/>
        <v>High Risk</v>
      </c>
      <c r="V412" s="1" t="str">
        <f>IF(B412&lt;=30, "18-30", IF(B412&lt;=40, "31-40", IF(B412&lt;=50, "41-50", IF(B412&lt;=60, "51-60", "61-74"))))</f>
        <v>61-74</v>
      </c>
      <c r="W412" s="1" t="str">
        <f t="shared" si="38"/>
        <v>150001-200000</v>
      </c>
      <c r="X412" s="1" t="str">
        <f t="shared" si="39"/>
        <v>11-15</v>
      </c>
      <c r="Y412" s="1" t="str">
        <f t="shared" si="40"/>
        <v>75001-100000</v>
      </c>
      <c r="Z412" s="1" t="str">
        <f t="shared" si="41"/>
        <v>500-599</v>
      </c>
    </row>
    <row r="413" spans="1:26" x14ac:dyDescent="0.25">
      <c r="A413" s="1" t="s">
        <v>447</v>
      </c>
      <c r="B413" s="1">
        <v>70</v>
      </c>
      <c r="C413" s="1">
        <v>130359</v>
      </c>
      <c r="D413" s="1">
        <v>835</v>
      </c>
      <c r="E413" s="6">
        <v>0.32456295987565997</v>
      </c>
      <c r="F413" s="1">
        <v>2</v>
      </c>
      <c r="G413" s="1">
        <v>0</v>
      </c>
      <c r="H413" s="1">
        <v>47906</v>
      </c>
      <c r="I413" s="6">
        <v>0.17311940924244701</v>
      </c>
      <c r="J413" s="2" t="s">
        <v>41</v>
      </c>
      <c r="K413" s="1">
        <v>19</v>
      </c>
      <c r="L413" s="1" t="s">
        <v>30</v>
      </c>
      <c r="M413" s="1" t="s">
        <v>37</v>
      </c>
      <c r="N413" s="1" t="s">
        <v>23</v>
      </c>
      <c r="O413" s="1" t="s">
        <v>28</v>
      </c>
      <c r="P413" s="1" t="s">
        <v>22</v>
      </c>
      <c r="Q413" s="1" t="s">
        <v>22</v>
      </c>
      <c r="R413" s="1" t="s">
        <v>22</v>
      </c>
      <c r="S413" s="1" t="s">
        <v>23</v>
      </c>
      <c r="T413" s="1">
        <f t="shared" si="36"/>
        <v>5</v>
      </c>
      <c r="U413" s="1" t="str">
        <f t="shared" si="37"/>
        <v>High Risk</v>
      </c>
      <c r="V413" s="1" t="str">
        <f>IF(B413&lt;=30, "18-30", IF(B413&lt;=40, "31-40", IF(B413&lt;=50, "41-50", IF(B413&lt;=60, "51-60", "61-74"))))</f>
        <v>61-74</v>
      </c>
      <c r="W413" s="1" t="str">
        <f t="shared" si="38"/>
        <v>100001-150000</v>
      </c>
      <c r="X413" s="1" t="str">
        <f t="shared" si="39"/>
        <v>16-19</v>
      </c>
      <c r="Y413" s="1" t="str">
        <f t="shared" si="40"/>
        <v>25001-50000</v>
      </c>
      <c r="Z413" s="1" t="str">
        <f t="shared" si="41"/>
        <v>800-847</v>
      </c>
    </row>
    <row r="414" spans="1:26" x14ac:dyDescent="0.25">
      <c r="A414" s="1" t="s">
        <v>448</v>
      </c>
      <c r="B414" s="1">
        <v>23</v>
      </c>
      <c r="C414" s="1">
        <v>58919</v>
      </c>
      <c r="D414" s="1">
        <v>784</v>
      </c>
      <c r="E414" s="6">
        <v>0.394542811151955</v>
      </c>
      <c r="F414" s="1">
        <v>1</v>
      </c>
      <c r="G414" s="1">
        <v>0</v>
      </c>
      <c r="H414" s="1">
        <v>45776</v>
      </c>
      <c r="I414" s="6">
        <v>0.17478255525356501</v>
      </c>
      <c r="J414" s="2" t="s">
        <v>41</v>
      </c>
      <c r="K414" s="1">
        <v>5</v>
      </c>
      <c r="L414" s="1" t="s">
        <v>43</v>
      </c>
      <c r="M414" s="1" t="s">
        <v>27</v>
      </c>
      <c r="N414" s="1" t="s">
        <v>23</v>
      </c>
      <c r="O414" s="1" t="s">
        <v>28</v>
      </c>
      <c r="P414" s="1" t="s">
        <v>22</v>
      </c>
      <c r="Q414" s="1" t="s">
        <v>23</v>
      </c>
      <c r="R414" s="1" t="s">
        <v>28</v>
      </c>
      <c r="S414" s="1" t="s">
        <v>22</v>
      </c>
      <c r="T414" s="1">
        <f t="shared" si="36"/>
        <v>4</v>
      </c>
      <c r="U414" s="1" t="str">
        <f t="shared" si="37"/>
        <v>High Risk</v>
      </c>
      <c r="V414" s="1" t="str">
        <f>IF(B414&lt;=30, "18-30", IF(B414&lt;=40, "31-40", IF(B414&lt;=50, "41-50", IF(B414&lt;=60, "51-60", "61-74"))))</f>
        <v>18-30</v>
      </c>
      <c r="W414" s="1" t="str">
        <f t="shared" si="38"/>
        <v>50001-100000</v>
      </c>
      <c r="X414" s="1" t="str">
        <f t="shared" si="39"/>
        <v>0-5</v>
      </c>
      <c r="Y414" s="1" t="str">
        <f t="shared" si="40"/>
        <v>25001-50000</v>
      </c>
      <c r="Z414" s="1" t="str">
        <f t="shared" si="41"/>
        <v>700-799</v>
      </c>
    </row>
    <row r="415" spans="1:26" x14ac:dyDescent="0.25">
      <c r="A415" s="1" t="s">
        <v>449</v>
      </c>
      <c r="B415" s="1">
        <v>52</v>
      </c>
      <c r="C415" s="1">
        <v>109074</v>
      </c>
      <c r="D415" s="1">
        <v>401</v>
      </c>
      <c r="E415" s="6">
        <v>0.39753406511553901</v>
      </c>
      <c r="F415" s="1">
        <v>0</v>
      </c>
      <c r="G415" s="1">
        <v>0</v>
      </c>
      <c r="H415" s="1">
        <v>61210</v>
      </c>
      <c r="I415" s="6">
        <v>0.37658094913262102</v>
      </c>
      <c r="J415" s="2" t="s">
        <v>48</v>
      </c>
      <c r="K415" s="1">
        <v>6</v>
      </c>
      <c r="L415" s="1" t="s">
        <v>36</v>
      </c>
      <c r="M415" s="1" t="s">
        <v>31</v>
      </c>
      <c r="N415" s="1" t="s">
        <v>22</v>
      </c>
      <c r="O415" s="1" t="s">
        <v>23</v>
      </c>
      <c r="P415" s="1" t="s">
        <v>28</v>
      </c>
      <c r="Q415" s="1" t="s">
        <v>28</v>
      </c>
      <c r="R415" s="1" t="s">
        <v>23</v>
      </c>
      <c r="S415" s="1" t="s">
        <v>23</v>
      </c>
      <c r="T415" s="1">
        <f t="shared" si="36"/>
        <v>4</v>
      </c>
      <c r="U415" s="1" t="str">
        <f t="shared" si="37"/>
        <v>High Risk</v>
      </c>
      <c r="V415" s="1" t="str">
        <f>IF(B415&lt;=30, "18-30", IF(B415&lt;=40, "31-40", IF(B415&lt;=50, "41-50", IF(B415&lt;=60, "51-60", "61-74"))))</f>
        <v>51-60</v>
      </c>
      <c r="W415" s="1" t="str">
        <f t="shared" si="38"/>
        <v>100001-150000</v>
      </c>
      <c r="X415" s="1" t="str">
        <f t="shared" si="39"/>
        <v>6-10</v>
      </c>
      <c r="Y415" s="1" t="str">
        <f t="shared" si="40"/>
        <v>50001-75000</v>
      </c>
      <c r="Z415" s="1" t="str">
        <f t="shared" si="41"/>
        <v>400-499</v>
      </c>
    </row>
    <row r="416" spans="1:26" x14ac:dyDescent="0.25">
      <c r="A416" s="1" t="s">
        <v>450</v>
      </c>
      <c r="B416" s="1">
        <v>58</v>
      </c>
      <c r="C416" s="1">
        <v>152326</v>
      </c>
      <c r="D416" s="1">
        <v>474</v>
      </c>
      <c r="E416" s="6">
        <v>0.44849195598765002</v>
      </c>
      <c r="F416" s="1">
        <v>4</v>
      </c>
      <c r="G416" s="1">
        <v>1</v>
      </c>
      <c r="H416" s="1">
        <v>5626</v>
      </c>
      <c r="I416" s="6">
        <v>0.18351890606613899</v>
      </c>
      <c r="J416" s="2" t="s">
        <v>33</v>
      </c>
      <c r="K416" s="1">
        <v>9</v>
      </c>
      <c r="L416" s="1" t="s">
        <v>20</v>
      </c>
      <c r="M416" s="1" t="s">
        <v>27</v>
      </c>
      <c r="N416" s="1" t="s">
        <v>28</v>
      </c>
      <c r="O416" s="1" t="s">
        <v>23</v>
      </c>
      <c r="P416" s="1" t="s">
        <v>22</v>
      </c>
      <c r="Q416" s="1" t="s">
        <v>23</v>
      </c>
      <c r="R416" s="1" t="s">
        <v>28</v>
      </c>
      <c r="S416" s="1" t="s">
        <v>22</v>
      </c>
      <c r="T416" s="1">
        <f t="shared" si="36"/>
        <v>4</v>
      </c>
      <c r="U416" s="1" t="str">
        <f t="shared" si="37"/>
        <v>High Risk</v>
      </c>
      <c r="V416" s="1" t="str">
        <f>IF(B416&lt;=30, "18-30", IF(B416&lt;=40, "31-40", IF(B416&lt;=50, "41-50", IF(B416&lt;=60, "51-60", "61-74"))))</f>
        <v>51-60</v>
      </c>
      <c r="W416" s="1" t="str">
        <f t="shared" si="38"/>
        <v>150001-200000</v>
      </c>
      <c r="X416" s="1" t="str">
        <f t="shared" si="39"/>
        <v>6-10</v>
      </c>
      <c r="Y416" s="1" t="str">
        <f t="shared" si="40"/>
        <v>0-25000</v>
      </c>
      <c r="Z416" s="1" t="str">
        <f t="shared" si="41"/>
        <v>400-499</v>
      </c>
    </row>
    <row r="417" spans="1:26" x14ac:dyDescent="0.25">
      <c r="A417" s="1" t="s">
        <v>451</v>
      </c>
      <c r="B417" s="1">
        <v>54</v>
      </c>
      <c r="C417" s="1">
        <v>40934</v>
      </c>
      <c r="D417" s="1">
        <v>694</v>
      </c>
      <c r="E417" s="6">
        <v>0.35410906077805199</v>
      </c>
      <c r="F417" s="1">
        <v>5</v>
      </c>
      <c r="G417" s="1">
        <v>0</v>
      </c>
      <c r="H417" s="1">
        <v>62561</v>
      </c>
      <c r="I417" s="6">
        <v>0.360909860644271</v>
      </c>
      <c r="J417" s="2" t="s">
        <v>33</v>
      </c>
      <c r="K417" s="1">
        <v>6</v>
      </c>
      <c r="L417" s="1" t="s">
        <v>20</v>
      </c>
      <c r="M417" s="1" t="s">
        <v>21</v>
      </c>
      <c r="N417" s="1" t="s">
        <v>23</v>
      </c>
      <c r="O417" s="1" t="s">
        <v>22</v>
      </c>
      <c r="P417" s="1" t="s">
        <v>22</v>
      </c>
      <c r="Q417" s="1" t="s">
        <v>28</v>
      </c>
      <c r="R417" s="1" t="s">
        <v>23</v>
      </c>
      <c r="S417" s="1" t="s">
        <v>22</v>
      </c>
      <c r="T417" s="1">
        <f t="shared" si="36"/>
        <v>5</v>
      </c>
      <c r="U417" s="1" t="str">
        <f t="shared" si="37"/>
        <v>High Risk</v>
      </c>
      <c r="V417" s="1" t="str">
        <f>IF(B417&lt;=30, "18-30", IF(B417&lt;=40, "31-40", IF(B417&lt;=50, "41-50", IF(B417&lt;=60, "51-60", "61-74"))))</f>
        <v>51-60</v>
      </c>
      <c r="W417" s="1" t="str">
        <f t="shared" si="38"/>
        <v>0-50000</v>
      </c>
      <c r="X417" s="1" t="str">
        <f t="shared" si="39"/>
        <v>6-10</v>
      </c>
      <c r="Y417" s="1" t="str">
        <f t="shared" si="40"/>
        <v>50001-75000</v>
      </c>
      <c r="Z417" s="1" t="str">
        <f t="shared" si="41"/>
        <v>600-699</v>
      </c>
    </row>
    <row r="418" spans="1:26" x14ac:dyDescent="0.25">
      <c r="A418" s="1" t="s">
        <v>452</v>
      </c>
      <c r="B418" s="1">
        <v>41</v>
      </c>
      <c r="C418" s="1">
        <v>126888</v>
      </c>
      <c r="D418" s="1">
        <v>793</v>
      </c>
      <c r="E418" s="6">
        <v>0.33775735722889</v>
      </c>
      <c r="F418" s="1">
        <v>6</v>
      </c>
      <c r="G418" s="1">
        <v>0</v>
      </c>
      <c r="H418" s="1">
        <v>63412</v>
      </c>
      <c r="I418" s="6">
        <v>0.33700028462103598</v>
      </c>
      <c r="J418" s="2" t="s">
        <v>33</v>
      </c>
      <c r="K418" s="1">
        <v>1</v>
      </c>
      <c r="L418" s="1" t="s">
        <v>20</v>
      </c>
      <c r="M418" s="1" t="s">
        <v>27</v>
      </c>
      <c r="N418" s="1" t="s">
        <v>22</v>
      </c>
      <c r="O418" s="1" t="s">
        <v>28</v>
      </c>
      <c r="P418" s="1" t="s">
        <v>28</v>
      </c>
      <c r="Q418" s="1" t="s">
        <v>22</v>
      </c>
      <c r="R418" s="1" t="s">
        <v>23</v>
      </c>
      <c r="S418" s="1" t="s">
        <v>22</v>
      </c>
      <c r="T418" s="1">
        <f t="shared" si="36"/>
        <v>4</v>
      </c>
      <c r="U418" s="1" t="str">
        <f t="shared" si="37"/>
        <v>High Risk</v>
      </c>
      <c r="V418" s="1" t="str">
        <f>IF(B418&lt;=30, "18-30", IF(B418&lt;=40, "31-40", IF(B418&lt;=50, "41-50", IF(B418&lt;=60, "51-60", "61-74"))))</f>
        <v>41-50</v>
      </c>
      <c r="W418" s="1" t="str">
        <f t="shared" si="38"/>
        <v>100001-150000</v>
      </c>
      <c r="X418" s="1" t="str">
        <f t="shared" si="39"/>
        <v>0-5</v>
      </c>
      <c r="Y418" s="1" t="str">
        <f t="shared" si="40"/>
        <v>50001-75000</v>
      </c>
      <c r="Z418" s="1" t="str">
        <f t="shared" si="41"/>
        <v>700-799</v>
      </c>
    </row>
    <row r="419" spans="1:26" x14ac:dyDescent="0.25">
      <c r="A419" s="1" t="s">
        <v>453</v>
      </c>
      <c r="B419" s="1">
        <v>46</v>
      </c>
      <c r="C419" s="1">
        <v>73243</v>
      </c>
      <c r="D419" s="1">
        <v>595</v>
      </c>
      <c r="E419" s="6">
        <v>0.68686194918424603</v>
      </c>
      <c r="F419" s="1">
        <v>3</v>
      </c>
      <c r="G419" s="1">
        <v>0</v>
      </c>
      <c r="H419" s="1">
        <v>62253</v>
      </c>
      <c r="I419" s="6">
        <v>0.230551171397233</v>
      </c>
      <c r="J419" s="2" t="s">
        <v>48</v>
      </c>
      <c r="K419" s="1">
        <v>3</v>
      </c>
      <c r="L419" s="1" t="s">
        <v>20</v>
      </c>
      <c r="M419" s="1" t="s">
        <v>21</v>
      </c>
      <c r="N419" s="1" t="s">
        <v>22</v>
      </c>
      <c r="O419" s="1" t="s">
        <v>22</v>
      </c>
      <c r="P419" s="1" t="s">
        <v>22</v>
      </c>
      <c r="Q419" s="1" t="s">
        <v>28</v>
      </c>
      <c r="R419" s="1" t="s">
        <v>28</v>
      </c>
      <c r="S419" s="1" t="s">
        <v>22</v>
      </c>
      <c r="T419" s="1">
        <f t="shared" si="36"/>
        <v>4</v>
      </c>
      <c r="U419" s="1" t="str">
        <f t="shared" si="37"/>
        <v>High Risk</v>
      </c>
      <c r="V419" s="1" t="str">
        <f>IF(B419&lt;=30, "18-30", IF(B419&lt;=40, "31-40", IF(B419&lt;=50, "41-50", IF(B419&lt;=60, "51-60", "61-74"))))</f>
        <v>41-50</v>
      </c>
      <c r="W419" s="1" t="str">
        <f t="shared" si="38"/>
        <v>50001-100000</v>
      </c>
      <c r="X419" s="1" t="str">
        <f t="shared" si="39"/>
        <v>0-5</v>
      </c>
      <c r="Y419" s="1" t="str">
        <f t="shared" si="40"/>
        <v>50001-75000</v>
      </c>
      <c r="Z419" s="1" t="str">
        <f t="shared" si="41"/>
        <v>500-599</v>
      </c>
    </row>
    <row r="420" spans="1:26" x14ac:dyDescent="0.25">
      <c r="A420" s="1" t="s">
        <v>454</v>
      </c>
      <c r="B420" s="1">
        <v>66</v>
      </c>
      <c r="C420" s="1">
        <v>107658</v>
      </c>
      <c r="D420" s="1">
        <v>452</v>
      </c>
      <c r="E420" s="6">
        <v>0.70993083557206904</v>
      </c>
      <c r="F420" s="1">
        <v>4</v>
      </c>
      <c r="G420" s="1">
        <v>0</v>
      </c>
      <c r="H420" s="1">
        <v>46333</v>
      </c>
      <c r="I420" s="6">
        <v>0.33671701602334297</v>
      </c>
      <c r="J420" s="2" t="s">
        <v>41</v>
      </c>
      <c r="K420" s="1">
        <v>16</v>
      </c>
      <c r="L420" s="1" t="s">
        <v>30</v>
      </c>
      <c r="M420" s="1" t="s">
        <v>21</v>
      </c>
      <c r="N420" s="1" t="s">
        <v>22</v>
      </c>
      <c r="O420" s="1" t="s">
        <v>22</v>
      </c>
      <c r="P420" s="1" t="s">
        <v>22</v>
      </c>
      <c r="Q420" s="1" t="s">
        <v>22</v>
      </c>
      <c r="R420" s="1" t="s">
        <v>28</v>
      </c>
      <c r="S420" s="1" t="s">
        <v>28</v>
      </c>
      <c r="T420" s="1">
        <f t="shared" si="36"/>
        <v>4</v>
      </c>
      <c r="U420" s="1" t="str">
        <f t="shared" si="37"/>
        <v>High Risk</v>
      </c>
      <c r="V420" s="1" t="str">
        <f>IF(B420&lt;=30, "18-30", IF(B420&lt;=40, "31-40", IF(B420&lt;=50, "41-50", IF(B420&lt;=60, "51-60", "61-74"))))</f>
        <v>61-74</v>
      </c>
      <c r="W420" s="1" t="str">
        <f t="shared" si="38"/>
        <v>100001-150000</v>
      </c>
      <c r="X420" s="1" t="str">
        <f t="shared" si="39"/>
        <v>16-19</v>
      </c>
      <c r="Y420" s="1" t="str">
        <f t="shared" si="40"/>
        <v>25001-50000</v>
      </c>
      <c r="Z420" s="1" t="str">
        <f t="shared" si="41"/>
        <v>400-499</v>
      </c>
    </row>
    <row r="421" spans="1:26" x14ac:dyDescent="0.25">
      <c r="A421" s="1" t="s">
        <v>455</v>
      </c>
      <c r="B421" s="1">
        <v>63</v>
      </c>
      <c r="C421" s="1">
        <v>65990</v>
      </c>
      <c r="D421" s="1">
        <v>766</v>
      </c>
      <c r="E421" s="6">
        <v>0.223891330950518</v>
      </c>
      <c r="F421" s="1">
        <v>3</v>
      </c>
      <c r="G421" s="1">
        <v>0</v>
      </c>
      <c r="H421" s="1">
        <v>62253</v>
      </c>
      <c r="I421" s="6">
        <v>0.17654075542157599</v>
      </c>
      <c r="J421" s="2" t="s">
        <v>33</v>
      </c>
      <c r="K421" s="1">
        <v>0</v>
      </c>
      <c r="L421" s="1" t="s">
        <v>43</v>
      </c>
      <c r="M421" s="1" t="s">
        <v>21</v>
      </c>
      <c r="N421" s="1" t="s">
        <v>22</v>
      </c>
      <c r="O421" s="1" t="s">
        <v>22</v>
      </c>
      <c r="P421" s="1" t="s">
        <v>22</v>
      </c>
      <c r="Q421" s="1" t="s">
        <v>28</v>
      </c>
      <c r="R421" s="1" t="s">
        <v>28</v>
      </c>
      <c r="S421" s="1" t="s">
        <v>23</v>
      </c>
      <c r="T421" s="1">
        <f t="shared" si="36"/>
        <v>4</v>
      </c>
      <c r="U421" s="1" t="str">
        <f t="shared" si="37"/>
        <v>High Risk</v>
      </c>
      <c r="V421" s="1" t="str">
        <f>IF(B421&lt;=30, "18-30", IF(B421&lt;=40, "31-40", IF(B421&lt;=50, "41-50", IF(B421&lt;=60, "51-60", "61-74"))))</f>
        <v>61-74</v>
      </c>
      <c r="W421" s="1" t="str">
        <f t="shared" si="38"/>
        <v>50001-100000</v>
      </c>
      <c r="X421" s="1" t="str">
        <f t="shared" si="39"/>
        <v>0-5</v>
      </c>
      <c r="Y421" s="1" t="str">
        <f t="shared" si="40"/>
        <v>50001-75000</v>
      </c>
      <c r="Z421" s="1" t="str">
        <f t="shared" si="41"/>
        <v>700-799</v>
      </c>
    </row>
    <row r="422" spans="1:26" x14ac:dyDescent="0.25">
      <c r="A422" s="1" t="s">
        <v>456</v>
      </c>
      <c r="B422" s="1">
        <v>70</v>
      </c>
      <c r="C422" s="1">
        <v>180983</v>
      </c>
      <c r="D422" s="1">
        <v>711</v>
      </c>
      <c r="E422" s="6">
        <v>0.05</v>
      </c>
      <c r="F422" s="1">
        <v>2</v>
      </c>
      <c r="G422" s="1">
        <v>0</v>
      </c>
      <c r="H422" s="1">
        <v>73733</v>
      </c>
      <c r="I422" s="6">
        <v>0.20001000737362901</v>
      </c>
      <c r="J422" s="2" t="s">
        <v>25</v>
      </c>
      <c r="K422" s="1">
        <v>9</v>
      </c>
      <c r="L422" s="1" t="s">
        <v>20</v>
      </c>
      <c r="M422" s="1" t="s">
        <v>21</v>
      </c>
      <c r="N422" s="1" t="s">
        <v>23</v>
      </c>
      <c r="O422" s="1" t="s">
        <v>23</v>
      </c>
      <c r="P422" s="1" t="s">
        <v>22</v>
      </c>
      <c r="Q422" s="1" t="s">
        <v>23</v>
      </c>
      <c r="R422" s="1" t="s">
        <v>28</v>
      </c>
      <c r="S422" s="1" t="s">
        <v>23</v>
      </c>
      <c r="T422" s="1">
        <f t="shared" si="36"/>
        <v>5</v>
      </c>
      <c r="U422" s="1" t="str">
        <f t="shared" si="37"/>
        <v>High Risk</v>
      </c>
      <c r="V422" s="1" t="str">
        <f>IF(B422&lt;=30, "18-30", IF(B422&lt;=40, "31-40", IF(B422&lt;=50, "41-50", IF(B422&lt;=60, "51-60", "61-74"))))</f>
        <v>61-74</v>
      </c>
      <c r="W422" s="1" t="str">
        <f t="shared" si="38"/>
        <v>150001-200000</v>
      </c>
      <c r="X422" s="1" t="str">
        <f t="shared" si="39"/>
        <v>6-10</v>
      </c>
      <c r="Y422" s="1" t="str">
        <f t="shared" si="40"/>
        <v>50001-75000</v>
      </c>
      <c r="Z422" s="1" t="str">
        <f t="shared" si="41"/>
        <v>700-799</v>
      </c>
    </row>
    <row r="423" spans="1:26" x14ac:dyDescent="0.25">
      <c r="A423" s="1" t="s">
        <v>457</v>
      </c>
      <c r="B423" s="1">
        <v>48</v>
      </c>
      <c r="C423" s="1">
        <v>196415</v>
      </c>
      <c r="D423" s="1">
        <v>415</v>
      </c>
      <c r="E423" s="6">
        <v>0.712674969914186</v>
      </c>
      <c r="F423" s="1">
        <v>6</v>
      </c>
      <c r="G423" s="1">
        <v>0</v>
      </c>
      <c r="H423" s="1">
        <v>95276</v>
      </c>
      <c r="I423" s="6">
        <v>0.27628122615879303</v>
      </c>
      <c r="J423" s="2" t="s">
        <v>41</v>
      </c>
      <c r="K423" s="1">
        <v>18</v>
      </c>
      <c r="L423" s="1" t="s">
        <v>26</v>
      </c>
      <c r="M423" s="1" t="s">
        <v>21</v>
      </c>
      <c r="N423" s="1" t="s">
        <v>28</v>
      </c>
      <c r="O423" s="1" t="s">
        <v>22</v>
      </c>
      <c r="P423" s="1" t="s">
        <v>22</v>
      </c>
      <c r="Q423" s="1" t="s">
        <v>28</v>
      </c>
      <c r="R423" s="1" t="s">
        <v>23</v>
      </c>
      <c r="S423" s="1" t="s">
        <v>23</v>
      </c>
      <c r="T423" s="1">
        <f t="shared" si="36"/>
        <v>4</v>
      </c>
      <c r="U423" s="1" t="str">
        <f t="shared" si="37"/>
        <v>High Risk</v>
      </c>
      <c r="V423" s="1" t="str">
        <f>IF(B423&lt;=30, "18-30", IF(B423&lt;=40, "31-40", IF(B423&lt;=50, "41-50", IF(B423&lt;=60, "51-60", "61-74"))))</f>
        <v>41-50</v>
      </c>
      <c r="W423" s="1" t="str">
        <f t="shared" si="38"/>
        <v>150001-200000</v>
      </c>
      <c r="X423" s="1" t="str">
        <f t="shared" si="39"/>
        <v>16-19</v>
      </c>
      <c r="Y423" s="1" t="str">
        <f t="shared" si="40"/>
        <v>75001-100000</v>
      </c>
      <c r="Z423" s="1" t="str">
        <f t="shared" si="41"/>
        <v>400-499</v>
      </c>
    </row>
    <row r="424" spans="1:26" x14ac:dyDescent="0.25">
      <c r="A424" s="1" t="s">
        <v>458</v>
      </c>
      <c r="B424" s="1">
        <v>52</v>
      </c>
      <c r="C424" s="1">
        <v>179506</v>
      </c>
      <c r="D424" s="1">
        <v>398</v>
      </c>
      <c r="E424" s="6">
        <v>0.25423991628957199</v>
      </c>
      <c r="F424" s="1">
        <v>3</v>
      </c>
      <c r="G424" s="1">
        <v>0</v>
      </c>
      <c r="H424" s="1">
        <v>59691</v>
      </c>
      <c r="I424" s="6">
        <v>0.30789278190722202</v>
      </c>
      <c r="J424" s="2" t="s">
        <v>41</v>
      </c>
      <c r="K424" s="1">
        <v>14</v>
      </c>
      <c r="L424" s="1" t="s">
        <v>20</v>
      </c>
      <c r="M424" s="1" t="s">
        <v>51</v>
      </c>
      <c r="N424" s="1" t="s">
        <v>28</v>
      </c>
      <c r="O424" s="1" t="s">
        <v>22</v>
      </c>
      <c r="P424" s="1" t="s">
        <v>23</v>
      </c>
      <c r="Q424" s="1" t="s">
        <v>28</v>
      </c>
      <c r="R424" s="1" t="s">
        <v>28</v>
      </c>
      <c r="S424" s="1" t="s">
        <v>23</v>
      </c>
      <c r="T424" s="1">
        <f t="shared" si="36"/>
        <v>3</v>
      </c>
      <c r="U424" s="1" t="str">
        <f t="shared" si="37"/>
        <v>Low Risk</v>
      </c>
      <c r="V424" s="1" t="str">
        <f>IF(B424&lt;=30, "18-30", IF(B424&lt;=40, "31-40", IF(B424&lt;=50, "41-50", IF(B424&lt;=60, "51-60", "61-74"))))</f>
        <v>51-60</v>
      </c>
      <c r="W424" s="1" t="str">
        <f t="shared" si="38"/>
        <v>150001-200000</v>
      </c>
      <c r="X424" s="1" t="str">
        <f t="shared" si="39"/>
        <v>11-15</v>
      </c>
      <c r="Y424" s="1" t="str">
        <f t="shared" si="40"/>
        <v>50001-75000</v>
      </c>
      <c r="Z424" s="1" t="str">
        <f t="shared" si="41"/>
        <v>300-399</v>
      </c>
    </row>
    <row r="425" spans="1:26" x14ac:dyDescent="0.25">
      <c r="A425" s="1" t="s">
        <v>459</v>
      </c>
      <c r="B425" s="1">
        <v>50</v>
      </c>
      <c r="C425" s="1">
        <v>71570</v>
      </c>
      <c r="D425" s="1">
        <v>634</v>
      </c>
      <c r="E425" s="6">
        <v>0.54254896769194705</v>
      </c>
      <c r="F425" s="1">
        <v>2</v>
      </c>
      <c r="G425" s="1">
        <v>1</v>
      </c>
      <c r="H425" s="1">
        <v>36820</v>
      </c>
      <c r="I425" s="6">
        <v>0.26963614630121402</v>
      </c>
      <c r="J425" s="2" t="s">
        <v>41</v>
      </c>
      <c r="K425" s="1">
        <v>9</v>
      </c>
      <c r="L425" s="1" t="s">
        <v>43</v>
      </c>
      <c r="M425" s="1" t="s">
        <v>27</v>
      </c>
      <c r="N425" s="1" t="s">
        <v>23</v>
      </c>
      <c r="O425" s="1" t="s">
        <v>22</v>
      </c>
      <c r="P425" s="1" t="s">
        <v>23</v>
      </c>
      <c r="Q425" s="1" t="s">
        <v>28</v>
      </c>
      <c r="R425" s="1" t="s">
        <v>22</v>
      </c>
      <c r="S425" s="1" t="s">
        <v>22</v>
      </c>
      <c r="T425" s="1">
        <f t="shared" si="36"/>
        <v>5</v>
      </c>
      <c r="U425" s="1" t="str">
        <f t="shared" si="37"/>
        <v>High Risk</v>
      </c>
      <c r="V425" s="1" t="str">
        <f>IF(B425&lt;=30, "18-30", IF(B425&lt;=40, "31-40", IF(B425&lt;=50, "41-50", IF(B425&lt;=60, "51-60", "61-74"))))</f>
        <v>41-50</v>
      </c>
      <c r="W425" s="1" t="str">
        <f t="shared" si="38"/>
        <v>50001-100000</v>
      </c>
      <c r="X425" s="1" t="str">
        <f t="shared" si="39"/>
        <v>6-10</v>
      </c>
      <c r="Y425" s="1" t="str">
        <f t="shared" si="40"/>
        <v>25001-50000</v>
      </c>
      <c r="Z425" s="1" t="str">
        <f t="shared" si="41"/>
        <v>600-699</v>
      </c>
    </row>
    <row r="426" spans="1:26" x14ac:dyDescent="0.25">
      <c r="A426" s="1" t="s">
        <v>460</v>
      </c>
      <c r="B426" s="1">
        <v>69</v>
      </c>
      <c r="C426" s="1">
        <v>104588</v>
      </c>
      <c r="D426" s="1">
        <v>811</v>
      </c>
      <c r="E426" s="6">
        <v>0.186865625394356</v>
      </c>
      <c r="F426" s="1">
        <v>0</v>
      </c>
      <c r="G426" s="1">
        <v>0</v>
      </c>
      <c r="H426" s="1">
        <v>65548</v>
      </c>
      <c r="I426" s="6">
        <v>0.34331159638731101</v>
      </c>
      <c r="J426" s="2" t="s">
        <v>33</v>
      </c>
      <c r="K426" s="1">
        <v>18</v>
      </c>
      <c r="L426" s="1" t="s">
        <v>20</v>
      </c>
      <c r="M426" s="1" t="s">
        <v>51</v>
      </c>
      <c r="N426" s="1" t="s">
        <v>23</v>
      </c>
      <c r="O426" s="1" t="s">
        <v>28</v>
      </c>
      <c r="P426" s="1" t="s">
        <v>23</v>
      </c>
      <c r="Q426" s="1" t="s">
        <v>23</v>
      </c>
      <c r="R426" s="1" t="s">
        <v>23</v>
      </c>
      <c r="S426" s="1" t="s">
        <v>22</v>
      </c>
      <c r="T426" s="1">
        <f t="shared" si="36"/>
        <v>5</v>
      </c>
      <c r="U426" s="1" t="str">
        <f t="shared" si="37"/>
        <v>High Risk</v>
      </c>
      <c r="V426" s="1" t="str">
        <f>IF(B426&lt;=30, "18-30", IF(B426&lt;=40, "31-40", IF(B426&lt;=50, "41-50", IF(B426&lt;=60, "51-60", "61-74"))))</f>
        <v>61-74</v>
      </c>
      <c r="W426" s="1" t="str">
        <f t="shared" si="38"/>
        <v>100001-150000</v>
      </c>
      <c r="X426" s="1" t="str">
        <f t="shared" si="39"/>
        <v>16-19</v>
      </c>
      <c r="Y426" s="1" t="str">
        <f t="shared" si="40"/>
        <v>50001-75000</v>
      </c>
      <c r="Z426" s="1" t="str">
        <f t="shared" si="41"/>
        <v>800-847</v>
      </c>
    </row>
    <row r="427" spans="1:26" x14ac:dyDescent="0.25">
      <c r="A427" s="1" t="s">
        <v>461</v>
      </c>
      <c r="B427" s="1">
        <v>38</v>
      </c>
      <c r="C427" s="1">
        <v>146800</v>
      </c>
      <c r="D427" s="1">
        <v>500</v>
      </c>
      <c r="E427" s="6">
        <v>0.75955099705193396</v>
      </c>
      <c r="F427" s="1">
        <v>3</v>
      </c>
      <c r="G427" s="1">
        <v>0</v>
      </c>
      <c r="H427" s="1">
        <v>29584</v>
      </c>
      <c r="I427" s="6">
        <v>0.33884664150482902</v>
      </c>
      <c r="J427" s="2" t="s">
        <v>41</v>
      </c>
      <c r="K427" s="1">
        <v>11</v>
      </c>
      <c r="L427" s="1" t="s">
        <v>30</v>
      </c>
      <c r="M427" s="1" t="s">
        <v>51</v>
      </c>
      <c r="N427" s="1" t="s">
        <v>22</v>
      </c>
      <c r="O427" s="1" t="s">
        <v>28</v>
      </c>
      <c r="P427" s="1" t="s">
        <v>23</v>
      </c>
      <c r="Q427" s="1" t="s">
        <v>23</v>
      </c>
      <c r="R427" s="1" t="s">
        <v>22</v>
      </c>
      <c r="S427" s="1" t="s">
        <v>22</v>
      </c>
      <c r="T427" s="1">
        <f t="shared" si="36"/>
        <v>5</v>
      </c>
      <c r="U427" s="1" t="str">
        <f t="shared" si="37"/>
        <v>High Risk</v>
      </c>
      <c r="V427" s="1" t="str">
        <f>IF(B427&lt;=30, "18-30", IF(B427&lt;=40, "31-40", IF(B427&lt;=50, "41-50", IF(B427&lt;=60, "51-60", "61-74"))))</f>
        <v>31-40</v>
      </c>
      <c r="W427" s="1" t="str">
        <f t="shared" si="38"/>
        <v>100001-150000</v>
      </c>
      <c r="X427" s="1" t="str">
        <f t="shared" si="39"/>
        <v>11-15</v>
      </c>
      <c r="Y427" s="1" t="str">
        <f t="shared" si="40"/>
        <v>25001-50000</v>
      </c>
      <c r="Z427" s="1" t="str">
        <f t="shared" si="41"/>
        <v>500-599</v>
      </c>
    </row>
    <row r="428" spans="1:26" x14ac:dyDescent="0.25">
      <c r="A428" s="1" t="s">
        <v>462</v>
      </c>
      <c r="B428" s="1">
        <v>49</v>
      </c>
      <c r="C428" s="1">
        <v>163216</v>
      </c>
      <c r="D428" s="1">
        <v>768</v>
      </c>
      <c r="E428" s="6">
        <v>1.0087335790603</v>
      </c>
      <c r="F428" s="1">
        <v>6</v>
      </c>
      <c r="G428" s="1">
        <v>0</v>
      </c>
      <c r="H428" s="1">
        <v>60530</v>
      </c>
      <c r="I428" s="6">
        <v>0.45293668083481398</v>
      </c>
      <c r="J428" s="2" t="s">
        <v>41</v>
      </c>
      <c r="K428" s="1">
        <v>15</v>
      </c>
      <c r="L428" s="1" t="s">
        <v>36</v>
      </c>
      <c r="M428" s="1" t="s">
        <v>37</v>
      </c>
      <c r="N428" s="1" t="s">
        <v>22</v>
      </c>
      <c r="O428" s="1" t="s">
        <v>28</v>
      </c>
      <c r="P428" s="1" t="s">
        <v>23</v>
      </c>
      <c r="Q428" s="1" t="s">
        <v>22</v>
      </c>
      <c r="R428" s="1" t="s">
        <v>22</v>
      </c>
      <c r="S428" s="1" t="s">
        <v>23</v>
      </c>
      <c r="T428" s="1">
        <f t="shared" si="36"/>
        <v>5</v>
      </c>
      <c r="U428" s="1" t="str">
        <f t="shared" si="37"/>
        <v>High Risk</v>
      </c>
      <c r="V428" s="1" t="str">
        <f>IF(B428&lt;=30, "18-30", IF(B428&lt;=40, "31-40", IF(B428&lt;=50, "41-50", IF(B428&lt;=60, "51-60", "61-74"))))</f>
        <v>41-50</v>
      </c>
      <c r="W428" s="1" t="str">
        <f t="shared" si="38"/>
        <v>150001-200000</v>
      </c>
      <c r="X428" s="1" t="str">
        <f t="shared" si="39"/>
        <v>11-15</v>
      </c>
      <c r="Y428" s="1" t="str">
        <f t="shared" si="40"/>
        <v>50001-75000</v>
      </c>
      <c r="Z428" s="1" t="str">
        <f t="shared" si="41"/>
        <v>700-799</v>
      </c>
    </row>
    <row r="429" spans="1:26" x14ac:dyDescent="0.25">
      <c r="A429" s="1" t="s">
        <v>463</v>
      </c>
      <c r="B429" s="1">
        <v>40</v>
      </c>
      <c r="C429" s="1">
        <v>193677</v>
      </c>
      <c r="D429" s="1">
        <v>320</v>
      </c>
      <c r="E429" s="6">
        <v>0.53656138184106705</v>
      </c>
      <c r="F429" s="1">
        <v>4</v>
      </c>
      <c r="G429" s="1">
        <v>0</v>
      </c>
      <c r="H429" s="1">
        <v>36913</v>
      </c>
      <c r="I429" s="6">
        <v>0.290471465285499</v>
      </c>
      <c r="J429" s="2" t="s">
        <v>25</v>
      </c>
      <c r="K429" s="1">
        <v>8</v>
      </c>
      <c r="L429" s="1" t="s">
        <v>36</v>
      </c>
      <c r="M429" s="1" t="s">
        <v>37</v>
      </c>
      <c r="N429" s="1" t="s">
        <v>23</v>
      </c>
      <c r="O429" s="1" t="s">
        <v>28</v>
      </c>
      <c r="P429" s="1" t="s">
        <v>23</v>
      </c>
      <c r="Q429" s="1" t="s">
        <v>28</v>
      </c>
      <c r="R429" s="1" t="s">
        <v>22</v>
      </c>
      <c r="S429" s="1" t="s">
        <v>23</v>
      </c>
      <c r="T429" s="1">
        <f t="shared" si="36"/>
        <v>4</v>
      </c>
      <c r="U429" s="1" t="str">
        <f t="shared" si="37"/>
        <v>High Risk</v>
      </c>
      <c r="V429" s="1" t="str">
        <f>IF(B429&lt;=30, "18-30", IF(B429&lt;=40, "31-40", IF(B429&lt;=50, "41-50", IF(B429&lt;=60, "51-60", "61-74"))))</f>
        <v>31-40</v>
      </c>
      <c r="W429" s="1" t="str">
        <f t="shared" si="38"/>
        <v>150001-200000</v>
      </c>
      <c r="X429" s="1" t="str">
        <f t="shared" si="39"/>
        <v>6-10</v>
      </c>
      <c r="Y429" s="1" t="str">
        <f t="shared" si="40"/>
        <v>25001-50000</v>
      </c>
      <c r="Z429" s="1" t="str">
        <f t="shared" si="41"/>
        <v>300-399</v>
      </c>
    </row>
    <row r="430" spans="1:26" x14ac:dyDescent="0.25">
      <c r="A430" s="1" t="s">
        <v>464</v>
      </c>
      <c r="B430" s="1">
        <v>50</v>
      </c>
      <c r="C430" s="1">
        <v>38049</v>
      </c>
      <c r="D430" s="1">
        <v>673</v>
      </c>
      <c r="E430" s="6">
        <v>0.48117947030809599</v>
      </c>
      <c r="F430" s="1">
        <v>2</v>
      </c>
      <c r="G430" s="1">
        <v>0</v>
      </c>
      <c r="H430" s="1">
        <v>62342</v>
      </c>
      <c r="I430" s="6">
        <v>0.41945634311841201</v>
      </c>
      <c r="J430" s="2" t="s">
        <v>33</v>
      </c>
      <c r="K430" s="1">
        <v>14</v>
      </c>
      <c r="L430" s="1" t="s">
        <v>43</v>
      </c>
      <c r="M430" s="1" t="s">
        <v>37</v>
      </c>
      <c r="N430" s="1" t="s">
        <v>28</v>
      </c>
      <c r="O430" s="1" t="s">
        <v>23</v>
      </c>
      <c r="P430" s="1" t="s">
        <v>28</v>
      </c>
      <c r="Q430" s="1" t="s">
        <v>22</v>
      </c>
      <c r="R430" s="1" t="s">
        <v>22</v>
      </c>
      <c r="S430" s="1" t="s">
        <v>28</v>
      </c>
      <c r="T430" s="1">
        <f t="shared" si="36"/>
        <v>3</v>
      </c>
      <c r="U430" s="1" t="str">
        <f t="shared" si="37"/>
        <v>Low Risk</v>
      </c>
      <c r="V430" s="1" t="str">
        <f>IF(B430&lt;=30, "18-30", IF(B430&lt;=40, "31-40", IF(B430&lt;=50, "41-50", IF(B430&lt;=60, "51-60", "61-74"))))</f>
        <v>41-50</v>
      </c>
      <c r="W430" s="1" t="str">
        <f t="shared" si="38"/>
        <v>0-50000</v>
      </c>
      <c r="X430" s="1" t="str">
        <f t="shared" si="39"/>
        <v>11-15</v>
      </c>
      <c r="Y430" s="1" t="str">
        <f t="shared" si="40"/>
        <v>50001-75000</v>
      </c>
      <c r="Z430" s="1" t="str">
        <f t="shared" si="41"/>
        <v>600-699</v>
      </c>
    </row>
    <row r="431" spans="1:26" x14ac:dyDescent="0.25">
      <c r="A431" s="1" t="s">
        <v>465</v>
      </c>
      <c r="B431" s="1">
        <v>20</v>
      </c>
      <c r="C431" s="1">
        <v>129821</v>
      </c>
      <c r="D431" s="1">
        <v>536</v>
      </c>
      <c r="E431" s="6">
        <v>0.43557208496198702</v>
      </c>
      <c r="F431" s="1">
        <v>4</v>
      </c>
      <c r="G431" s="1">
        <v>1</v>
      </c>
      <c r="H431" s="1">
        <v>49798</v>
      </c>
      <c r="I431" s="6">
        <v>0.392072551289389</v>
      </c>
      <c r="J431" s="2" t="s">
        <v>33</v>
      </c>
      <c r="K431" s="1">
        <v>16</v>
      </c>
      <c r="L431" s="1" t="s">
        <v>36</v>
      </c>
      <c r="M431" s="1" t="s">
        <v>31</v>
      </c>
      <c r="N431" s="1" t="s">
        <v>23</v>
      </c>
      <c r="O431" s="1" t="s">
        <v>28</v>
      </c>
      <c r="P431" s="1" t="s">
        <v>23</v>
      </c>
      <c r="Q431" s="1" t="s">
        <v>22</v>
      </c>
      <c r="R431" s="1" t="s">
        <v>22</v>
      </c>
      <c r="S431" s="1" t="s">
        <v>28</v>
      </c>
      <c r="T431" s="1">
        <f t="shared" si="36"/>
        <v>4</v>
      </c>
      <c r="U431" s="1" t="str">
        <f t="shared" si="37"/>
        <v>High Risk</v>
      </c>
      <c r="V431" s="1" t="str">
        <f>IF(B431&lt;=30, "18-30", IF(B431&lt;=40, "31-40", IF(B431&lt;=50, "41-50", IF(B431&lt;=60, "51-60", "61-74"))))</f>
        <v>18-30</v>
      </c>
      <c r="W431" s="1" t="str">
        <f t="shared" si="38"/>
        <v>100001-150000</v>
      </c>
      <c r="X431" s="1" t="str">
        <f t="shared" si="39"/>
        <v>16-19</v>
      </c>
      <c r="Y431" s="1" t="str">
        <f t="shared" si="40"/>
        <v>25001-50000</v>
      </c>
      <c r="Z431" s="1" t="str">
        <f t="shared" si="41"/>
        <v>500-599</v>
      </c>
    </row>
    <row r="432" spans="1:26" x14ac:dyDescent="0.25">
      <c r="A432" s="1" t="s">
        <v>466</v>
      </c>
      <c r="B432" s="1">
        <v>35</v>
      </c>
      <c r="C432" s="1">
        <v>115235</v>
      </c>
      <c r="D432" s="1">
        <v>691</v>
      </c>
      <c r="E432" s="6">
        <v>0.65635986226258203</v>
      </c>
      <c r="F432" s="1">
        <v>6</v>
      </c>
      <c r="G432" s="1">
        <v>0</v>
      </c>
      <c r="H432" s="1">
        <v>95276</v>
      </c>
      <c r="I432" s="6">
        <v>0.52939772832931398</v>
      </c>
      <c r="J432" s="2" t="s">
        <v>25</v>
      </c>
      <c r="K432" s="1">
        <v>13</v>
      </c>
      <c r="L432" s="1" t="s">
        <v>36</v>
      </c>
      <c r="M432" s="1" t="s">
        <v>37</v>
      </c>
      <c r="N432" s="1" t="s">
        <v>23</v>
      </c>
      <c r="O432" s="1" t="s">
        <v>28</v>
      </c>
      <c r="P432" s="1" t="s">
        <v>22</v>
      </c>
      <c r="Q432" s="1" t="s">
        <v>28</v>
      </c>
      <c r="R432" s="1" t="s">
        <v>22</v>
      </c>
      <c r="S432" s="1" t="s">
        <v>23</v>
      </c>
      <c r="T432" s="1">
        <f t="shared" si="36"/>
        <v>4</v>
      </c>
      <c r="U432" s="1" t="str">
        <f t="shared" si="37"/>
        <v>High Risk</v>
      </c>
      <c r="V432" s="1" t="str">
        <f>IF(B432&lt;=30, "18-30", IF(B432&lt;=40, "31-40", IF(B432&lt;=50, "41-50", IF(B432&lt;=60, "51-60", "61-74"))))</f>
        <v>31-40</v>
      </c>
      <c r="W432" s="1" t="str">
        <f t="shared" si="38"/>
        <v>100001-150000</v>
      </c>
      <c r="X432" s="1" t="str">
        <f t="shared" si="39"/>
        <v>11-15</v>
      </c>
      <c r="Y432" s="1" t="str">
        <f t="shared" si="40"/>
        <v>75001-100000</v>
      </c>
      <c r="Z432" s="1" t="str">
        <f t="shared" si="41"/>
        <v>600-699</v>
      </c>
    </row>
    <row r="433" spans="1:26" x14ac:dyDescent="0.25">
      <c r="A433" s="1" t="s">
        <v>467</v>
      </c>
      <c r="B433" s="1">
        <v>42</v>
      </c>
      <c r="C433" s="1">
        <v>108610</v>
      </c>
      <c r="D433" s="1">
        <v>467</v>
      </c>
      <c r="E433" s="6">
        <v>0.61353735018691702</v>
      </c>
      <c r="F433" s="1">
        <v>1</v>
      </c>
      <c r="G433" s="1">
        <v>0</v>
      </c>
      <c r="H433" s="1">
        <v>55812</v>
      </c>
      <c r="I433" s="6">
        <v>0.287274198009772</v>
      </c>
      <c r="J433" s="2" t="s">
        <v>25</v>
      </c>
      <c r="K433" s="1">
        <v>17</v>
      </c>
      <c r="L433" s="1" t="s">
        <v>26</v>
      </c>
      <c r="M433" s="1" t="s">
        <v>27</v>
      </c>
      <c r="N433" s="1" t="s">
        <v>28</v>
      </c>
      <c r="O433" s="1" t="s">
        <v>22</v>
      </c>
      <c r="P433" s="1" t="s">
        <v>23</v>
      </c>
      <c r="Q433" s="1" t="s">
        <v>28</v>
      </c>
      <c r="R433" s="1" t="s">
        <v>22</v>
      </c>
      <c r="S433" s="1" t="s">
        <v>23</v>
      </c>
      <c r="T433" s="1">
        <f t="shared" si="36"/>
        <v>4</v>
      </c>
      <c r="U433" s="1" t="str">
        <f t="shared" si="37"/>
        <v>High Risk</v>
      </c>
      <c r="V433" s="1" t="str">
        <f>IF(B433&lt;=30, "18-30", IF(B433&lt;=40, "31-40", IF(B433&lt;=50, "41-50", IF(B433&lt;=60, "51-60", "61-74"))))</f>
        <v>41-50</v>
      </c>
      <c r="W433" s="1" t="str">
        <f t="shared" si="38"/>
        <v>100001-150000</v>
      </c>
      <c r="X433" s="1" t="str">
        <f t="shared" si="39"/>
        <v>16-19</v>
      </c>
      <c r="Y433" s="1" t="str">
        <f t="shared" si="40"/>
        <v>50001-75000</v>
      </c>
      <c r="Z433" s="1" t="str">
        <f t="shared" si="41"/>
        <v>400-499</v>
      </c>
    </row>
    <row r="434" spans="1:26" x14ac:dyDescent="0.25">
      <c r="A434" s="1" t="s">
        <v>468</v>
      </c>
      <c r="B434" s="1">
        <v>59</v>
      </c>
      <c r="C434" s="1">
        <v>31364</v>
      </c>
      <c r="D434" s="1">
        <v>739</v>
      </c>
      <c r="E434" s="6">
        <v>0.70069969071057203</v>
      </c>
      <c r="F434" s="1">
        <v>2</v>
      </c>
      <c r="G434" s="1">
        <v>0</v>
      </c>
      <c r="H434" s="1">
        <v>24851</v>
      </c>
      <c r="I434" s="6">
        <v>0.25796412785470102</v>
      </c>
      <c r="J434" s="2" t="s">
        <v>41</v>
      </c>
      <c r="K434" s="1">
        <v>1</v>
      </c>
      <c r="L434" s="1" t="s">
        <v>43</v>
      </c>
      <c r="M434" s="1" t="s">
        <v>51</v>
      </c>
      <c r="N434" s="1" t="s">
        <v>28</v>
      </c>
      <c r="O434" s="1" t="s">
        <v>22</v>
      </c>
      <c r="P434" s="1" t="s">
        <v>28</v>
      </c>
      <c r="Q434" s="1" t="s">
        <v>23</v>
      </c>
      <c r="R434" s="1" t="s">
        <v>28</v>
      </c>
      <c r="S434" s="1" t="s">
        <v>23</v>
      </c>
      <c r="T434" s="1">
        <f t="shared" si="36"/>
        <v>3</v>
      </c>
      <c r="U434" s="1" t="str">
        <f t="shared" si="37"/>
        <v>Low Risk</v>
      </c>
      <c r="V434" s="1" t="str">
        <f>IF(B434&lt;=30, "18-30", IF(B434&lt;=40, "31-40", IF(B434&lt;=50, "41-50", IF(B434&lt;=60, "51-60", "61-74"))))</f>
        <v>51-60</v>
      </c>
      <c r="W434" s="1" t="str">
        <f t="shared" si="38"/>
        <v>0-50000</v>
      </c>
      <c r="X434" s="1" t="str">
        <f t="shared" si="39"/>
        <v>0-5</v>
      </c>
      <c r="Y434" s="1" t="str">
        <f t="shared" si="40"/>
        <v>0-25000</v>
      </c>
      <c r="Z434" s="1" t="str">
        <f t="shared" si="41"/>
        <v>700-799</v>
      </c>
    </row>
    <row r="435" spans="1:26" x14ac:dyDescent="0.25">
      <c r="A435" s="1" t="s">
        <v>469</v>
      </c>
      <c r="B435" s="1">
        <v>48</v>
      </c>
      <c r="C435" s="1">
        <v>184160</v>
      </c>
      <c r="D435" s="1">
        <v>572</v>
      </c>
      <c r="E435" s="6">
        <v>0.37441669548038298</v>
      </c>
      <c r="F435" s="1">
        <v>3</v>
      </c>
      <c r="G435" s="1">
        <v>0</v>
      </c>
      <c r="H435" s="1">
        <v>78289</v>
      </c>
      <c r="I435" s="6">
        <v>0.42576942222437297</v>
      </c>
      <c r="J435" s="2" t="s">
        <v>33</v>
      </c>
      <c r="K435" s="1">
        <v>3</v>
      </c>
      <c r="L435" s="1" t="s">
        <v>43</v>
      </c>
      <c r="M435" s="1" t="s">
        <v>27</v>
      </c>
      <c r="N435" s="1" t="s">
        <v>22</v>
      </c>
      <c r="O435" s="1" t="s">
        <v>22</v>
      </c>
      <c r="P435" s="1" t="s">
        <v>22</v>
      </c>
      <c r="Q435" s="1" t="s">
        <v>22</v>
      </c>
      <c r="R435" s="1" t="s">
        <v>23</v>
      </c>
      <c r="S435" s="1" t="s">
        <v>22</v>
      </c>
      <c r="T435" s="1">
        <f t="shared" si="36"/>
        <v>6</v>
      </c>
      <c r="U435" s="1" t="str">
        <f t="shared" si="37"/>
        <v>High Risk</v>
      </c>
      <c r="V435" s="1" t="str">
        <f>IF(B435&lt;=30, "18-30", IF(B435&lt;=40, "31-40", IF(B435&lt;=50, "41-50", IF(B435&lt;=60, "51-60", "61-74"))))</f>
        <v>41-50</v>
      </c>
      <c r="W435" s="1" t="str">
        <f t="shared" si="38"/>
        <v>150001-200000</v>
      </c>
      <c r="X435" s="1" t="str">
        <f t="shared" si="39"/>
        <v>0-5</v>
      </c>
      <c r="Y435" s="1" t="str">
        <f t="shared" si="40"/>
        <v>75001-100000</v>
      </c>
      <c r="Z435" s="1" t="str">
        <f t="shared" si="41"/>
        <v>500-599</v>
      </c>
    </row>
    <row r="436" spans="1:26" x14ac:dyDescent="0.25">
      <c r="A436" s="1" t="s">
        <v>470</v>
      </c>
      <c r="B436" s="1">
        <v>71</v>
      </c>
      <c r="C436" s="1">
        <v>59238</v>
      </c>
      <c r="D436" s="1">
        <v>401</v>
      </c>
      <c r="E436" s="6">
        <v>0.56802354128092902</v>
      </c>
      <c r="F436" s="1">
        <v>2</v>
      </c>
      <c r="G436" s="1">
        <v>0</v>
      </c>
      <c r="H436" s="1">
        <v>20052</v>
      </c>
      <c r="I436" s="6">
        <v>0.33854325717412598</v>
      </c>
      <c r="J436" s="2" t="s">
        <v>48</v>
      </c>
      <c r="K436" s="1">
        <v>17</v>
      </c>
      <c r="L436" s="1" t="s">
        <v>36</v>
      </c>
      <c r="M436" s="1" t="s">
        <v>37</v>
      </c>
      <c r="N436" s="1" t="s">
        <v>23</v>
      </c>
      <c r="O436" s="1" t="s">
        <v>28</v>
      </c>
      <c r="P436" s="1" t="s">
        <v>23</v>
      </c>
      <c r="Q436" s="1" t="s">
        <v>23</v>
      </c>
      <c r="R436" s="1" t="s">
        <v>23</v>
      </c>
      <c r="S436" s="1" t="s">
        <v>28</v>
      </c>
      <c r="T436" s="1">
        <f t="shared" si="36"/>
        <v>4</v>
      </c>
      <c r="U436" s="1" t="str">
        <f t="shared" si="37"/>
        <v>High Risk</v>
      </c>
      <c r="V436" s="1" t="str">
        <f>IF(B436&lt;=30, "18-30", IF(B436&lt;=40, "31-40", IF(B436&lt;=50, "41-50", IF(B436&lt;=60, "51-60", "61-74"))))</f>
        <v>61-74</v>
      </c>
      <c r="W436" s="1" t="str">
        <f t="shared" si="38"/>
        <v>50001-100000</v>
      </c>
      <c r="X436" s="1" t="str">
        <f t="shared" si="39"/>
        <v>16-19</v>
      </c>
      <c r="Y436" s="1" t="str">
        <f t="shared" si="40"/>
        <v>0-25000</v>
      </c>
      <c r="Z436" s="1" t="str">
        <f t="shared" si="41"/>
        <v>400-499</v>
      </c>
    </row>
    <row r="437" spans="1:26" x14ac:dyDescent="0.25">
      <c r="A437" s="1" t="s">
        <v>471</v>
      </c>
      <c r="B437" s="1">
        <v>20</v>
      </c>
      <c r="C437" s="1">
        <v>68682</v>
      </c>
      <c r="D437" s="1">
        <v>339</v>
      </c>
      <c r="E437" s="6">
        <v>0.39150638665875998</v>
      </c>
      <c r="F437" s="1">
        <v>4</v>
      </c>
      <c r="G437" s="1">
        <v>0</v>
      </c>
      <c r="H437" s="1">
        <v>88778</v>
      </c>
      <c r="I437" s="6">
        <v>0.42816592167838902</v>
      </c>
      <c r="J437" s="2" t="s">
        <v>33</v>
      </c>
      <c r="K437" s="1">
        <v>6</v>
      </c>
      <c r="L437" s="1" t="s">
        <v>36</v>
      </c>
      <c r="M437" s="1" t="s">
        <v>31</v>
      </c>
      <c r="N437" s="1" t="s">
        <v>22</v>
      </c>
      <c r="O437" s="1" t="s">
        <v>23</v>
      </c>
      <c r="P437" s="1" t="s">
        <v>22</v>
      </c>
      <c r="Q437" s="1" t="s">
        <v>28</v>
      </c>
      <c r="R437" s="1" t="s">
        <v>28</v>
      </c>
      <c r="S437" s="1" t="s">
        <v>22</v>
      </c>
      <c r="T437" s="1">
        <f t="shared" si="36"/>
        <v>4</v>
      </c>
      <c r="U437" s="1" t="str">
        <f t="shared" si="37"/>
        <v>High Risk</v>
      </c>
      <c r="V437" s="1" t="str">
        <f>IF(B437&lt;=30, "18-30", IF(B437&lt;=40, "31-40", IF(B437&lt;=50, "41-50", IF(B437&lt;=60, "51-60", "61-74"))))</f>
        <v>18-30</v>
      </c>
      <c r="W437" s="1" t="str">
        <f t="shared" si="38"/>
        <v>50001-100000</v>
      </c>
      <c r="X437" s="1" t="str">
        <f t="shared" si="39"/>
        <v>6-10</v>
      </c>
      <c r="Y437" s="1" t="str">
        <f t="shared" si="40"/>
        <v>75001-100000</v>
      </c>
      <c r="Z437" s="1" t="str">
        <f t="shared" si="41"/>
        <v>300-399</v>
      </c>
    </row>
    <row r="438" spans="1:26" x14ac:dyDescent="0.25">
      <c r="A438" s="1" t="s">
        <v>472</v>
      </c>
      <c r="B438" s="1">
        <v>57</v>
      </c>
      <c r="C438" s="1">
        <v>28807</v>
      </c>
      <c r="D438" s="1">
        <v>794</v>
      </c>
      <c r="E438" s="6">
        <v>0.28845687038598899</v>
      </c>
      <c r="F438" s="1">
        <v>0</v>
      </c>
      <c r="G438" s="1">
        <v>0</v>
      </c>
      <c r="H438" s="1">
        <v>95136</v>
      </c>
      <c r="I438" s="6">
        <v>0.37167987979895001</v>
      </c>
      <c r="J438" s="2" t="s">
        <v>41</v>
      </c>
      <c r="K438" s="1">
        <v>12</v>
      </c>
      <c r="L438" s="1" t="s">
        <v>36</v>
      </c>
      <c r="M438" s="1" t="s">
        <v>31</v>
      </c>
      <c r="N438" s="1" t="s">
        <v>23</v>
      </c>
      <c r="O438" s="1" t="s">
        <v>22</v>
      </c>
      <c r="P438" s="1" t="s">
        <v>28</v>
      </c>
      <c r="Q438" s="1" t="s">
        <v>23</v>
      </c>
      <c r="R438" s="1" t="s">
        <v>22</v>
      </c>
      <c r="S438" s="1" t="s">
        <v>23</v>
      </c>
      <c r="T438" s="1">
        <f t="shared" si="36"/>
        <v>5</v>
      </c>
      <c r="U438" s="1" t="str">
        <f t="shared" si="37"/>
        <v>High Risk</v>
      </c>
      <c r="V438" s="1" t="str">
        <f>IF(B438&lt;=30, "18-30", IF(B438&lt;=40, "31-40", IF(B438&lt;=50, "41-50", IF(B438&lt;=60, "51-60", "61-74"))))</f>
        <v>51-60</v>
      </c>
      <c r="W438" s="1" t="str">
        <f t="shared" si="38"/>
        <v>0-50000</v>
      </c>
      <c r="X438" s="1" t="str">
        <f t="shared" si="39"/>
        <v>11-15</v>
      </c>
      <c r="Y438" s="1" t="str">
        <f t="shared" si="40"/>
        <v>75001-100000</v>
      </c>
      <c r="Z438" s="1" t="str">
        <f t="shared" si="41"/>
        <v>700-799</v>
      </c>
    </row>
    <row r="439" spans="1:26" x14ac:dyDescent="0.25">
      <c r="A439" s="1" t="s">
        <v>473</v>
      </c>
      <c r="B439" s="1">
        <v>63</v>
      </c>
      <c r="C439" s="1">
        <v>107658</v>
      </c>
      <c r="D439" s="1">
        <v>799</v>
      </c>
      <c r="E439" s="6">
        <v>0.49179691579930701</v>
      </c>
      <c r="F439" s="1">
        <v>2</v>
      </c>
      <c r="G439" s="1">
        <v>0</v>
      </c>
      <c r="H439" s="1">
        <v>41743</v>
      </c>
      <c r="I439" s="6">
        <v>0.30163393500000002</v>
      </c>
      <c r="J439" s="2" t="s">
        <v>41</v>
      </c>
      <c r="K439" s="1">
        <v>14</v>
      </c>
      <c r="L439" s="1" t="s">
        <v>30</v>
      </c>
      <c r="M439" s="1" t="s">
        <v>51</v>
      </c>
      <c r="N439" s="1" t="s">
        <v>23</v>
      </c>
      <c r="O439" s="1" t="s">
        <v>28</v>
      </c>
      <c r="P439" s="1" t="s">
        <v>22</v>
      </c>
      <c r="Q439" s="1" t="s">
        <v>28</v>
      </c>
      <c r="R439" s="1" t="s">
        <v>22</v>
      </c>
      <c r="S439" s="1" t="s">
        <v>28</v>
      </c>
      <c r="T439" s="1">
        <f t="shared" si="36"/>
        <v>3</v>
      </c>
      <c r="U439" s="1" t="str">
        <f t="shared" si="37"/>
        <v>Low Risk</v>
      </c>
      <c r="V439" s="1" t="str">
        <f>IF(B439&lt;=30, "18-30", IF(B439&lt;=40, "31-40", IF(B439&lt;=50, "41-50", IF(B439&lt;=60, "51-60", "61-74"))))</f>
        <v>61-74</v>
      </c>
      <c r="W439" s="1" t="str">
        <f t="shared" si="38"/>
        <v>100001-150000</v>
      </c>
      <c r="X439" s="1" t="str">
        <f t="shared" si="39"/>
        <v>11-15</v>
      </c>
      <c r="Y439" s="1" t="str">
        <f t="shared" si="40"/>
        <v>25001-50000</v>
      </c>
      <c r="Z439" s="1" t="str">
        <f t="shared" si="41"/>
        <v>700-799</v>
      </c>
    </row>
    <row r="440" spans="1:26" x14ac:dyDescent="0.25">
      <c r="A440" s="1" t="s">
        <v>474</v>
      </c>
      <c r="B440" s="1">
        <v>41</v>
      </c>
      <c r="C440" s="1">
        <v>20569</v>
      </c>
      <c r="D440" s="1">
        <v>427</v>
      </c>
      <c r="E440" s="6">
        <v>0.315497453924583</v>
      </c>
      <c r="F440" s="1">
        <v>3</v>
      </c>
      <c r="G440" s="1">
        <v>0</v>
      </c>
      <c r="H440" s="1">
        <v>87110</v>
      </c>
      <c r="I440" s="6">
        <v>0.33763217770311799</v>
      </c>
      <c r="J440" s="2" t="s">
        <v>41</v>
      </c>
      <c r="K440" s="1">
        <v>0</v>
      </c>
      <c r="L440" s="1" t="s">
        <v>20</v>
      </c>
      <c r="M440" s="1" t="s">
        <v>27</v>
      </c>
      <c r="N440" s="1" t="s">
        <v>22</v>
      </c>
      <c r="O440" s="1" t="s">
        <v>28</v>
      </c>
      <c r="P440" s="1" t="s">
        <v>28</v>
      </c>
      <c r="Q440" s="1" t="s">
        <v>22</v>
      </c>
      <c r="R440" s="1" t="s">
        <v>28</v>
      </c>
      <c r="S440" s="1" t="s">
        <v>28</v>
      </c>
      <c r="T440" s="1">
        <f t="shared" si="36"/>
        <v>2</v>
      </c>
      <c r="U440" s="1" t="str">
        <f t="shared" si="37"/>
        <v>Low Risk</v>
      </c>
      <c r="V440" s="1" t="str">
        <f>IF(B440&lt;=30, "18-30", IF(B440&lt;=40, "31-40", IF(B440&lt;=50, "41-50", IF(B440&lt;=60, "51-60", "61-74"))))</f>
        <v>41-50</v>
      </c>
      <c r="W440" s="1" t="str">
        <f t="shared" si="38"/>
        <v>0-50000</v>
      </c>
      <c r="X440" s="1" t="str">
        <f t="shared" si="39"/>
        <v>0-5</v>
      </c>
      <c r="Y440" s="1" t="str">
        <f t="shared" si="40"/>
        <v>75001-100000</v>
      </c>
      <c r="Z440" s="1" t="str">
        <f t="shared" si="41"/>
        <v>400-499</v>
      </c>
    </row>
    <row r="441" spans="1:26" x14ac:dyDescent="0.25">
      <c r="A441" s="1" t="s">
        <v>475</v>
      </c>
      <c r="B441" s="1">
        <v>67</v>
      </c>
      <c r="C441" s="1">
        <v>25916</v>
      </c>
      <c r="D441" s="1">
        <v>762</v>
      </c>
      <c r="E441" s="6">
        <v>0.73474539954851703</v>
      </c>
      <c r="F441" s="1">
        <v>1</v>
      </c>
      <c r="G441" s="1">
        <v>0</v>
      </c>
      <c r="H441" s="1">
        <v>45776</v>
      </c>
      <c r="I441" s="6">
        <v>0.331121589795148</v>
      </c>
      <c r="J441" s="2" t="s">
        <v>41</v>
      </c>
      <c r="K441" s="1">
        <v>10</v>
      </c>
      <c r="L441" s="1" t="s">
        <v>30</v>
      </c>
      <c r="M441" s="1" t="s">
        <v>21</v>
      </c>
      <c r="N441" s="1" t="s">
        <v>23</v>
      </c>
      <c r="O441" s="1" t="s">
        <v>23</v>
      </c>
      <c r="P441" s="1" t="s">
        <v>22</v>
      </c>
      <c r="Q441" s="1" t="s">
        <v>28</v>
      </c>
      <c r="R441" s="1" t="s">
        <v>23</v>
      </c>
      <c r="S441" s="1" t="s">
        <v>22</v>
      </c>
      <c r="T441" s="1">
        <f t="shared" si="36"/>
        <v>5</v>
      </c>
      <c r="U441" s="1" t="str">
        <f t="shared" si="37"/>
        <v>High Risk</v>
      </c>
      <c r="V441" s="1" t="str">
        <f>IF(B441&lt;=30, "18-30", IF(B441&lt;=40, "31-40", IF(B441&lt;=50, "41-50", IF(B441&lt;=60, "51-60", "61-74"))))</f>
        <v>61-74</v>
      </c>
      <c r="W441" s="1" t="str">
        <f t="shared" si="38"/>
        <v>0-50000</v>
      </c>
      <c r="X441" s="1" t="str">
        <f t="shared" si="39"/>
        <v>6-10</v>
      </c>
      <c r="Y441" s="1" t="str">
        <f t="shared" si="40"/>
        <v>25001-50000</v>
      </c>
      <c r="Z441" s="1" t="str">
        <f t="shared" si="41"/>
        <v>700-799</v>
      </c>
    </row>
    <row r="442" spans="1:26" x14ac:dyDescent="0.25">
      <c r="A442" s="1" t="s">
        <v>476</v>
      </c>
      <c r="B442" s="1">
        <v>49</v>
      </c>
      <c r="C442" s="1">
        <v>127566</v>
      </c>
      <c r="D442" s="1">
        <v>328</v>
      </c>
      <c r="E442" s="6">
        <v>0.32761592439683501</v>
      </c>
      <c r="F442" s="1">
        <v>5</v>
      </c>
      <c r="G442" s="1">
        <v>0</v>
      </c>
      <c r="H442" s="1">
        <v>82438</v>
      </c>
      <c r="I442" s="6">
        <v>0.31331069024639602</v>
      </c>
      <c r="J442" s="2" t="s">
        <v>41</v>
      </c>
      <c r="K442" s="1">
        <v>9</v>
      </c>
      <c r="L442" s="1" t="s">
        <v>43</v>
      </c>
      <c r="M442" s="1" t="s">
        <v>27</v>
      </c>
      <c r="N442" s="1" t="s">
        <v>23</v>
      </c>
      <c r="O442" s="1" t="s">
        <v>23</v>
      </c>
      <c r="P442" s="1" t="s">
        <v>23</v>
      </c>
      <c r="Q442" s="1" t="s">
        <v>23</v>
      </c>
      <c r="R442" s="1" t="s">
        <v>23</v>
      </c>
      <c r="S442" s="1" t="s">
        <v>23</v>
      </c>
      <c r="T442" s="1">
        <f t="shared" si="36"/>
        <v>6</v>
      </c>
      <c r="U442" s="1" t="str">
        <f t="shared" si="37"/>
        <v>High Risk</v>
      </c>
      <c r="V442" s="1" t="str">
        <f>IF(B442&lt;=30, "18-30", IF(B442&lt;=40, "31-40", IF(B442&lt;=50, "41-50", IF(B442&lt;=60, "51-60", "61-74"))))</f>
        <v>41-50</v>
      </c>
      <c r="W442" s="1" t="str">
        <f t="shared" si="38"/>
        <v>100001-150000</v>
      </c>
      <c r="X442" s="1" t="str">
        <f t="shared" si="39"/>
        <v>6-10</v>
      </c>
      <c r="Y442" s="1" t="str">
        <f t="shared" si="40"/>
        <v>75001-100000</v>
      </c>
      <c r="Z442" s="1" t="str">
        <f t="shared" si="41"/>
        <v>300-399</v>
      </c>
    </row>
    <row r="443" spans="1:26" x14ac:dyDescent="0.25">
      <c r="A443" s="1" t="s">
        <v>477</v>
      </c>
      <c r="B443" s="1">
        <v>64</v>
      </c>
      <c r="C443" s="1">
        <v>33888</v>
      </c>
      <c r="D443" s="1">
        <v>398</v>
      </c>
      <c r="E443" s="6">
        <v>0.57270918813747196</v>
      </c>
      <c r="F443" s="1">
        <v>0</v>
      </c>
      <c r="G443" s="1">
        <v>0</v>
      </c>
      <c r="H443" s="1">
        <v>1806</v>
      </c>
      <c r="I443" s="6">
        <v>0.286775694587661</v>
      </c>
      <c r="J443" s="2" t="s">
        <v>25</v>
      </c>
      <c r="K443" s="1">
        <v>4</v>
      </c>
      <c r="L443" s="1" t="s">
        <v>26</v>
      </c>
      <c r="M443" s="1" t="s">
        <v>37</v>
      </c>
      <c r="N443" s="1" t="s">
        <v>23</v>
      </c>
      <c r="O443" s="1" t="s">
        <v>22</v>
      </c>
      <c r="P443" s="1" t="s">
        <v>22</v>
      </c>
      <c r="Q443" s="1" t="s">
        <v>28</v>
      </c>
      <c r="R443" s="1" t="s">
        <v>28</v>
      </c>
      <c r="S443" s="1" t="s">
        <v>23</v>
      </c>
      <c r="T443" s="1">
        <f t="shared" si="36"/>
        <v>4</v>
      </c>
      <c r="U443" s="1" t="str">
        <f t="shared" si="37"/>
        <v>High Risk</v>
      </c>
      <c r="V443" s="1" t="str">
        <f>IF(B443&lt;=30, "18-30", IF(B443&lt;=40, "31-40", IF(B443&lt;=50, "41-50", IF(B443&lt;=60, "51-60", "61-74"))))</f>
        <v>61-74</v>
      </c>
      <c r="W443" s="1" t="str">
        <f t="shared" si="38"/>
        <v>0-50000</v>
      </c>
      <c r="X443" s="1" t="str">
        <f t="shared" si="39"/>
        <v>0-5</v>
      </c>
      <c r="Y443" s="1" t="str">
        <f t="shared" si="40"/>
        <v>0-25000</v>
      </c>
      <c r="Z443" s="1" t="str">
        <f t="shared" si="41"/>
        <v>300-399</v>
      </c>
    </row>
    <row r="444" spans="1:26" x14ac:dyDescent="0.25">
      <c r="A444" s="1" t="s">
        <v>478</v>
      </c>
      <c r="B444" s="1">
        <v>39</v>
      </c>
      <c r="C444" s="1">
        <v>152162</v>
      </c>
      <c r="D444" s="1">
        <v>446</v>
      </c>
      <c r="E444" s="6">
        <v>0.37931554024805503</v>
      </c>
      <c r="F444" s="1">
        <v>1</v>
      </c>
      <c r="G444" s="1">
        <v>0</v>
      </c>
      <c r="H444" s="1">
        <v>4106</v>
      </c>
      <c r="I444" s="6">
        <v>0.140785647220567</v>
      </c>
      <c r="J444" s="2" t="s">
        <v>41</v>
      </c>
      <c r="K444" s="1">
        <v>15</v>
      </c>
      <c r="L444" s="1" t="s">
        <v>20</v>
      </c>
      <c r="M444" s="1" t="s">
        <v>21</v>
      </c>
      <c r="N444" s="1" t="s">
        <v>28</v>
      </c>
      <c r="O444" s="1" t="s">
        <v>22</v>
      </c>
      <c r="P444" s="1" t="s">
        <v>28</v>
      </c>
      <c r="Q444" s="1" t="s">
        <v>28</v>
      </c>
      <c r="R444" s="1" t="s">
        <v>28</v>
      </c>
      <c r="S444" s="1" t="s">
        <v>28</v>
      </c>
      <c r="T444" s="1">
        <f t="shared" si="36"/>
        <v>1</v>
      </c>
      <c r="U444" s="1" t="str">
        <f t="shared" si="37"/>
        <v>Low Risk</v>
      </c>
      <c r="V444" s="1" t="str">
        <f>IF(B444&lt;=30, "18-30", IF(B444&lt;=40, "31-40", IF(B444&lt;=50, "41-50", IF(B444&lt;=60, "51-60", "61-74"))))</f>
        <v>31-40</v>
      </c>
      <c r="W444" s="1" t="str">
        <f t="shared" si="38"/>
        <v>150001-200000</v>
      </c>
      <c r="X444" s="1" t="str">
        <f t="shared" si="39"/>
        <v>11-15</v>
      </c>
      <c r="Y444" s="1" t="str">
        <f t="shared" si="40"/>
        <v>0-25000</v>
      </c>
      <c r="Z444" s="1" t="str">
        <f t="shared" si="41"/>
        <v>400-499</v>
      </c>
    </row>
    <row r="445" spans="1:26" x14ac:dyDescent="0.25">
      <c r="A445" s="1" t="s">
        <v>479</v>
      </c>
      <c r="B445" s="1">
        <v>40</v>
      </c>
      <c r="C445" s="1">
        <v>170026</v>
      </c>
      <c r="D445" s="1">
        <v>788</v>
      </c>
      <c r="E445" s="6">
        <v>0.55541255008750201</v>
      </c>
      <c r="F445" s="1">
        <v>2</v>
      </c>
      <c r="G445" s="1">
        <v>0</v>
      </c>
      <c r="H445" s="1">
        <v>95376</v>
      </c>
      <c r="I445" s="6">
        <v>0.387417691723832</v>
      </c>
      <c r="J445" s="2" t="s">
        <v>41</v>
      </c>
      <c r="K445" s="1">
        <v>10</v>
      </c>
      <c r="L445" s="1" t="s">
        <v>26</v>
      </c>
      <c r="M445" s="1" t="s">
        <v>31</v>
      </c>
      <c r="N445" s="1" t="s">
        <v>28</v>
      </c>
      <c r="O445" s="1" t="s">
        <v>23</v>
      </c>
      <c r="P445" s="1" t="s">
        <v>28</v>
      </c>
      <c r="Q445" s="1" t="s">
        <v>22</v>
      </c>
      <c r="R445" s="1" t="s">
        <v>28</v>
      </c>
      <c r="S445" s="1" t="s">
        <v>28</v>
      </c>
      <c r="T445" s="1">
        <f t="shared" si="36"/>
        <v>2</v>
      </c>
      <c r="U445" s="1" t="str">
        <f t="shared" si="37"/>
        <v>Low Risk</v>
      </c>
      <c r="V445" s="1" t="str">
        <f>IF(B445&lt;=30, "18-30", IF(B445&lt;=40, "31-40", IF(B445&lt;=50, "41-50", IF(B445&lt;=60, "51-60", "61-74"))))</f>
        <v>31-40</v>
      </c>
      <c r="W445" s="1" t="str">
        <f t="shared" si="38"/>
        <v>150001-200000</v>
      </c>
      <c r="X445" s="1" t="str">
        <f t="shared" si="39"/>
        <v>6-10</v>
      </c>
      <c r="Y445" s="1" t="str">
        <f t="shared" si="40"/>
        <v>75001-100000</v>
      </c>
      <c r="Z445" s="1" t="str">
        <f t="shared" si="41"/>
        <v>700-799</v>
      </c>
    </row>
    <row r="446" spans="1:26" x14ac:dyDescent="0.25">
      <c r="A446" s="1" t="s">
        <v>480</v>
      </c>
      <c r="B446" s="1">
        <v>19</v>
      </c>
      <c r="C446" s="1">
        <v>51187</v>
      </c>
      <c r="D446" s="1">
        <v>549</v>
      </c>
      <c r="E446" s="6">
        <v>0.39520068530892799</v>
      </c>
      <c r="F446" s="1">
        <v>4</v>
      </c>
      <c r="G446" s="1">
        <v>0</v>
      </c>
      <c r="H446" s="1">
        <v>65387</v>
      </c>
      <c r="I446" s="6">
        <v>0.33737684280934899</v>
      </c>
      <c r="J446" s="2" t="s">
        <v>41</v>
      </c>
      <c r="K446" s="1">
        <v>5</v>
      </c>
      <c r="L446" s="1" t="s">
        <v>43</v>
      </c>
      <c r="M446" s="1" t="s">
        <v>51</v>
      </c>
      <c r="N446" s="1" t="s">
        <v>23</v>
      </c>
      <c r="O446" s="1" t="s">
        <v>22</v>
      </c>
      <c r="P446" s="1" t="s">
        <v>22</v>
      </c>
      <c r="Q446" s="1" t="s">
        <v>28</v>
      </c>
      <c r="R446" s="1" t="s">
        <v>23</v>
      </c>
      <c r="S446" s="1" t="s">
        <v>23</v>
      </c>
      <c r="T446" s="1">
        <f t="shared" si="36"/>
        <v>5</v>
      </c>
      <c r="U446" s="1" t="str">
        <f t="shared" si="37"/>
        <v>High Risk</v>
      </c>
      <c r="V446" s="1" t="str">
        <f>IF(B446&lt;=30, "18-30", IF(B446&lt;=40, "31-40", IF(B446&lt;=50, "41-50", IF(B446&lt;=60, "51-60", "61-74"))))</f>
        <v>18-30</v>
      </c>
      <c r="W446" s="1" t="str">
        <f t="shared" si="38"/>
        <v>50001-100000</v>
      </c>
      <c r="X446" s="1" t="str">
        <f t="shared" si="39"/>
        <v>0-5</v>
      </c>
      <c r="Y446" s="1" t="str">
        <f t="shared" si="40"/>
        <v>50001-75000</v>
      </c>
      <c r="Z446" s="1" t="str">
        <f t="shared" si="41"/>
        <v>500-599</v>
      </c>
    </row>
    <row r="447" spans="1:26" x14ac:dyDescent="0.25">
      <c r="A447" s="1" t="s">
        <v>481</v>
      </c>
      <c r="B447" s="1">
        <v>44</v>
      </c>
      <c r="C447" s="1">
        <v>108396</v>
      </c>
      <c r="D447" s="1">
        <v>378</v>
      </c>
      <c r="E447" s="6">
        <v>0.24855774502849201</v>
      </c>
      <c r="F447" s="1">
        <v>6</v>
      </c>
      <c r="G447" s="1">
        <v>1</v>
      </c>
      <c r="H447" s="1">
        <v>85678</v>
      </c>
      <c r="I447" s="6">
        <v>0.41019566973974197</v>
      </c>
      <c r="J447" s="2" t="s">
        <v>41</v>
      </c>
      <c r="K447" s="1">
        <v>8</v>
      </c>
      <c r="L447" s="1" t="s">
        <v>43</v>
      </c>
      <c r="M447" s="1" t="s">
        <v>51</v>
      </c>
      <c r="N447" s="1" t="s">
        <v>28</v>
      </c>
      <c r="O447" s="1" t="s">
        <v>22</v>
      </c>
      <c r="P447" s="1" t="s">
        <v>28</v>
      </c>
      <c r="Q447" s="1" t="s">
        <v>22</v>
      </c>
      <c r="R447" s="1" t="s">
        <v>23</v>
      </c>
      <c r="S447" s="1" t="s">
        <v>28</v>
      </c>
      <c r="T447" s="1">
        <f t="shared" si="36"/>
        <v>3</v>
      </c>
      <c r="U447" s="1" t="str">
        <f t="shared" si="37"/>
        <v>High Risk</v>
      </c>
      <c r="V447" s="1" t="str">
        <f>IF(B447&lt;=30, "18-30", IF(B447&lt;=40, "31-40", IF(B447&lt;=50, "41-50", IF(B447&lt;=60, "51-60", "61-74"))))</f>
        <v>41-50</v>
      </c>
      <c r="W447" s="1" t="str">
        <f t="shared" si="38"/>
        <v>100001-150000</v>
      </c>
      <c r="X447" s="1" t="str">
        <f t="shared" si="39"/>
        <v>6-10</v>
      </c>
      <c r="Y447" s="1" t="str">
        <f t="shared" si="40"/>
        <v>75001-100000</v>
      </c>
      <c r="Z447" s="1" t="str">
        <f t="shared" si="41"/>
        <v>300-399</v>
      </c>
    </row>
    <row r="448" spans="1:26" x14ac:dyDescent="0.25">
      <c r="A448" s="1" t="s">
        <v>482</v>
      </c>
      <c r="B448" s="1">
        <v>59</v>
      </c>
      <c r="C448" s="1">
        <v>16062</v>
      </c>
      <c r="D448" s="1">
        <v>690</v>
      </c>
      <c r="E448" s="6">
        <v>0.59675454819036899</v>
      </c>
      <c r="F448" s="1">
        <v>4</v>
      </c>
      <c r="G448" s="1">
        <v>0</v>
      </c>
      <c r="H448" s="1">
        <v>73117</v>
      </c>
      <c r="I448" s="6">
        <v>0.146124447572474</v>
      </c>
      <c r="J448" s="2" t="s">
        <v>41</v>
      </c>
      <c r="K448" s="1">
        <v>12</v>
      </c>
      <c r="L448" s="1" t="s">
        <v>26</v>
      </c>
      <c r="M448" s="1" t="s">
        <v>31</v>
      </c>
      <c r="N448" s="1" t="s">
        <v>23</v>
      </c>
      <c r="O448" s="1" t="s">
        <v>28</v>
      </c>
      <c r="P448" s="1" t="s">
        <v>28</v>
      </c>
      <c r="Q448" s="1" t="s">
        <v>23</v>
      </c>
      <c r="R448" s="1" t="s">
        <v>23</v>
      </c>
      <c r="S448" s="1" t="s">
        <v>28</v>
      </c>
      <c r="T448" s="1">
        <f t="shared" si="36"/>
        <v>3</v>
      </c>
      <c r="U448" s="1" t="str">
        <f t="shared" si="37"/>
        <v>Low Risk</v>
      </c>
      <c r="V448" s="1" t="str">
        <f>IF(B448&lt;=30, "18-30", IF(B448&lt;=40, "31-40", IF(B448&lt;=50, "41-50", IF(B448&lt;=60, "51-60", "61-74"))))</f>
        <v>51-60</v>
      </c>
      <c r="W448" s="1" t="str">
        <f t="shared" si="38"/>
        <v>0-50000</v>
      </c>
      <c r="X448" s="1" t="str">
        <f t="shared" si="39"/>
        <v>11-15</v>
      </c>
      <c r="Y448" s="1" t="str">
        <f t="shared" si="40"/>
        <v>50001-75000</v>
      </c>
      <c r="Z448" s="1" t="str">
        <f t="shared" si="41"/>
        <v>600-699</v>
      </c>
    </row>
    <row r="449" spans="1:26" x14ac:dyDescent="0.25">
      <c r="A449" s="1" t="s">
        <v>483</v>
      </c>
      <c r="B449" s="1">
        <v>19</v>
      </c>
      <c r="C449" s="1">
        <v>167617</v>
      </c>
      <c r="D449" s="1">
        <v>700</v>
      </c>
      <c r="E449" s="6">
        <v>0.452916875617355</v>
      </c>
      <c r="F449" s="1">
        <v>3</v>
      </c>
      <c r="G449" s="1">
        <v>0</v>
      </c>
      <c r="H449" s="1">
        <v>52256</v>
      </c>
      <c r="I449" s="6">
        <v>0.350713448954526</v>
      </c>
      <c r="J449" s="2" t="s">
        <v>48</v>
      </c>
      <c r="K449" s="1">
        <v>7</v>
      </c>
      <c r="L449" s="1" t="s">
        <v>26</v>
      </c>
      <c r="M449" s="1" t="s">
        <v>37</v>
      </c>
      <c r="N449" s="1" t="s">
        <v>23</v>
      </c>
      <c r="O449" s="1" t="s">
        <v>23</v>
      </c>
      <c r="P449" s="1" t="s">
        <v>22</v>
      </c>
      <c r="Q449" s="1" t="s">
        <v>28</v>
      </c>
      <c r="R449" s="1" t="s">
        <v>23</v>
      </c>
      <c r="S449" s="1" t="s">
        <v>23</v>
      </c>
      <c r="T449" s="1">
        <f t="shared" si="36"/>
        <v>5</v>
      </c>
      <c r="U449" s="1" t="str">
        <f t="shared" si="37"/>
        <v>High Risk</v>
      </c>
      <c r="V449" s="1" t="str">
        <f>IF(B449&lt;=30, "18-30", IF(B449&lt;=40, "31-40", IF(B449&lt;=50, "41-50", IF(B449&lt;=60, "51-60", "61-74"))))</f>
        <v>18-30</v>
      </c>
      <c r="W449" s="1" t="str">
        <f t="shared" si="38"/>
        <v>150001-200000</v>
      </c>
      <c r="X449" s="1" t="str">
        <f t="shared" si="39"/>
        <v>6-10</v>
      </c>
      <c r="Y449" s="1" t="str">
        <f t="shared" si="40"/>
        <v>50001-75000</v>
      </c>
      <c r="Z449" s="1" t="str">
        <f t="shared" si="41"/>
        <v>700-799</v>
      </c>
    </row>
    <row r="450" spans="1:26" x14ac:dyDescent="0.25">
      <c r="A450" s="1" t="s">
        <v>484</v>
      </c>
      <c r="B450" s="1">
        <v>43</v>
      </c>
      <c r="C450" s="1">
        <v>187627</v>
      </c>
      <c r="D450" s="1">
        <v>584</v>
      </c>
      <c r="E450" s="6">
        <v>0.55719698814449103</v>
      </c>
      <c r="F450" s="1">
        <v>4</v>
      </c>
      <c r="G450" s="1">
        <v>0</v>
      </c>
      <c r="H450" s="1">
        <v>10778</v>
      </c>
      <c r="I450" s="6">
        <v>0.27653406624534299</v>
      </c>
      <c r="J450" s="2" t="s">
        <v>41</v>
      </c>
      <c r="K450" s="1">
        <v>13</v>
      </c>
      <c r="L450" s="1" t="s">
        <v>26</v>
      </c>
      <c r="M450" s="1" t="s">
        <v>31</v>
      </c>
      <c r="N450" s="1" t="s">
        <v>28</v>
      </c>
      <c r="O450" s="1" t="s">
        <v>28</v>
      </c>
      <c r="P450" s="1" t="s">
        <v>23</v>
      </c>
      <c r="Q450" s="1" t="s">
        <v>23</v>
      </c>
      <c r="R450" s="1" t="s">
        <v>23</v>
      </c>
      <c r="S450" s="1" t="s">
        <v>28</v>
      </c>
      <c r="T450" s="1">
        <f t="shared" si="36"/>
        <v>3</v>
      </c>
      <c r="U450" s="1" t="str">
        <f t="shared" si="37"/>
        <v>Low Risk</v>
      </c>
      <c r="V450" s="1" t="str">
        <f>IF(B450&lt;=30, "18-30", IF(B450&lt;=40, "31-40", IF(B450&lt;=50, "41-50", IF(B450&lt;=60, "51-60", "61-74"))))</f>
        <v>41-50</v>
      </c>
      <c r="W450" s="1" t="str">
        <f t="shared" si="38"/>
        <v>150001-200000</v>
      </c>
      <c r="X450" s="1" t="str">
        <f t="shared" si="39"/>
        <v>11-15</v>
      </c>
      <c r="Y450" s="1" t="str">
        <f t="shared" si="40"/>
        <v>0-25000</v>
      </c>
      <c r="Z450" s="1" t="str">
        <f t="shared" si="41"/>
        <v>500-599</v>
      </c>
    </row>
    <row r="451" spans="1:26" x14ac:dyDescent="0.25">
      <c r="A451" s="1" t="s">
        <v>485</v>
      </c>
      <c r="B451" s="1">
        <v>34</v>
      </c>
      <c r="C451" s="1">
        <v>115235</v>
      </c>
      <c r="D451" s="1">
        <v>781</v>
      </c>
      <c r="E451" s="6">
        <v>0.41423141287391202</v>
      </c>
      <c r="F451" s="1">
        <v>0</v>
      </c>
      <c r="G451" s="1">
        <v>0</v>
      </c>
      <c r="H451" s="1">
        <v>62010</v>
      </c>
      <c r="I451" s="6">
        <v>0.314378800992552</v>
      </c>
      <c r="J451" s="2" t="s">
        <v>41</v>
      </c>
      <c r="K451" s="1">
        <v>0</v>
      </c>
      <c r="L451" s="1" t="s">
        <v>43</v>
      </c>
      <c r="M451" s="1" t="s">
        <v>37</v>
      </c>
      <c r="N451" s="1" t="s">
        <v>23</v>
      </c>
      <c r="O451" s="1" t="s">
        <v>22</v>
      </c>
      <c r="P451" s="1" t="s">
        <v>28</v>
      </c>
      <c r="Q451" s="1" t="s">
        <v>28</v>
      </c>
      <c r="R451" s="1" t="s">
        <v>22</v>
      </c>
      <c r="S451" s="1" t="s">
        <v>23</v>
      </c>
      <c r="T451" s="1">
        <f t="shared" ref="T451:T501" si="42">COUNTIF(N451:S451,"Missed")+COUNTIF(N451:S451,"Late")</f>
        <v>4</v>
      </c>
      <c r="U451" s="1" t="str">
        <f t="shared" ref="U451:U501" si="43">IF(OR(G451=1,T451&gt;=4),"High Risk", "Low Risk")</f>
        <v>High Risk</v>
      </c>
      <c r="V451" s="1" t="str">
        <f>IF(B451&lt;=30, "18-30", IF(B451&lt;=40, "31-40", IF(B451&lt;=50, "41-50", IF(B451&lt;=60, "51-60", "61-74"))))</f>
        <v>31-40</v>
      </c>
      <c r="W451" s="1" t="str">
        <f t="shared" ref="W451:W501" si="44">IF(C451&lt;=50000, "0-50000", IF(C451&lt;=100000, "50001-100000", IF(C451&lt;=150000, "100001-150000", "150001-200000")))</f>
        <v>100001-150000</v>
      </c>
      <c r="X451" s="1" t="str">
        <f t="shared" ref="X451:X501" si="45">IF(K451&lt;=5, "0-5", IF(K451&lt;=10, "6-10", IF(K451&lt;=15, "11-15", "16-19")))</f>
        <v>0-5</v>
      </c>
      <c r="Y451" s="1" t="str">
        <f t="shared" ref="Y451:Y501" si="46">IF(H451&lt;=25000, "0-25000", IF(H451&lt;=50000, "25001-50000", IF(H451&lt;=75000, "50001-75000", IF(H451&lt;=100000, "75001-100000", "100001+"))))</f>
        <v>50001-75000</v>
      </c>
      <c r="Z451" s="1" t="str">
        <f t="shared" ref="Z451:Z505" si="47">IF(AND(D451&gt;=300, D451&lt;=399), "300-399",IF(AND(D451&gt;=400, D451&lt;=499), "400-499",IF(AND(D451&gt;=500, D451&lt;=599), "500-599",IF(AND(D451&gt;=600, D451&lt;=699), "600-699",IF(AND(D451&gt;=700, D451&lt;=799), "700-799",IF(D451&gt;=800, "800-847","Invalid"))))))</f>
        <v>700-799</v>
      </c>
    </row>
    <row r="452" spans="1:26" x14ac:dyDescent="0.25">
      <c r="A452" s="1" t="s">
        <v>486</v>
      </c>
      <c r="B452" s="1">
        <v>57</v>
      </c>
      <c r="C452" s="1">
        <v>107658</v>
      </c>
      <c r="D452" s="1">
        <v>528</v>
      </c>
      <c r="E452" s="6">
        <v>0.234412697246309</v>
      </c>
      <c r="F452" s="1">
        <v>4</v>
      </c>
      <c r="G452" s="1">
        <v>0</v>
      </c>
      <c r="H452" s="1">
        <v>29845</v>
      </c>
      <c r="I452" s="6">
        <v>0.27768403658190999</v>
      </c>
      <c r="J452" s="2" t="s">
        <v>41</v>
      </c>
      <c r="K452" s="1">
        <v>16</v>
      </c>
      <c r="L452" s="1" t="s">
        <v>36</v>
      </c>
      <c r="M452" s="1" t="s">
        <v>21</v>
      </c>
      <c r="N452" s="1" t="s">
        <v>28</v>
      </c>
      <c r="O452" s="1" t="s">
        <v>22</v>
      </c>
      <c r="P452" s="1" t="s">
        <v>28</v>
      </c>
      <c r="Q452" s="1" t="s">
        <v>28</v>
      </c>
      <c r="R452" s="1" t="s">
        <v>28</v>
      </c>
      <c r="S452" s="1" t="s">
        <v>23</v>
      </c>
      <c r="T452" s="1">
        <f t="shared" si="42"/>
        <v>2</v>
      </c>
      <c r="U452" s="1" t="str">
        <f t="shared" si="43"/>
        <v>Low Risk</v>
      </c>
      <c r="V452" s="1" t="str">
        <f>IF(B452&lt;=30, "18-30", IF(B452&lt;=40, "31-40", IF(B452&lt;=50, "41-50", IF(B452&lt;=60, "51-60", "61-74"))))</f>
        <v>51-60</v>
      </c>
      <c r="W452" s="1" t="str">
        <f t="shared" si="44"/>
        <v>100001-150000</v>
      </c>
      <c r="X452" s="1" t="str">
        <f t="shared" si="45"/>
        <v>16-19</v>
      </c>
      <c r="Y452" s="1" t="str">
        <f t="shared" si="46"/>
        <v>25001-50000</v>
      </c>
      <c r="Z452" s="1" t="str">
        <f t="shared" si="47"/>
        <v>500-599</v>
      </c>
    </row>
    <row r="453" spans="1:26" x14ac:dyDescent="0.25">
      <c r="A453" s="1" t="s">
        <v>487</v>
      </c>
      <c r="B453" s="1">
        <v>50</v>
      </c>
      <c r="C453" s="1">
        <v>99076</v>
      </c>
      <c r="D453" s="1">
        <v>332</v>
      </c>
      <c r="E453" s="6">
        <v>0.71663571941125104</v>
      </c>
      <c r="F453" s="1">
        <v>3</v>
      </c>
      <c r="G453" s="1">
        <v>0</v>
      </c>
      <c r="H453" s="1">
        <v>62010</v>
      </c>
      <c r="I453" s="6">
        <v>0.35436079274801202</v>
      </c>
      <c r="J453" s="2" t="s">
        <v>41</v>
      </c>
      <c r="K453" s="1">
        <v>4</v>
      </c>
      <c r="L453" s="1" t="s">
        <v>26</v>
      </c>
      <c r="M453" s="1" t="s">
        <v>31</v>
      </c>
      <c r="N453" s="1" t="s">
        <v>28</v>
      </c>
      <c r="O453" s="1" t="s">
        <v>23</v>
      </c>
      <c r="P453" s="1" t="s">
        <v>23</v>
      </c>
      <c r="Q453" s="1" t="s">
        <v>28</v>
      </c>
      <c r="R453" s="1" t="s">
        <v>23</v>
      </c>
      <c r="S453" s="1" t="s">
        <v>23</v>
      </c>
      <c r="T453" s="1">
        <f t="shared" si="42"/>
        <v>4</v>
      </c>
      <c r="U453" s="1" t="str">
        <f t="shared" si="43"/>
        <v>High Risk</v>
      </c>
      <c r="V453" s="1" t="str">
        <f>IF(B453&lt;=30, "18-30", IF(B453&lt;=40, "31-40", IF(B453&lt;=50, "41-50", IF(B453&lt;=60, "51-60", "61-74"))))</f>
        <v>41-50</v>
      </c>
      <c r="W453" s="1" t="str">
        <f t="shared" si="44"/>
        <v>50001-100000</v>
      </c>
      <c r="X453" s="1" t="str">
        <f t="shared" si="45"/>
        <v>0-5</v>
      </c>
      <c r="Y453" s="1" t="str">
        <f t="shared" si="46"/>
        <v>50001-75000</v>
      </c>
      <c r="Z453" s="1" t="str">
        <f t="shared" si="47"/>
        <v>300-399</v>
      </c>
    </row>
    <row r="454" spans="1:26" x14ac:dyDescent="0.25">
      <c r="A454" s="1" t="s">
        <v>488</v>
      </c>
      <c r="B454" s="1">
        <v>26</v>
      </c>
      <c r="C454" s="1">
        <v>190333</v>
      </c>
      <c r="D454" s="1">
        <v>462</v>
      </c>
      <c r="E454" s="6">
        <v>0.64735155108821696</v>
      </c>
      <c r="F454" s="1">
        <v>5</v>
      </c>
      <c r="G454" s="1">
        <v>1</v>
      </c>
      <c r="H454" s="1">
        <v>29416</v>
      </c>
      <c r="I454" s="6">
        <v>0.28371268790084198</v>
      </c>
      <c r="J454" s="2" t="s">
        <v>41</v>
      </c>
      <c r="K454" s="1">
        <v>1</v>
      </c>
      <c r="L454" s="1" t="s">
        <v>20</v>
      </c>
      <c r="M454" s="1" t="s">
        <v>37</v>
      </c>
      <c r="N454" s="1" t="s">
        <v>22</v>
      </c>
      <c r="O454" s="1" t="s">
        <v>22</v>
      </c>
      <c r="P454" s="1" t="s">
        <v>23</v>
      </c>
      <c r="Q454" s="1" t="s">
        <v>23</v>
      </c>
      <c r="R454" s="1" t="s">
        <v>22</v>
      </c>
      <c r="S454" s="1" t="s">
        <v>23</v>
      </c>
      <c r="T454" s="1">
        <f t="shared" si="42"/>
        <v>6</v>
      </c>
      <c r="U454" s="1" t="str">
        <f t="shared" si="43"/>
        <v>High Risk</v>
      </c>
      <c r="V454" s="1" t="str">
        <f>IF(B454&lt;=30, "18-30", IF(B454&lt;=40, "31-40", IF(B454&lt;=50, "41-50", IF(B454&lt;=60, "51-60", "61-74"))))</f>
        <v>18-30</v>
      </c>
      <c r="W454" s="1" t="str">
        <f t="shared" si="44"/>
        <v>150001-200000</v>
      </c>
      <c r="X454" s="1" t="str">
        <f t="shared" si="45"/>
        <v>0-5</v>
      </c>
      <c r="Y454" s="1" t="str">
        <f t="shared" si="46"/>
        <v>25001-50000</v>
      </c>
      <c r="Z454" s="1" t="str">
        <f t="shared" si="47"/>
        <v>400-499</v>
      </c>
    </row>
    <row r="455" spans="1:26" x14ac:dyDescent="0.25">
      <c r="A455" s="1" t="s">
        <v>489</v>
      </c>
      <c r="B455" s="1">
        <v>60</v>
      </c>
      <c r="C455" s="1">
        <v>65612</v>
      </c>
      <c r="D455" s="1">
        <v>588</v>
      </c>
      <c r="E455" s="6">
        <v>0.38660780488935098</v>
      </c>
      <c r="F455" s="1">
        <v>2</v>
      </c>
      <c r="G455" s="1">
        <v>0</v>
      </c>
      <c r="H455" s="1">
        <v>45776</v>
      </c>
      <c r="I455" s="6">
        <v>0.19480850749443099</v>
      </c>
      <c r="J455" s="2" t="s">
        <v>25</v>
      </c>
      <c r="K455" s="1">
        <v>8</v>
      </c>
      <c r="L455" s="1" t="s">
        <v>43</v>
      </c>
      <c r="M455" s="1" t="s">
        <v>21</v>
      </c>
      <c r="N455" s="1" t="s">
        <v>23</v>
      </c>
      <c r="O455" s="1" t="s">
        <v>23</v>
      </c>
      <c r="P455" s="1" t="s">
        <v>28</v>
      </c>
      <c r="Q455" s="1" t="s">
        <v>22</v>
      </c>
      <c r="R455" s="1" t="s">
        <v>28</v>
      </c>
      <c r="S455" s="1" t="s">
        <v>23</v>
      </c>
      <c r="T455" s="1">
        <f t="shared" si="42"/>
        <v>4</v>
      </c>
      <c r="U455" s="1" t="str">
        <f t="shared" si="43"/>
        <v>High Risk</v>
      </c>
      <c r="V455" s="1" t="str">
        <f>IF(B455&lt;=30, "18-30", IF(B455&lt;=40, "31-40", IF(B455&lt;=50, "41-50", IF(B455&lt;=60, "51-60", "61-74"))))</f>
        <v>51-60</v>
      </c>
      <c r="W455" s="1" t="str">
        <f t="shared" si="44"/>
        <v>50001-100000</v>
      </c>
      <c r="X455" s="1" t="str">
        <f t="shared" si="45"/>
        <v>6-10</v>
      </c>
      <c r="Y455" s="1" t="str">
        <f t="shared" si="46"/>
        <v>25001-50000</v>
      </c>
      <c r="Z455" s="1" t="str">
        <f t="shared" si="47"/>
        <v>500-599</v>
      </c>
    </row>
    <row r="456" spans="1:26" x14ac:dyDescent="0.25">
      <c r="A456" s="1" t="s">
        <v>490</v>
      </c>
      <c r="B456" s="1">
        <v>71</v>
      </c>
      <c r="C456" s="1">
        <v>162851</v>
      </c>
      <c r="D456" s="1">
        <v>622</v>
      </c>
      <c r="E456" s="6">
        <v>0.51395584269975902</v>
      </c>
      <c r="F456" s="1">
        <v>6</v>
      </c>
      <c r="G456" s="1">
        <v>0</v>
      </c>
      <c r="H456" s="1">
        <v>77743</v>
      </c>
      <c r="I456" s="6">
        <v>0.308642541878619</v>
      </c>
      <c r="J456" s="2" t="s">
        <v>41</v>
      </c>
      <c r="K456" s="1">
        <v>3</v>
      </c>
      <c r="L456" s="1" t="s">
        <v>30</v>
      </c>
      <c r="M456" s="1" t="s">
        <v>31</v>
      </c>
      <c r="N456" s="1" t="s">
        <v>28</v>
      </c>
      <c r="O456" s="1" t="s">
        <v>23</v>
      </c>
      <c r="P456" s="1" t="s">
        <v>22</v>
      </c>
      <c r="Q456" s="1" t="s">
        <v>22</v>
      </c>
      <c r="R456" s="1" t="s">
        <v>23</v>
      </c>
      <c r="S456" s="1" t="s">
        <v>23</v>
      </c>
      <c r="T456" s="1">
        <f t="shared" si="42"/>
        <v>5</v>
      </c>
      <c r="U456" s="1" t="str">
        <f t="shared" si="43"/>
        <v>High Risk</v>
      </c>
      <c r="V456" s="1" t="str">
        <f>IF(B456&lt;=30, "18-30", IF(B456&lt;=40, "31-40", IF(B456&lt;=50, "41-50", IF(B456&lt;=60, "51-60", "61-74"))))</f>
        <v>61-74</v>
      </c>
      <c r="W456" s="1" t="str">
        <f t="shared" si="44"/>
        <v>150001-200000</v>
      </c>
      <c r="X456" s="1" t="str">
        <f t="shared" si="45"/>
        <v>0-5</v>
      </c>
      <c r="Y456" s="1" t="str">
        <f t="shared" si="46"/>
        <v>75001-100000</v>
      </c>
      <c r="Z456" s="1" t="str">
        <f t="shared" si="47"/>
        <v>600-699</v>
      </c>
    </row>
    <row r="457" spans="1:26" x14ac:dyDescent="0.25">
      <c r="A457" s="1" t="s">
        <v>491</v>
      </c>
      <c r="B457" s="1">
        <v>65</v>
      </c>
      <c r="C457" s="1">
        <v>75566</v>
      </c>
      <c r="D457" s="1">
        <v>338</v>
      </c>
      <c r="E457" s="6">
        <v>0.70840389663258696</v>
      </c>
      <c r="F457" s="1">
        <v>2</v>
      </c>
      <c r="G457" s="1">
        <v>0</v>
      </c>
      <c r="H457" s="1">
        <v>83236</v>
      </c>
      <c r="I457" s="6">
        <v>0.27858254628644902</v>
      </c>
      <c r="J457" s="2" t="s">
        <v>25</v>
      </c>
      <c r="K457" s="1">
        <v>16</v>
      </c>
      <c r="L457" s="1" t="s">
        <v>30</v>
      </c>
      <c r="M457" s="1" t="s">
        <v>51</v>
      </c>
      <c r="N457" s="1" t="s">
        <v>22</v>
      </c>
      <c r="O457" s="1" t="s">
        <v>23</v>
      </c>
      <c r="P457" s="1" t="s">
        <v>22</v>
      </c>
      <c r="Q457" s="1" t="s">
        <v>28</v>
      </c>
      <c r="R457" s="1" t="s">
        <v>22</v>
      </c>
      <c r="S457" s="1" t="s">
        <v>28</v>
      </c>
      <c r="T457" s="1">
        <f t="shared" si="42"/>
        <v>4</v>
      </c>
      <c r="U457" s="1" t="str">
        <f t="shared" si="43"/>
        <v>High Risk</v>
      </c>
      <c r="V457" s="1" t="str">
        <f>IF(B457&lt;=30, "18-30", IF(B457&lt;=40, "31-40", IF(B457&lt;=50, "41-50", IF(B457&lt;=60, "51-60", "61-74"))))</f>
        <v>61-74</v>
      </c>
      <c r="W457" s="1" t="str">
        <f t="shared" si="44"/>
        <v>50001-100000</v>
      </c>
      <c r="X457" s="1" t="str">
        <f t="shared" si="45"/>
        <v>16-19</v>
      </c>
      <c r="Y457" s="1" t="str">
        <f t="shared" si="46"/>
        <v>75001-100000</v>
      </c>
      <c r="Z457" s="1" t="str">
        <f t="shared" si="47"/>
        <v>300-399</v>
      </c>
    </row>
    <row r="458" spans="1:26" x14ac:dyDescent="0.25">
      <c r="A458" s="1" t="s">
        <v>492</v>
      </c>
      <c r="B458" s="1">
        <v>56</v>
      </c>
      <c r="C458" s="1">
        <v>177993</v>
      </c>
      <c r="D458" s="1">
        <v>739</v>
      </c>
      <c r="E458" s="6">
        <v>0.40859233282752</v>
      </c>
      <c r="F458" s="1">
        <v>4</v>
      </c>
      <c r="G458" s="1">
        <v>0</v>
      </c>
      <c r="H458" s="1">
        <v>24120</v>
      </c>
      <c r="I458" s="6">
        <v>0.291660637887111</v>
      </c>
      <c r="J458" s="2" t="s">
        <v>25</v>
      </c>
      <c r="K458" s="1">
        <v>16</v>
      </c>
      <c r="L458" s="1" t="s">
        <v>20</v>
      </c>
      <c r="M458" s="1" t="s">
        <v>31</v>
      </c>
      <c r="N458" s="1" t="s">
        <v>22</v>
      </c>
      <c r="O458" s="1" t="s">
        <v>22</v>
      </c>
      <c r="P458" s="1" t="s">
        <v>23</v>
      </c>
      <c r="Q458" s="1" t="s">
        <v>28</v>
      </c>
      <c r="R458" s="1" t="s">
        <v>22</v>
      </c>
      <c r="S458" s="1" t="s">
        <v>28</v>
      </c>
      <c r="T458" s="1">
        <f t="shared" si="42"/>
        <v>4</v>
      </c>
      <c r="U458" s="1" t="str">
        <f t="shared" si="43"/>
        <v>High Risk</v>
      </c>
      <c r="V458" s="1" t="str">
        <f>IF(B458&lt;=30, "18-30", IF(B458&lt;=40, "31-40", IF(B458&lt;=50, "41-50", IF(B458&lt;=60, "51-60", "61-74"))))</f>
        <v>51-60</v>
      </c>
      <c r="W458" s="1" t="str">
        <f t="shared" si="44"/>
        <v>150001-200000</v>
      </c>
      <c r="X458" s="1" t="str">
        <f t="shared" si="45"/>
        <v>16-19</v>
      </c>
      <c r="Y458" s="1" t="str">
        <f t="shared" si="46"/>
        <v>0-25000</v>
      </c>
      <c r="Z458" s="1" t="str">
        <f t="shared" si="47"/>
        <v>700-799</v>
      </c>
    </row>
    <row r="459" spans="1:26" x14ac:dyDescent="0.25">
      <c r="A459" s="1" t="s">
        <v>493</v>
      </c>
      <c r="B459" s="1">
        <v>46</v>
      </c>
      <c r="C459" s="1">
        <v>38049</v>
      </c>
      <c r="D459" s="1">
        <v>758</v>
      </c>
      <c r="E459" s="6">
        <v>0.439623098961889</v>
      </c>
      <c r="F459" s="1">
        <v>1</v>
      </c>
      <c r="G459" s="1">
        <v>0</v>
      </c>
      <c r="H459" s="1">
        <v>71588</v>
      </c>
      <c r="I459" s="6">
        <v>0.30163393500000002</v>
      </c>
      <c r="J459" s="2" t="s">
        <v>41</v>
      </c>
      <c r="K459" s="1">
        <v>17</v>
      </c>
      <c r="L459" s="1" t="s">
        <v>36</v>
      </c>
      <c r="M459" s="1" t="s">
        <v>27</v>
      </c>
      <c r="N459" s="1" t="s">
        <v>22</v>
      </c>
      <c r="O459" s="1" t="s">
        <v>23</v>
      </c>
      <c r="P459" s="1" t="s">
        <v>22</v>
      </c>
      <c r="Q459" s="1" t="s">
        <v>23</v>
      </c>
      <c r="R459" s="1" t="s">
        <v>22</v>
      </c>
      <c r="S459" s="1" t="s">
        <v>28</v>
      </c>
      <c r="T459" s="1">
        <f t="shared" si="42"/>
        <v>5</v>
      </c>
      <c r="U459" s="1" t="str">
        <f t="shared" si="43"/>
        <v>High Risk</v>
      </c>
      <c r="V459" s="1" t="str">
        <f>IF(B459&lt;=30, "18-30", IF(B459&lt;=40, "31-40", IF(B459&lt;=50, "41-50", IF(B459&lt;=60, "51-60", "61-74"))))</f>
        <v>41-50</v>
      </c>
      <c r="W459" s="1" t="str">
        <f t="shared" si="44"/>
        <v>0-50000</v>
      </c>
      <c r="X459" s="1" t="str">
        <f t="shared" si="45"/>
        <v>16-19</v>
      </c>
      <c r="Y459" s="1" t="str">
        <f t="shared" si="46"/>
        <v>50001-75000</v>
      </c>
      <c r="Z459" s="1" t="str">
        <f t="shared" si="47"/>
        <v>700-799</v>
      </c>
    </row>
    <row r="460" spans="1:26" x14ac:dyDescent="0.25">
      <c r="A460" s="1" t="s">
        <v>494</v>
      </c>
      <c r="B460" s="1">
        <v>59</v>
      </c>
      <c r="C460" s="1">
        <v>107658</v>
      </c>
      <c r="D460" s="1">
        <v>350</v>
      </c>
      <c r="E460" s="6">
        <v>0.54872650000147405</v>
      </c>
      <c r="F460" s="1">
        <v>2</v>
      </c>
      <c r="G460" s="1">
        <v>0</v>
      </c>
      <c r="H460" s="1">
        <v>24835</v>
      </c>
      <c r="I460" s="6">
        <v>0.36826360835687</v>
      </c>
      <c r="J460" s="2" t="s">
        <v>48</v>
      </c>
      <c r="K460" s="1">
        <v>15</v>
      </c>
      <c r="L460" s="1" t="s">
        <v>26</v>
      </c>
      <c r="M460" s="1" t="s">
        <v>31</v>
      </c>
      <c r="N460" s="1" t="s">
        <v>23</v>
      </c>
      <c r="O460" s="1" t="s">
        <v>22</v>
      </c>
      <c r="P460" s="1" t="s">
        <v>28</v>
      </c>
      <c r="Q460" s="1" t="s">
        <v>28</v>
      </c>
      <c r="R460" s="1" t="s">
        <v>23</v>
      </c>
      <c r="S460" s="1" t="s">
        <v>22</v>
      </c>
      <c r="T460" s="1">
        <f t="shared" si="42"/>
        <v>4</v>
      </c>
      <c r="U460" s="1" t="str">
        <f t="shared" si="43"/>
        <v>High Risk</v>
      </c>
      <c r="V460" s="1" t="str">
        <f>IF(B460&lt;=30, "18-30", IF(B460&lt;=40, "31-40", IF(B460&lt;=50, "41-50", IF(B460&lt;=60, "51-60", "61-74"))))</f>
        <v>51-60</v>
      </c>
      <c r="W460" s="1" t="str">
        <f t="shared" si="44"/>
        <v>100001-150000</v>
      </c>
      <c r="X460" s="1" t="str">
        <f t="shared" si="45"/>
        <v>11-15</v>
      </c>
      <c r="Y460" s="1" t="str">
        <f t="shared" si="46"/>
        <v>0-25000</v>
      </c>
      <c r="Z460" s="1" t="str">
        <f t="shared" si="47"/>
        <v>300-399</v>
      </c>
    </row>
    <row r="461" spans="1:26" x14ac:dyDescent="0.25">
      <c r="A461" s="1" t="s">
        <v>495</v>
      </c>
      <c r="B461" s="1">
        <v>72</v>
      </c>
      <c r="C461" s="1">
        <v>125448</v>
      </c>
      <c r="D461" s="1">
        <v>354</v>
      </c>
      <c r="E461" s="6">
        <v>0.408181787289082</v>
      </c>
      <c r="F461" s="1">
        <v>5</v>
      </c>
      <c r="G461" s="1">
        <v>0</v>
      </c>
      <c r="H461" s="1">
        <v>45776</v>
      </c>
      <c r="I461" s="6">
        <v>0.26853363826532101</v>
      </c>
      <c r="J461" s="2" t="s">
        <v>33</v>
      </c>
      <c r="K461" s="1">
        <v>7</v>
      </c>
      <c r="L461" s="1" t="s">
        <v>43</v>
      </c>
      <c r="M461" s="1" t="s">
        <v>27</v>
      </c>
      <c r="N461" s="1" t="s">
        <v>22</v>
      </c>
      <c r="O461" s="1" t="s">
        <v>22</v>
      </c>
      <c r="P461" s="1" t="s">
        <v>22</v>
      </c>
      <c r="Q461" s="1" t="s">
        <v>23</v>
      </c>
      <c r="R461" s="1" t="s">
        <v>22</v>
      </c>
      <c r="S461" s="1" t="s">
        <v>23</v>
      </c>
      <c r="T461" s="1">
        <f t="shared" si="42"/>
        <v>6</v>
      </c>
      <c r="U461" s="1" t="str">
        <f t="shared" si="43"/>
        <v>High Risk</v>
      </c>
      <c r="V461" s="1" t="str">
        <f>IF(B461&lt;=30, "18-30", IF(B461&lt;=40, "31-40", IF(B461&lt;=50, "41-50", IF(B461&lt;=60, "51-60", "61-74"))))</f>
        <v>61-74</v>
      </c>
      <c r="W461" s="1" t="str">
        <f t="shared" si="44"/>
        <v>100001-150000</v>
      </c>
      <c r="X461" s="1" t="str">
        <f t="shared" si="45"/>
        <v>6-10</v>
      </c>
      <c r="Y461" s="1" t="str">
        <f t="shared" si="46"/>
        <v>25001-50000</v>
      </c>
      <c r="Z461" s="1" t="str">
        <f t="shared" si="47"/>
        <v>300-399</v>
      </c>
    </row>
    <row r="462" spans="1:26" x14ac:dyDescent="0.25">
      <c r="A462" s="1" t="s">
        <v>496</v>
      </c>
      <c r="B462" s="1">
        <v>43</v>
      </c>
      <c r="C462" s="1">
        <v>146800</v>
      </c>
      <c r="D462" s="1">
        <v>459</v>
      </c>
      <c r="E462" s="6">
        <v>0.671418399397404</v>
      </c>
      <c r="F462" s="1">
        <v>4</v>
      </c>
      <c r="G462" s="1">
        <v>1</v>
      </c>
      <c r="H462" s="1">
        <v>17913</v>
      </c>
      <c r="I462" s="6">
        <v>0.165184642598173</v>
      </c>
      <c r="J462" s="2" t="s">
        <v>41</v>
      </c>
      <c r="K462" s="1">
        <v>10</v>
      </c>
      <c r="L462" s="1" t="s">
        <v>26</v>
      </c>
      <c r="M462" s="1" t="s">
        <v>21</v>
      </c>
      <c r="N462" s="1" t="s">
        <v>23</v>
      </c>
      <c r="O462" s="1" t="s">
        <v>23</v>
      </c>
      <c r="P462" s="1" t="s">
        <v>28</v>
      </c>
      <c r="Q462" s="1" t="s">
        <v>28</v>
      </c>
      <c r="R462" s="1" t="s">
        <v>22</v>
      </c>
      <c r="S462" s="1" t="s">
        <v>23</v>
      </c>
      <c r="T462" s="1">
        <f t="shared" si="42"/>
        <v>4</v>
      </c>
      <c r="U462" s="1" t="str">
        <f t="shared" si="43"/>
        <v>High Risk</v>
      </c>
      <c r="V462" s="1" t="str">
        <f>IF(B462&lt;=30, "18-30", IF(B462&lt;=40, "31-40", IF(B462&lt;=50, "41-50", IF(B462&lt;=60, "51-60", "61-74"))))</f>
        <v>41-50</v>
      </c>
      <c r="W462" s="1" t="str">
        <f t="shared" si="44"/>
        <v>100001-150000</v>
      </c>
      <c r="X462" s="1" t="str">
        <f t="shared" si="45"/>
        <v>6-10</v>
      </c>
      <c r="Y462" s="1" t="str">
        <f t="shared" si="46"/>
        <v>0-25000</v>
      </c>
      <c r="Z462" s="1" t="str">
        <f t="shared" si="47"/>
        <v>400-499</v>
      </c>
    </row>
    <row r="463" spans="1:26" x14ac:dyDescent="0.25">
      <c r="A463" s="1" t="s">
        <v>497</v>
      </c>
      <c r="B463" s="1">
        <v>52</v>
      </c>
      <c r="C463" s="1">
        <v>134180</v>
      </c>
      <c r="D463" s="1">
        <v>757</v>
      </c>
      <c r="E463" s="6">
        <v>0.46621984393851201</v>
      </c>
      <c r="F463" s="1">
        <v>6</v>
      </c>
      <c r="G463" s="1">
        <v>0</v>
      </c>
      <c r="H463" s="1">
        <v>16693</v>
      </c>
      <c r="I463" s="6">
        <v>0.39225635168481399</v>
      </c>
      <c r="J463" s="2" t="s">
        <v>41</v>
      </c>
      <c r="K463" s="1">
        <v>17</v>
      </c>
      <c r="L463" s="1" t="s">
        <v>43</v>
      </c>
      <c r="M463" s="1" t="s">
        <v>31</v>
      </c>
      <c r="N463" s="1" t="s">
        <v>22</v>
      </c>
      <c r="O463" s="1" t="s">
        <v>23</v>
      </c>
      <c r="P463" s="1" t="s">
        <v>22</v>
      </c>
      <c r="Q463" s="1" t="s">
        <v>23</v>
      </c>
      <c r="R463" s="1" t="s">
        <v>23</v>
      </c>
      <c r="S463" s="1" t="s">
        <v>28</v>
      </c>
      <c r="T463" s="1">
        <f t="shared" si="42"/>
        <v>5</v>
      </c>
      <c r="U463" s="1" t="str">
        <f t="shared" si="43"/>
        <v>High Risk</v>
      </c>
      <c r="V463" s="1" t="str">
        <f>IF(B463&lt;=30, "18-30", IF(B463&lt;=40, "31-40", IF(B463&lt;=50, "41-50", IF(B463&lt;=60, "51-60", "61-74"))))</f>
        <v>51-60</v>
      </c>
      <c r="W463" s="1" t="str">
        <f t="shared" si="44"/>
        <v>100001-150000</v>
      </c>
      <c r="X463" s="1" t="str">
        <f t="shared" si="45"/>
        <v>16-19</v>
      </c>
      <c r="Y463" s="1" t="str">
        <f t="shared" si="46"/>
        <v>0-25000</v>
      </c>
      <c r="Z463" s="1" t="str">
        <f t="shared" si="47"/>
        <v>700-799</v>
      </c>
    </row>
    <row r="464" spans="1:26" x14ac:dyDescent="0.25">
      <c r="A464" s="1" t="s">
        <v>498</v>
      </c>
      <c r="B464" s="1">
        <v>67</v>
      </c>
      <c r="C464" s="1">
        <v>64922</v>
      </c>
      <c r="D464" s="1">
        <v>658</v>
      </c>
      <c r="E464" s="6">
        <v>0.34319282500120502</v>
      </c>
      <c r="F464" s="1">
        <v>3</v>
      </c>
      <c r="G464" s="1">
        <v>0</v>
      </c>
      <c r="H464" s="1">
        <v>67397</v>
      </c>
      <c r="I464" s="6">
        <v>0.36363657277529299</v>
      </c>
      <c r="J464" s="2" t="s">
        <v>48</v>
      </c>
      <c r="K464" s="1">
        <v>9</v>
      </c>
      <c r="L464" s="1" t="s">
        <v>30</v>
      </c>
      <c r="M464" s="1" t="s">
        <v>21</v>
      </c>
      <c r="N464" s="1" t="s">
        <v>28</v>
      </c>
      <c r="O464" s="1" t="s">
        <v>22</v>
      </c>
      <c r="P464" s="1" t="s">
        <v>22</v>
      </c>
      <c r="Q464" s="1" t="s">
        <v>23</v>
      </c>
      <c r="R464" s="1" t="s">
        <v>28</v>
      </c>
      <c r="S464" s="1" t="s">
        <v>28</v>
      </c>
      <c r="T464" s="1">
        <f t="shared" si="42"/>
        <v>3</v>
      </c>
      <c r="U464" s="1" t="str">
        <f t="shared" si="43"/>
        <v>Low Risk</v>
      </c>
      <c r="V464" s="1" t="str">
        <f>IF(B464&lt;=30, "18-30", IF(B464&lt;=40, "31-40", IF(B464&lt;=50, "41-50", IF(B464&lt;=60, "51-60", "61-74"))))</f>
        <v>61-74</v>
      </c>
      <c r="W464" s="1" t="str">
        <f t="shared" si="44"/>
        <v>50001-100000</v>
      </c>
      <c r="X464" s="1" t="str">
        <f t="shared" si="45"/>
        <v>6-10</v>
      </c>
      <c r="Y464" s="1" t="str">
        <f t="shared" si="46"/>
        <v>50001-75000</v>
      </c>
      <c r="Z464" s="1" t="str">
        <f t="shared" si="47"/>
        <v>600-699</v>
      </c>
    </row>
    <row r="465" spans="1:26" x14ac:dyDescent="0.25">
      <c r="A465" s="1" t="s">
        <v>499</v>
      </c>
      <c r="B465" s="1">
        <v>42</v>
      </c>
      <c r="C465" s="1">
        <v>107658</v>
      </c>
      <c r="D465" s="1">
        <v>837</v>
      </c>
      <c r="E465" s="6">
        <v>0.62172776597479895</v>
      </c>
      <c r="F465" s="1">
        <v>5</v>
      </c>
      <c r="G465" s="1">
        <v>0</v>
      </c>
      <c r="H465" s="1">
        <v>45776</v>
      </c>
      <c r="I465" s="6">
        <v>0.26726798037251398</v>
      </c>
      <c r="J465" s="2" t="s">
        <v>48</v>
      </c>
      <c r="K465" s="1">
        <v>12</v>
      </c>
      <c r="L465" s="1" t="s">
        <v>26</v>
      </c>
      <c r="M465" s="1" t="s">
        <v>21</v>
      </c>
      <c r="N465" s="1" t="s">
        <v>28</v>
      </c>
      <c r="O465" s="1" t="s">
        <v>23</v>
      </c>
      <c r="P465" s="1" t="s">
        <v>28</v>
      </c>
      <c r="Q465" s="1" t="s">
        <v>22</v>
      </c>
      <c r="R465" s="1" t="s">
        <v>22</v>
      </c>
      <c r="S465" s="1" t="s">
        <v>22</v>
      </c>
      <c r="T465" s="1">
        <f t="shared" si="42"/>
        <v>4</v>
      </c>
      <c r="U465" s="1" t="str">
        <f t="shared" si="43"/>
        <v>High Risk</v>
      </c>
      <c r="V465" s="1" t="str">
        <f>IF(B465&lt;=30, "18-30", IF(B465&lt;=40, "31-40", IF(B465&lt;=50, "41-50", IF(B465&lt;=60, "51-60", "61-74"))))</f>
        <v>41-50</v>
      </c>
      <c r="W465" s="1" t="str">
        <f t="shared" si="44"/>
        <v>100001-150000</v>
      </c>
      <c r="X465" s="1" t="str">
        <f t="shared" si="45"/>
        <v>11-15</v>
      </c>
      <c r="Y465" s="1" t="str">
        <f t="shared" si="46"/>
        <v>25001-50000</v>
      </c>
      <c r="Z465" s="1" t="str">
        <f t="shared" si="47"/>
        <v>800-847</v>
      </c>
    </row>
    <row r="466" spans="1:26" x14ac:dyDescent="0.25">
      <c r="A466" s="1" t="s">
        <v>500</v>
      </c>
      <c r="B466" s="1">
        <v>41</v>
      </c>
      <c r="C466" s="1">
        <v>24435</v>
      </c>
      <c r="D466" s="1">
        <v>766</v>
      </c>
      <c r="E466" s="6">
        <v>0.27157387011373002</v>
      </c>
      <c r="F466" s="1">
        <v>4</v>
      </c>
      <c r="G466" s="1">
        <v>0</v>
      </c>
      <c r="H466" s="1">
        <v>60530</v>
      </c>
      <c r="I466" s="6">
        <v>0.18478306204799799</v>
      </c>
      <c r="J466" s="2" t="s">
        <v>41</v>
      </c>
      <c r="K466" s="1">
        <v>16</v>
      </c>
      <c r="L466" s="1" t="s">
        <v>20</v>
      </c>
      <c r="M466" s="1" t="s">
        <v>37</v>
      </c>
      <c r="N466" s="1" t="s">
        <v>23</v>
      </c>
      <c r="O466" s="1" t="s">
        <v>28</v>
      </c>
      <c r="P466" s="1" t="s">
        <v>23</v>
      </c>
      <c r="Q466" s="1" t="s">
        <v>23</v>
      </c>
      <c r="R466" s="1" t="s">
        <v>23</v>
      </c>
      <c r="S466" s="1" t="s">
        <v>22</v>
      </c>
      <c r="T466" s="1">
        <f t="shared" si="42"/>
        <v>5</v>
      </c>
      <c r="U466" s="1" t="str">
        <f t="shared" si="43"/>
        <v>High Risk</v>
      </c>
      <c r="V466" s="1" t="str">
        <f>IF(B466&lt;=30, "18-30", IF(B466&lt;=40, "31-40", IF(B466&lt;=50, "41-50", IF(B466&lt;=60, "51-60", "61-74"))))</f>
        <v>41-50</v>
      </c>
      <c r="W466" s="1" t="str">
        <f t="shared" si="44"/>
        <v>0-50000</v>
      </c>
      <c r="X466" s="1" t="str">
        <f t="shared" si="45"/>
        <v>16-19</v>
      </c>
      <c r="Y466" s="1" t="str">
        <f t="shared" si="46"/>
        <v>50001-75000</v>
      </c>
      <c r="Z466" s="1" t="str">
        <f t="shared" si="47"/>
        <v>700-799</v>
      </c>
    </row>
    <row r="467" spans="1:26" x14ac:dyDescent="0.25">
      <c r="A467" s="1" t="s">
        <v>501</v>
      </c>
      <c r="B467" s="1">
        <v>30</v>
      </c>
      <c r="C467" s="1">
        <v>107658</v>
      </c>
      <c r="D467" s="1">
        <v>664</v>
      </c>
      <c r="E467" s="6">
        <v>0.90297571222484196</v>
      </c>
      <c r="F467" s="1">
        <v>5</v>
      </c>
      <c r="G467" s="1">
        <v>0</v>
      </c>
      <c r="H467" s="1">
        <v>45776</v>
      </c>
      <c r="I467" s="6">
        <v>0.31780307346793701</v>
      </c>
      <c r="J467" s="2" t="s">
        <v>33</v>
      </c>
      <c r="K467" s="1">
        <v>17</v>
      </c>
      <c r="L467" s="1" t="s">
        <v>36</v>
      </c>
      <c r="M467" s="1" t="s">
        <v>21</v>
      </c>
      <c r="N467" s="1" t="s">
        <v>23</v>
      </c>
      <c r="O467" s="1" t="s">
        <v>23</v>
      </c>
      <c r="P467" s="1" t="s">
        <v>23</v>
      </c>
      <c r="Q467" s="1" t="s">
        <v>22</v>
      </c>
      <c r="R467" s="1" t="s">
        <v>28</v>
      </c>
      <c r="S467" s="1" t="s">
        <v>28</v>
      </c>
      <c r="T467" s="1">
        <f t="shared" si="42"/>
        <v>4</v>
      </c>
      <c r="U467" s="1" t="str">
        <f t="shared" si="43"/>
        <v>High Risk</v>
      </c>
      <c r="V467" s="1" t="str">
        <f>IF(B467&lt;=30, "18-30", IF(B467&lt;=40, "31-40", IF(B467&lt;=50, "41-50", IF(B467&lt;=60, "51-60", "61-74"))))</f>
        <v>18-30</v>
      </c>
      <c r="W467" s="1" t="str">
        <f t="shared" si="44"/>
        <v>100001-150000</v>
      </c>
      <c r="X467" s="1" t="str">
        <f t="shared" si="45"/>
        <v>16-19</v>
      </c>
      <c r="Y467" s="1" t="str">
        <f t="shared" si="46"/>
        <v>25001-50000</v>
      </c>
      <c r="Z467" s="1" t="str">
        <f t="shared" si="47"/>
        <v>600-699</v>
      </c>
    </row>
    <row r="468" spans="1:26" x14ac:dyDescent="0.25">
      <c r="A468" s="1" t="s">
        <v>502</v>
      </c>
      <c r="B468" s="1">
        <v>24</v>
      </c>
      <c r="C468" s="1">
        <v>193998</v>
      </c>
      <c r="D468" s="1">
        <v>700</v>
      </c>
      <c r="E468" s="6">
        <v>0.81649927271603995</v>
      </c>
      <c r="F468" s="1">
        <v>2</v>
      </c>
      <c r="G468" s="1">
        <v>0</v>
      </c>
      <c r="H468" s="1">
        <v>18952</v>
      </c>
      <c r="I468" s="6">
        <v>0.31231060845876002</v>
      </c>
      <c r="J468" s="2" t="s">
        <v>48</v>
      </c>
      <c r="K468" s="1">
        <v>9</v>
      </c>
      <c r="L468" s="1" t="s">
        <v>20</v>
      </c>
      <c r="M468" s="1" t="s">
        <v>21</v>
      </c>
      <c r="N468" s="1" t="s">
        <v>23</v>
      </c>
      <c r="O468" s="1" t="s">
        <v>28</v>
      </c>
      <c r="P468" s="1" t="s">
        <v>28</v>
      </c>
      <c r="Q468" s="1" t="s">
        <v>22</v>
      </c>
      <c r="R468" s="1" t="s">
        <v>22</v>
      </c>
      <c r="S468" s="1" t="s">
        <v>23</v>
      </c>
      <c r="T468" s="1">
        <f t="shared" si="42"/>
        <v>4</v>
      </c>
      <c r="U468" s="1" t="str">
        <f t="shared" si="43"/>
        <v>High Risk</v>
      </c>
      <c r="V468" s="1" t="str">
        <f>IF(B468&lt;=30, "18-30", IF(B468&lt;=40, "31-40", IF(B468&lt;=50, "41-50", IF(B468&lt;=60, "51-60", "61-74"))))</f>
        <v>18-30</v>
      </c>
      <c r="W468" s="1" t="str">
        <f t="shared" si="44"/>
        <v>150001-200000</v>
      </c>
      <c r="X468" s="1" t="str">
        <f t="shared" si="45"/>
        <v>6-10</v>
      </c>
      <c r="Y468" s="1" t="str">
        <f t="shared" si="46"/>
        <v>0-25000</v>
      </c>
      <c r="Z468" s="1" t="str">
        <f t="shared" si="47"/>
        <v>700-799</v>
      </c>
    </row>
    <row r="469" spans="1:26" x14ac:dyDescent="0.25">
      <c r="A469" s="1" t="s">
        <v>503</v>
      </c>
      <c r="B469" s="1">
        <v>74</v>
      </c>
      <c r="C469" s="1">
        <v>164143</v>
      </c>
      <c r="D469" s="1">
        <v>580</v>
      </c>
      <c r="E469" s="6">
        <v>0.60269909538420297</v>
      </c>
      <c r="F469" s="1">
        <v>6</v>
      </c>
      <c r="G469" s="1">
        <v>0</v>
      </c>
      <c r="H469" s="1">
        <v>44449</v>
      </c>
      <c r="I469" s="6">
        <v>0.39243342829917799</v>
      </c>
      <c r="J469" s="2" t="s">
        <v>25</v>
      </c>
      <c r="K469" s="1">
        <v>15</v>
      </c>
      <c r="L469" s="1" t="s">
        <v>36</v>
      </c>
      <c r="M469" s="1" t="s">
        <v>31</v>
      </c>
      <c r="N469" s="1" t="s">
        <v>23</v>
      </c>
      <c r="O469" s="1" t="s">
        <v>22</v>
      </c>
      <c r="P469" s="1" t="s">
        <v>28</v>
      </c>
      <c r="Q469" s="1" t="s">
        <v>23</v>
      </c>
      <c r="R469" s="1" t="s">
        <v>23</v>
      </c>
      <c r="S469" s="1" t="s">
        <v>22</v>
      </c>
      <c r="T469" s="1">
        <f t="shared" si="42"/>
        <v>5</v>
      </c>
      <c r="U469" s="1" t="str">
        <f t="shared" si="43"/>
        <v>High Risk</v>
      </c>
      <c r="V469" s="1" t="str">
        <f>IF(B469&lt;=30, "18-30", IF(B469&lt;=40, "31-40", IF(B469&lt;=50, "41-50", IF(B469&lt;=60, "51-60", "61-74"))))</f>
        <v>61-74</v>
      </c>
      <c r="W469" s="1" t="str">
        <f t="shared" si="44"/>
        <v>150001-200000</v>
      </c>
      <c r="X469" s="1" t="str">
        <f t="shared" si="45"/>
        <v>11-15</v>
      </c>
      <c r="Y469" s="1" t="str">
        <f t="shared" si="46"/>
        <v>25001-50000</v>
      </c>
      <c r="Z469" s="1" t="str">
        <f t="shared" si="47"/>
        <v>500-599</v>
      </c>
    </row>
    <row r="470" spans="1:26" x14ac:dyDescent="0.25">
      <c r="A470" s="1" t="s">
        <v>504</v>
      </c>
      <c r="B470" s="1">
        <v>53</v>
      </c>
      <c r="C470" s="1">
        <v>191615</v>
      </c>
      <c r="D470" s="1">
        <v>796</v>
      </c>
      <c r="E470" s="6">
        <v>0.58586620436397996</v>
      </c>
      <c r="F470" s="1">
        <v>3</v>
      </c>
      <c r="G470" s="1">
        <v>0</v>
      </c>
      <c r="H470" s="1">
        <v>42551</v>
      </c>
      <c r="I470" s="6">
        <v>0.25562644851395</v>
      </c>
      <c r="J470" s="2" t="s">
        <v>33</v>
      </c>
      <c r="K470" s="1">
        <v>19</v>
      </c>
      <c r="L470" s="1" t="s">
        <v>26</v>
      </c>
      <c r="M470" s="1" t="s">
        <v>31</v>
      </c>
      <c r="N470" s="1" t="s">
        <v>22</v>
      </c>
      <c r="O470" s="1" t="s">
        <v>22</v>
      </c>
      <c r="P470" s="1" t="s">
        <v>28</v>
      </c>
      <c r="Q470" s="1" t="s">
        <v>22</v>
      </c>
      <c r="R470" s="1" t="s">
        <v>22</v>
      </c>
      <c r="S470" s="1" t="s">
        <v>22</v>
      </c>
      <c r="T470" s="1">
        <f t="shared" si="42"/>
        <v>5</v>
      </c>
      <c r="U470" s="1" t="str">
        <f t="shared" si="43"/>
        <v>High Risk</v>
      </c>
      <c r="V470" s="1" t="str">
        <f>IF(B470&lt;=30, "18-30", IF(B470&lt;=40, "31-40", IF(B470&lt;=50, "41-50", IF(B470&lt;=60, "51-60", "61-74"))))</f>
        <v>51-60</v>
      </c>
      <c r="W470" s="1" t="str">
        <f t="shared" si="44"/>
        <v>150001-200000</v>
      </c>
      <c r="X470" s="1" t="str">
        <f t="shared" si="45"/>
        <v>16-19</v>
      </c>
      <c r="Y470" s="1" t="str">
        <f t="shared" si="46"/>
        <v>25001-50000</v>
      </c>
      <c r="Z470" s="1" t="str">
        <f t="shared" si="47"/>
        <v>700-799</v>
      </c>
    </row>
    <row r="471" spans="1:26" x14ac:dyDescent="0.25">
      <c r="A471" s="1" t="s">
        <v>505</v>
      </c>
      <c r="B471" s="1">
        <v>62</v>
      </c>
      <c r="C471" s="1">
        <v>75566</v>
      </c>
      <c r="D471" s="1">
        <v>845</v>
      </c>
      <c r="E471" s="6">
        <v>0.57648828356385895</v>
      </c>
      <c r="F471" s="1">
        <v>4</v>
      </c>
      <c r="G471" s="1">
        <v>0</v>
      </c>
      <c r="H471" s="1">
        <v>82482</v>
      </c>
      <c r="I471" s="6">
        <v>0.41949221348649901</v>
      </c>
      <c r="J471" s="2" t="s">
        <v>41</v>
      </c>
      <c r="K471" s="1">
        <v>4</v>
      </c>
      <c r="L471" s="1" t="s">
        <v>26</v>
      </c>
      <c r="M471" s="1" t="s">
        <v>51</v>
      </c>
      <c r="N471" s="1" t="s">
        <v>22</v>
      </c>
      <c r="O471" s="1" t="s">
        <v>22</v>
      </c>
      <c r="P471" s="1" t="s">
        <v>22</v>
      </c>
      <c r="Q471" s="1" t="s">
        <v>23</v>
      </c>
      <c r="R471" s="1" t="s">
        <v>22</v>
      </c>
      <c r="S471" s="1" t="s">
        <v>23</v>
      </c>
      <c r="T471" s="1">
        <f t="shared" si="42"/>
        <v>6</v>
      </c>
      <c r="U471" s="1" t="str">
        <f t="shared" si="43"/>
        <v>High Risk</v>
      </c>
      <c r="V471" s="1" t="str">
        <f>IF(B471&lt;=30, "18-30", IF(B471&lt;=40, "31-40", IF(B471&lt;=50, "41-50", IF(B471&lt;=60, "51-60", "61-74"))))</f>
        <v>61-74</v>
      </c>
      <c r="W471" s="1" t="str">
        <f t="shared" si="44"/>
        <v>50001-100000</v>
      </c>
      <c r="X471" s="1" t="str">
        <f t="shared" si="45"/>
        <v>0-5</v>
      </c>
      <c r="Y471" s="1" t="str">
        <f t="shared" si="46"/>
        <v>75001-100000</v>
      </c>
      <c r="Z471" s="1" t="str">
        <f t="shared" si="47"/>
        <v>800-847</v>
      </c>
    </row>
    <row r="472" spans="1:26" x14ac:dyDescent="0.25">
      <c r="A472" s="1" t="s">
        <v>506</v>
      </c>
      <c r="B472" s="1">
        <v>37</v>
      </c>
      <c r="C472" s="1">
        <v>167424</v>
      </c>
      <c r="D472" s="1">
        <v>813</v>
      </c>
      <c r="E472" s="6">
        <v>0.40218104281621803</v>
      </c>
      <c r="F472" s="1">
        <v>0</v>
      </c>
      <c r="G472" s="1">
        <v>0</v>
      </c>
      <c r="H472" s="1">
        <v>33772</v>
      </c>
      <c r="I472" s="6">
        <v>0.24597469966642299</v>
      </c>
      <c r="J472" s="2" t="s">
        <v>33</v>
      </c>
      <c r="K472" s="1">
        <v>12</v>
      </c>
      <c r="L472" s="1" t="s">
        <v>36</v>
      </c>
      <c r="M472" s="1" t="s">
        <v>37</v>
      </c>
      <c r="N472" s="1" t="s">
        <v>28</v>
      </c>
      <c r="O472" s="1" t="s">
        <v>28</v>
      </c>
      <c r="P472" s="1" t="s">
        <v>23</v>
      </c>
      <c r="Q472" s="1" t="s">
        <v>22</v>
      </c>
      <c r="R472" s="1" t="s">
        <v>23</v>
      </c>
      <c r="S472" s="1" t="s">
        <v>28</v>
      </c>
      <c r="T472" s="1">
        <f t="shared" si="42"/>
        <v>3</v>
      </c>
      <c r="U472" s="1" t="str">
        <f t="shared" si="43"/>
        <v>Low Risk</v>
      </c>
      <c r="V472" s="1" t="str">
        <f>IF(B472&lt;=30, "18-30", IF(B472&lt;=40, "31-40", IF(B472&lt;=50, "41-50", IF(B472&lt;=60, "51-60", "61-74"))))</f>
        <v>31-40</v>
      </c>
      <c r="W472" s="1" t="str">
        <f t="shared" si="44"/>
        <v>150001-200000</v>
      </c>
      <c r="X472" s="1" t="str">
        <f t="shared" si="45"/>
        <v>11-15</v>
      </c>
      <c r="Y472" s="1" t="str">
        <f t="shared" si="46"/>
        <v>25001-50000</v>
      </c>
      <c r="Z472" s="1" t="str">
        <f t="shared" si="47"/>
        <v>800-847</v>
      </c>
    </row>
    <row r="473" spans="1:26" x14ac:dyDescent="0.25">
      <c r="A473" s="1" t="s">
        <v>507</v>
      </c>
      <c r="B473" s="1">
        <v>18</v>
      </c>
      <c r="C473" s="1">
        <v>53513</v>
      </c>
      <c r="D473" s="1">
        <v>617</v>
      </c>
      <c r="E473" s="6">
        <v>0.55946192913616799</v>
      </c>
      <c r="F473" s="1">
        <v>3</v>
      </c>
      <c r="G473" s="1">
        <v>0</v>
      </c>
      <c r="H473" s="1">
        <v>43870</v>
      </c>
      <c r="I473" s="6">
        <v>0.16541682154575699</v>
      </c>
      <c r="J473" s="2" t="s">
        <v>41</v>
      </c>
      <c r="K473" s="1">
        <v>17</v>
      </c>
      <c r="L473" s="1" t="s">
        <v>30</v>
      </c>
      <c r="M473" s="1" t="s">
        <v>21</v>
      </c>
      <c r="N473" s="1" t="s">
        <v>22</v>
      </c>
      <c r="O473" s="1" t="s">
        <v>28</v>
      </c>
      <c r="P473" s="1" t="s">
        <v>28</v>
      </c>
      <c r="Q473" s="1" t="s">
        <v>23</v>
      </c>
      <c r="R473" s="1" t="s">
        <v>28</v>
      </c>
      <c r="S473" s="1" t="s">
        <v>22</v>
      </c>
      <c r="T473" s="1">
        <f t="shared" si="42"/>
        <v>3</v>
      </c>
      <c r="U473" s="1" t="str">
        <f t="shared" si="43"/>
        <v>Low Risk</v>
      </c>
      <c r="V473" s="1" t="str">
        <f>IF(B473&lt;=30, "18-30", IF(B473&lt;=40, "31-40", IF(B473&lt;=50, "41-50", IF(B473&lt;=60, "51-60", "61-74"))))</f>
        <v>18-30</v>
      </c>
      <c r="W473" s="1" t="str">
        <f t="shared" si="44"/>
        <v>50001-100000</v>
      </c>
      <c r="X473" s="1" t="str">
        <f t="shared" si="45"/>
        <v>16-19</v>
      </c>
      <c r="Y473" s="1" t="str">
        <f t="shared" si="46"/>
        <v>25001-50000</v>
      </c>
      <c r="Z473" s="1" t="str">
        <f t="shared" si="47"/>
        <v>600-699</v>
      </c>
    </row>
    <row r="474" spans="1:26" x14ac:dyDescent="0.25">
      <c r="A474" s="1" t="s">
        <v>508</v>
      </c>
      <c r="B474" s="1">
        <v>25</v>
      </c>
      <c r="C474" s="1">
        <v>155932</v>
      </c>
      <c r="D474" s="1">
        <v>754</v>
      </c>
      <c r="E474" s="6">
        <v>0.31537347790843001</v>
      </c>
      <c r="F474" s="1">
        <v>0</v>
      </c>
      <c r="G474" s="1">
        <v>0</v>
      </c>
      <c r="H474" s="1">
        <v>23685</v>
      </c>
      <c r="I474" s="6">
        <v>0.186771724452271</v>
      </c>
      <c r="J474" s="2" t="s">
        <v>33</v>
      </c>
      <c r="K474" s="1">
        <v>16</v>
      </c>
      <c r="L474" s="1" t="s">
        <v>43</v>
      </c>
      <c r="M474" s="1" t="s">
        <v>37</v>
      </c>
      <c r="N474" s="1" t="s">
        <v>28</v>
      </c>
      <c r="O474" s="1" t="s">
        <v>22</v>
      </c>
      <c r="P474" s="1" t="s">
        <v>22</v>
      </c>
      <c r="Q474" s="1" t="s">
        <v>23</v>
      </c>
      <c r="R474" s="1" t="s">
        <v>28</v>
      </c>
      <c r="S474" s="1" t="s">
        <v>23</v>
      </c>
      <c r="T474" s="1">
        <f t="shared" si="42"/>
        <v>4</v>
      </c>
      <c r="U474" s="1" t="str">
        <f t="shared" si="43"/>
        <v>High Risk</v>
      </c>
      <c r="V474" s="1" t="str">
        <f>IF(B474&lt;=30, "18-30", IF(B474&lt;=40, "31-40", IF(B474&lt;=50, "41-50", IF(B474&lt;=60, "51-60", "61-74"))))</f>
        <v>18-30</v>
      </c>
      <c r="W474" s="1" t="str">
        <f t="shared" si="44"/>
        <v>150001-200000</v>
      </c>
      <c r="X474" s="1" t="str">
        <f t="shared" si="45"/>
        <v>16-19</v>
      </c>
      <c r="Y474" s="1" t="str">
        <f t="shared" si="46"/>
        <v>0-25000</v>
      </c>
      <c r="Z474" s="1" t="str">
        <f t="shared" si="47"/>
        <v>700-799</v>
      </c>
    </row>
    <row r="475" spans="1:26" x14ac:dyDescent="0.25">
      <c r="A475" s="1" t="s">
        <v>509</v>
      </c>
      <c r="B475" s="1">
        <v>63</v>
      </c>
      <c r="C475" s="1">
        <v>107658</v>
      </c>
      <c r="D475" s="1">
        <v>475</v>
      </c>
      <c r="E475" s="6">
        <v>0.60076368368803601</v>
      </c>
      <c r="F475" s="1">
        <v>5</v>
      </c>
      <c r="G475" s="1">
        <v>0</v>
      </c>
      <c r="H475" s="1">
        <v>75316</v>
      </c>
      <c r="I475" s="6">
        <v>0.29375884608643799</v>
      </c>
      <c r="J475" s="2" t="s">
        <v>25</v>
      </c>
      <c r="K475" s="1">
        <v>8</v>
      </c>
      <c r="L475" s="1" t="s">
        <v>20</v>
      </c>
      <c r="M475" s="1" t="s">
        <v>27</v>
      </c>
      <c r="N475" s="1" t="s">
        <v>23</v>
      </c>
      <c r="O475" s="1" t="s">
        <v>28</v>
      </c>
      <c r="P475" s="1" t="s">
        <v>23</v>
      </c>
      <c r="Q475" s="1" t="s">
        <v>22</v>
      </c>
      <c r="R475" s="1" t="s">
        <v>22</v>
      </c>
      <c r="S475" s="1" t="s">
        <v>22</v>
      </c>
      <c r="T475" s="1">
        <f t="shared" si="42"/>
        <v>5</v>
      </c>
      <c r="U475" s="1" t="str">
        <f t="shared" si="43"/>
        <v>High Risk</v>
      </c>
      <c r="V475" s="1" t="str">
        <f>IF(B475&lt;=30, "18-30", IF(B475&lt;=40, "31-40", IF(B475&lt;=50, "41-50", IF(B475&lt;=60, "51-60", "61-74"))))</f>
        <v>61-74</v>
      </c>
      <c r="W475" s="1" t="str">
        <f t="shared" si="44"/>
        <v>100001-150000</v>
      </c>
      <c r="X475" s="1" t="str">
        <f t="shared" si="45"/>
        <v>6-10</v>
      </c>
      <c r="Y475" s="1" t="str">
        <f t="shared" si="46"/>
        <v>75001-100000</v>
      </c>
      <c r="Z475" s="1" t="str">
        <f t="shared" si="47"/>
        <v>400-499</v>
      </c>
    </row>
    <row r="476" spans="1:26" x14ac:dyDescent="0.25">
      <c r="A476" s="1" t="s">
        <v>510</v>
      </c>
      <c r="B476" s="1">
        <v>33</v>
      </c>
      <c r="C476" s="1">
        <v>38049</v>
      </c>
      <c r="D476" s="1">
        <v>508</v>
      </c>
      <c r="E476" s="6">
        <v>0.67356938860625903</v>
      </c>
      <c r="F476" s="1">
        <v>1</v>
      </c>
      <c r="G476" s="1">
        <v>0</v>
      </c>
      <c r="H476" s="1">
        <v>60348</v>
      </c>
      <c r="I476" s="6">
        <v>0.29344854909412599</v>
      </c>
      <c r="J476" s="2" t="s">
        <v>41</v>
      </c>
      <c r="K476" s="1">
        <v>13</v>
      </c>
      <c r="L476" s="1" t="s">
        <v>20</v>
      </c>
      <c r="M476" s="1" t="s">
        <v>21</v>
      </c>
      <c r="N476" s="1" t="s">
        <v>28</v>
      </c>
      <c r="O476" s="1" t="s">
        <v>22</v>
      </c>
      <c r="P476" s="1" t="s">
        <v>28</v>
      </c>
      <c r="Q476" s="1" t="s">
        <v>22</v>
      </c>
      <c r="R476" s="1" t="s">
        <v>22</v>
      </c>
      <c r="S476" s="1" t="s">
        <v>22</v>
      </c>
      <c r="T476" s="1">
        <f t="shared" si="42"/>
        <v>4</v>
      </c>
      <c r="U476" s="1" t="str">
        <f t="shared" si="43"/>
        <v>High Risk</v>
      </c>
      <c r="V476" s="1" t="str">
        <f>IF(B476&lt;=30, "18-30", IF(B476&lt;=40, "31-40", IF(B476&lt;=50, "41-50", IF(B476&lt;=60, "51-60", "61-74"))))</f>
        <v>31-40</v>
      </c>
      <c r="W476" s="1" t="str">
        <f t="shared" si="44"/>
        <v>0-50000</v>
      </c>
      <c r="X476" s="1" t="str">
        <f t="shared" si="45"/>
        <v>11-15</v>
      </c>
      <c r="Y476" s="1" t="str">
        <f t="shared" si="46"/>
        <v>50001-75000</v>
      </c>
      <c r="Z476" s="1" t="str">
        <f t="shared" si="47"/>
        <v>500-599</v>
      </c>
    </row>
    <row r="477" spans="1:26" x14ac:dyDescent="0.25">
      <c r="A477" s="1" t="s">
        <v>511</v>
      </c>
      <c r="B477" s="1">
        <v>31</v>
      </c>
      <c r="C477" s="1">
        <v>169786</v>
      </c>
      <c r="D477" s="1">
        <v>822</v>
      </c>
      <c r="E477" s="6">
        <v>0.424382779803333</v>
      </c>
      <c r="F477" s="1">
        <v>3</v>
      </c>
      <c r="G477" s="1">
        <v>0</v>
      </c>
      <c r="H477" s="1">
        <v>48437</v>
      </c>
      <c r="I477" s="6">
        <v>0.33278611407507702</v>
      </c>
      <c r="J477" s="2" t="s">
        <v>41</v>
      </c>
      <c r="K477" s="1">
        <v>16</v>
      </c>
      <c r="L477" s="1" t="s">
        <v>20</v>
      </c>
      <c r="M477" s="1" t="s">
        <v>37</v>
      </c>
      <c r="N477" s="1" t="s">
        <v>22</v>
      </c>
      <c r="O477" s="1" t="s">
        <v>23</v>
      </c>
      <c r="P477" s="1" t="s">
        <v>22</v>
      </c>
      <c r="Q477" s="1" t="s">
        <v>28</v>
      </c>
      <c r="R477" s="1" t="s">
        <v>28</v>
      </c>
      <c r="S477" s="1" t="s">
        <v>23</v>
      </c>
      <c r="T477" s="1">
        <f t="shared" si="42"/>
        <v>4</v>
      </c>
      <c r="U477" s="1" t="str">
        <f t="shared" si="43"/>
        <v>High Risk</v>
      </c>
      <c r="V477" s="1" t="str">
        <f>IF(B477&lt;=30, "18-30", IF(B477&lt;=40, "31-40", IF(B477&lt;=50, "41-50", IF(B477&lt;=60, "51-60", "61-74"))))</f>
        <v>31-40</v>
      </c>
      <c r="W477" s="1" t="str">
        <f t="shared" si="44"/>
        <v>150001-200000</v>
      </c>
      <c r="X477" s="1" t="str">
        <f t="shared" si="45"/>
        <v>16-19</v>
      </c>
      <c r="Y477" s="1" t="str">
        <f t="shared" si="46"/>
        <v>25001-50000</v>
      </c>
      <c r="Z477" s="1" t="str">
        <f t="shared" si="47"/>
        <v>800-847</v>
      </c>
    </row>
    <row r="478" spans="1:26" x14ac:dyDescent="0.25">
      <c r="A478" s="1" t="s">
        <v>512</v>
      </c>
      <c r="B478" s="1">
        <v>29</v>
      </c>
      <c r="C478" s="1">
        <v>52744</v>
      </c>
      <c r="D478" s="1">
        <v>796</v>
      </c>
      <c r="E478" s="6">
        <v>0.38097964116905603</v>
      </c>
      <c r="F478" s="1">
        <v>5</v>
      </c>
      <c r="G478" s="1">
        <v>0</v>
      </c>
      <c r="H478" s="1">
        <v>44439</v>
      </c>
      <c r="I478" s="6">
        <v>0.29096259688815501</v>
      </c>
      <c r="J478" s="2" t="s">
        <v>41</v>
      </c>
      <c r="K478" s="1">
        <v>3</v>
      </c>
      <c r="L478" s="1" t="s">
        <v>26</v>
      </c>
      <c r="M478" s="1" t="s">
        <v>51</v>
      </c>
      <c r="N478" s="1" t="s">
        <v>28</v>
      </c>
      <c r="O478" s="1" t="s">
        <v>22</v>
      </c>
      <c r="P478" s="1" t="s">
        <v>23</v>
      </c>
      <c r="Q478" s="1" t="s">
        <v>23</v>
      </c>
      <c r="R478" s="1" t="s">
        <v>23</v>
      </c>
      <c r="S478" s="1" t="s">
        <v>22</v>
      </c>
      <c r="T478" s="1">
        <f t="shared" si="42"/>
        <v>5</v>
      </c>
      <c r="U478" s="1" t="str">
        <f t="shared" si="43"/>
        <v>High Risk</v>
      </c>
      <c r="V478" s="1" t="str">
        <f>IF(B478&lt;=30, "18-30", IF(B478&lt;=40, "31-40", IF(B478&lt;=50, "41-50", IF(B478&lt;=60, "51-60", "61-74"))))</f>
        <v>18-30</v>
      </c>
      <c r="W478" s="1" t="str">
        <f t="shared" si="44"/>
        <v>50001-100000</v>
      </c>
      <c r="X478" s="1" t="str">
        <f t="shared" si="45"/>
        <v>0-5</v>
      </c>
      <c r="Y478" s="1" t="str">
        <f t="shared" si="46"/>
        <v>25001-50000</v>
      </c>
      <c r="Z478" s="1" t="str">
        <f t="shared" si="47"/>
        <v>700-799</v>
      </c>
    </row>
    <row r="479" spans="1:26" x14ac:dyDescent="0.25">
      <c r="A479" s="1" t="s">
        <v>513</v>
      </c>
      <c r="B479" s="1">
        <v>68</v>
      </c>
      <c r="C479" s="1">
        <v>24435</v>
      </c>
      <c r="D479" s="1">
        <v>307</v>
      </c>
      <c r="E479" s="6">
        <v>0.25750459507041801</v>
      </c>
      <c r="F479" s="1">
        <v>0</v>
      </c>
      <c r="G479" s="1">
        <v>1</v>
      </c>
      <c r="H479" s="1">
        <v>20374</v>
      </c>
      <c r="I479" s="6">
        <v>0.39773185160643199</v>
      </c>
      <c r="J479" s="2" t="s">
        <v>41</v>
      </c>
      <c r="K479" s="1">
        <v>17</v>
      </c>
      <c r="L479" s="1" t="s">
        <v>20</v>
      </c>
      <c r="M479" s="1" t="s">
        <v>51</v>
      </c>
      <c r="N479" s="1" t="s">
        <v>28</v>
      </c>
      <c r="O479" s="1" t="s">
        <v>28</v>
      </c>
      <c r="P479" s="1" t="s">
        <v>23</v>
      </c>
      <c r="Q479" s="1" t="s">
        <v>22</v>
      </c>
      <c r="R479" s="1" t="s">
        <v>23</v>
      </c>
      <c r="S479" s="1" t="s">
        <v>28</v>
      </c>
      <c r="T479" s="1">
        <f t="shared" si="42"/>
        <v>3</v>
      </c>
      <c r="U479" s="1" t="str">
        <f t="shared" si="43"/>
        <v>High Risk</v>
      </c>
      <c r="V479" s="1" t="str">
        <f>IF(B479&lt;=30, "18-30", IF(B479&lt;=40, "31-40", IF(B479&lt;=50, "41-50", IF(B479&lt;=60, "51-60", "61-74"))))</f>
        <v>61-74</v>
      </c>
      <c r="W479" s="1" t="str">
        <f t="shared" si="44"/>
        <v>0-50000</v>
      </c>
      <c r="X479" s="1" t="str">
        <f t="shared" si="45"/>
        <v>16-19</v>
      </c>
      <c r="Y479" s="1" t="str">
        <f t="shared" si="46"/>
        <v>0-25000</v>
      </c>
      <c r="Z479" s="1" t="str">
        <f t="shared" si="47"/>
        <v>300-399</v>
      </c>
    </row>
    <row r="480" spans="1:26" x14ac:dyDescent="0.25">
      <c r="A480" s="1" t="s">
        <v>514</v>
      </c>
      <c r="B480" s="1">
        <v>40</v>
      </c>
      <c r="C480" s="1">
        <v>87474</v>
      </c>
      <c r="D480" s="1">
        <v>429</v>
      </c>
      <c r="E480" s="6">
        <v>0.79159104671313796</v>
      </c>
      <c r="F480" s="1">
        <v>2</v>
      </c>
      <c r="G480" s="1">
        <v>0</v>
      </c>
      <c r="H480" s="1">
        <v>26417</v>
      </c>
      <c r="I480" s="6">
        <v>0.27389059015374201</v>
      </c>
      <c r="J480" s="2" t="s">
        <v>33</v>
      </c>
      <c r="K480" s="1">
        <v>19</v>
      </c>
      <c r="L480" s="1" t="s">
        <v>43</v>
      </c>
      <c r="M480" s="1" t="s">
        <v>21</v>
      </c>
      <c r="N480" s="1" t="s">
        <v>28</v>
      </c>
      <c r="O480" s="1" t="s">
        <v>22</v>
      </c>
      <c r="P480" s="1" t="s">
        <v>23</v>
      </c>
      <c r="Q480" s="1" t="s">
        <v>28</v>
      </c>
      <c r="R480" s="1" t="s">
        <v>28</v>
      </c>
      <c r="S480" s="1" t="s">
        <v>28</v>
      </c>
      <c r="T480" s="1">
        <f t="shared" si="42"/>
        <v>2</v>
      </c>
      <c r="U480" s="1" t="str">
        <f t="shared" si="43"/>
        <v>Low Risk</v>
      </c>
      <c r="V480" s="1" t="str">
        <f>IF(B480&lt;=30, "18-30", IF(B480&lt;=40, "31-40", IF(B480&lt;=50, "41-50", IF(B480&lt;=60, "51-60", "61-74"))))</f>
        <v>31-40</v>
      </c>
      <c r="W480" s="1" t="str">
        <f t="shared" si="44"/>
        <v>50001-100000</v>
      </c>
      <c r="X480" s="1" t="str">
        <f t="shared" si="45"/>
        <v>16-19</v>
      </c>
      <c r="Y480" s="1" t="str">
        <f t="shared" si="46"/>
        <v>25001-50000</v>
      </c>
      <c r="Z480" s="1" t="str">
        <f t="shared" si="47"/>
        <v>400-499</v>
      </c>
    </row>
    <row r="481" spans="1:26" x14ac:dyDescent="0.25">
      <c r="A481" s="1" t="s">
        <v>515</v>
      </c>
      <c r="B481" s="1">
        <v>32</v>
      </c>
      <c r="C481" s="1">
        <v>86726</v>
      </c>
      <c r="D481" s="1">
        <v>799</v>
      </c>
      <c r="E481" s="6">
        <v>0.396867193231557</v>
      </c>
      <c r="F481" s="1">
        <v>2</v>
      </c>
      <c r="G481" s="1">
        <v>0</v>
      </c>
      <c r="H481" s="1">
        <v>54622</v>
      </c>
      <c r="I481" s="6">
        <v>0.10037237351285801</v>
      </c>
      <c r="J481" s="2" t="s">
        <v>48</v>
      </c>
      <c r="K481" s="1">
        <v>14</v>
      </c>
      <c r="L481" s="1" t="s">
        <v>43</v>
      </c>
      <c r="M481" s="1" t="s">
        <v>27</v>
      </c>
      <c r="N481" s="1" t="s">
        <v>22</v>
      </c>
      <c r="O481" s="1" t="s">
        <v>28</v>
      </c>
      <c r="P481" s="1" t="s">
        <v>28</v>
      </c>
      <c r="Q481" s="1" t="s">
        <v>23</v>
      </c>
      <c r="R481" s="1" t="s">
        <v>22</v>
      </c>
      <c r="S481" s="1" t="s">
        <v>28</v>
      </c>
      <c r="T481" s="1">
        <f t="shared" si="42"/>
        <v>3</v>
      </c>
      <c r="U481" s="1" t="str">
        <f t="shared" si="43"/>
        <v>Low Risk</v>
      </c>
      <c r="V481" s="1" t="str">
        <f>IF(B481&lt;=30, "18-30", IF(B481&lt;=40, "31-40", IF(B481&lt;=50, "41-50", IF(B481&lt;=60, "51-60", "61-74"))))</f>
        <v>31-40</v>
      </c>
      <c r="W481" s="1" t="str">
        <f t="shared" si="44"/>
        <v>50001-100000</v>
      </c>
      <c r="X481" s="1" t="str">
        <f t="shared" si="45"/>
        <v>11-15</v>
      </c>
      <c r="Y481" s="1" t="str">
        <f t="shared" si="46"/>
        <v>50001-75000</v>
      </c>
      <c r="Z481" s="1" t="str">
        <f t="shared" si="47"/>
        <v>700-799</v>
      </c>
    </row>
    <row r="482" spans="1:26" x14ac:dyDescent="0.25">
      <c r="A482" s="1" t="s">
        <v>516</v>
      </c>
      <c r="B482" s="1">
        <v>45</v>
      </c>
      <c r="C482" s="1">
        <v>59482</v>
      </c>
      <c r="D482" s="1">
        <v>346</v>
      </c>
      <c r="E482" s="6">
        <v>0.46025219279667501</v>
      </c>
      <c r="F482" s="1">
        <v>1</v>
      </c>
      <c r="G482" s="1">
        <v>0</v>
      </c>
      <c r="H482" s="1">
        <v>85678</v>
      </c>
      <c r="I482" s="6">
        <v>0.28789033115342</v>
      </c>
      <c r="J482" s="2" t="s">
        <v>41</v>
      </c>
      <c r="K482" s="1">
        <v>10</v>
      </c>
      <c r="L482" s="1" t="s">
        <v>36</v>
      </c>
      <c r="M482" s="1" t="s">
        <v>51</v>
      </c>
      <c r="N482" s="1" t="s">
        <v>22</v>
      </c>
      <c r="O482" s="1" t="s">
        <v>28</v>
      </c>
      <c r="P482" s="1" t="s">
        <v>28</v>
      </c>
      <c r="Q482" s="1" t="s">
        <v>23</v>
      </c>
      <c r="R482" s="1" t="s">
        <v>28</v>
      </c>
      <c r="S482" s="1" t="s">
        <v>22</v>
      </c>
      <c r="T482" s="1">
        <f t="shared" si="42"/>
        <v>3</v>
      </c>
      <c r="U482" s="1" t="str">
        <f t="shared" si="43"/>
        <v>Low Risk</v>
      </c>
      <c r="V482" s="1" t="str">
        <f>IF(B482&lt;=30, "18-30", IF(B482&lt;=40, "31-40", IF(B482&lt;=50, "41-50", IF(B482&lt;=60, "51-60", "61-74"))))</f>
        <v>41-50</v>
      </c>
      <c r="W482" s="1" t="str">
        <f t="shared" si="44"/>
        <v>50001-100000</v>
      </c>
      <c r="X482" s="1" t="str">
        <f t="shared" si="45"/>
        <v>6-10</v>
      </c>
      <c r="Y482" s="1" t="str">
        <f t="shared" si="46"/>
        <v>75001-100000</v>
      </c>
      <c r="Z482" s="1" t="str">
        <f t="shared" si="47"/>
        <v>300-399</v>
      </c>
    </row>
    <row r="483" spans="1:26" x14ac:dyDescent="0.25">
      <c r="A483" s="1" t="s">
        <v>517</v>
      </c>
      <c r="B483" s="1">
        <v>51</v>
      </c>
      <c r="C483" s="1">
        <v>59811</v>
      </c>
      <c r="D483" s="1">
        <v>792</v>
      </c>
      <c r="E483" s="6">
        <v>0.56003111699914498</v>
      </c>
      <c r="F483" s="1">
        <v>3</v>
      </c>
      <c r="G483" s="1">
        <v>0</v>
      </c>
      <c r="H483" s="1">
        <v>45776</v>
      </c>
      <c r="I483" s="6">
        <v>0.30163393500000002</v>
      </c>
      <c r="J483" s="2" t="s">
        <v>41</v>
      </c>
      <c r="K483" s="1">
        <v>11</v>
      </c>
      <c r="L483" s="1" t="s">
        <v>26</v>
      </c>
      <c r="M483" s="1" t="s">
        <v>51</v>
      </c>
      <c r="N483" s="1" t="s">
        <v>22</v>
      </c>
      <c r="O483" s="1" t="s">
        <v>22</v>
      </c>
      <c r="P483" s="1" t="s">
        <v>22</v>
      </c>
      <c r="Q483" s="1" t="s">
        <v>28</v>
      </c>
      <c r="R483" s="1" t="s">
        <v>28</v>
      </c>
      <c r="S483" s="1" t="s">
        <v>22</v>
      </c>
      <c r="T483" s="1">
        <f t="shared" si="42"/>
        <v>4</v>
      </c>
      <c r="U483" s="1" t="str">
        <f t="shared" si="43"/>
        <v>High Risk</v>
      </c>
      <c r="V483" s="1" t="str">
        <f>IF(B483&lt;=30, "18-30", IF(B483&lt;=40, "31-40", IF(B483&lt;=50, "41-50", IF(B483&lt;=60, "51-60", "61-74"))))</f>
        <v>51-60</v>
      </c>
      <c r="W483" s="1" t="str">
        <f t="shared" si="44"/>
        <v>50001-100000</v>
      </c>
      <c r="X483" s="1" t="str">
        <f t="shared" si="45"/>
        <v>11-15</v>
      </c>
      <c r="Y483" s="1" t="str">
        <f t="shared" si="46"/>
        <v>25001-50000</v>
      </c>
      <c r="Z483" s="1" t="str">
        <f t="shared" si="47"/>
        <v>700-799</v>
      </c>
    </row>
    <row r="484" spans="1:26" x14ac:dyDescent="0.25">
      <c r="A484" s="1" t="s">
        <v>518</v>
      </c>
      <c r="B484" s="1">
        <v>19</v>
      </c>
      <c r="C484" s="1">
        <v>107658</v>
      </c>
      <c r="D484" s="1">
        <v>766</v>
      </c>
      <c r="E484" s="6">
        <v>0.55644152857798601</v>
      </c>
      <c r="F484" s="1">
        <v>3</v>
      </c>
      <c r="G484" s="1">
        <v>0</v>
      </c>
      <c r="H484" s="1">
        <v>45776</v>
      </c>
      <c r="I484" s="6">
        <v>0.32713909809976899</v>
      </c>
      <c r="J484" s="2" t="s">
        <v>41</v>
      </c>
      <c r="K484" s="1">
        <v>8</v>
      </c>
      <c r="L484" s="1" t="s">
        <v>43</v>
      </c>
      <c r="M484" s="1" t="s">
        <v>27</v>
      </c>
      <c r="N484" s="1" t="s">
        <v>23</v>
      </c>
      <c r="O484" s="1" t="s">
        <v>28</v>
      </c>
      <c r="P484" s="1" t="s">
        <v>22</v>
      </c>
      <c r="Q484" s="1" t="s">
        <v>22</v>
      </c>
      <c r="R484" s="1" t="s">
        <v>23</v>
      </c>
      <c r="S484" s="1" t="s">
        <v>22</v>
      </c>
      <c r="T484" s="1">
        <f t="shared" si="42"/>
        <v>5</v>
      </c>
      <c r="U484" s="1" t="str">
        <f t="shared" si="43"/>
        <v>High Risk</v>
      </c>
      <c r="V484" s="1" t="str">
        <f>IF(B484&lt;=30, "18-30", IF(B484&lt;=40, "31-40", IF(B484&lt;=50, "41-50", IF(B484&lt;=60, "51-60", "61-74"))))</f>
        <v>18-30</v>
      </c>
      <c r="W484" s="1" t="str">
        <f t="shared" si="44"/>
        <v>100001-150000</v>
      </c>
      <c r="X484" s="1" t="str">
        <f t="shared" si="45"/>
        <v>6-10</v>
      </c>
      <c r="Y484" s="1" t="str">
        <f t="shared" si="46"/>
        <v>25001-50000</v>
      </c>
      <c r="Z484" s="1" t="str">
        <f t="shared" si="47"/>
        <v>700-799</v>
      </c>
    </row>
    <row r="485" spans="1:26" x14ac:dyDescent="0.25">
      <c r="A485" s="1" t="s">
        <v>519</v>
      </c>
      <c r="B485" s="1">
        <v>49</v>
      </c>
      <c r="C485" s="1">
        <v>147396</v>
      </c>
      <c r="D485" s="1">
        <v>401</v>
      </c>
      <c r="E485" s="6">
        <v>0.64931201913621395</v>
      </c>
      <c r="F485" s="1">
        <v>3</v>
      </c>
      <c r="G485" s="1">
        <v>0</v>
      </c>
      <c r="H485" s="1">
        <v>7468</v>
      </c>
      <c r="I485" s="6">
        <v>0.40571929989849098</v>
      </c>
      <c r="J485" s="2" t="s">
        <v>41</v>
      </c>
      <c r="K485" s="1">
        <v>12</v>
      </c>
      <c r="L485" s="1" t="s">
        <v>30</v>
      </c>
      <c r="M485" s="1" t="s">
        <v>37</v>
      </c>
      <c r="N485" s="1" t="s">
        <v>23</v>
      </c>
      <c r="O485" s="1" t="s">
        <v>28</v>
      </c>
      <c r="P485" s="1" t="s">
        <v>28</v>
      </c>
      <c r="Q485" s="1" t="s">
        <v>22</v>
      </c>
      <c r="R485" s="1" t="s">
        <v>23</v>
      </c>
      <c r="S485" s="1" t="s">
        <v>28</v>
      </c>
      <c r="T485" s="1">
        <f t="shared" si="42"/>
        <v>3</v>
      </c>
      <c r="U485" s="1" t="str">
        <f t="shared" si="43"/>
        <v>Low Risk</v>
      </c>
      <c r="V485" s="1" t="str">
        <f>IF(B485&lt;=30, "18-30", IF(B485&lt;=40, "31-40", IF(B485&lt;=50, "41-50", IF(B485&lt;=60, "51-60", "61-74"))))</f>
        <v>41-50</v>
      </c>
      <c r="W485" s="1" t="str">
        <f t="shared" si="44"/>
        <v>100001-150000</v>
      </c>
      <c r="X485" s="1" t="str">
        <f t="shared" si="45"/>
        <v>11-15</v>
      </c>
      <c r="Y485" s="1" t="str">
        <f t="shared" si="46"/>
        <v>0-25000</v>
      </c>
      <c r="Z485" s="1" t="str">
        <f t="shared" si="47"/>
        <v>400-499</v>
      </c>
    </row>
    <row r="486" spans="1:26" x14ac:dyDescent="0.25">
      <c r="A486" s="1" t="s">
        <v>520</v>
      </c>
      <c r="B486" s="1">
        <v>40</v>
      </c>
      <c r="C486" s="1">
        <v>116570</v>
      </c>
      <c r="D486" s="1">
        <v>556</v>
      </c>
      <c r="E486" s="6">
        <v>0.42413401603233403</v>
      </c>
      <c r="F486" s="1">
        <v>5</v>
      </c>
      <c r="G486" s="1">
        <v>0</v>
      </c>
      <c r="H486" s="1">
        <v>76567</v>
      </c>
      <c r="I486" s="6">
        <v>0.20137755137174801</v>
      </c>
      <c r="J486" s="2" t="s">
        <v>41</v>
      </c>
      <c r="K486" s="1">
        <v>14</v>
      </c>
      <c r="L486" s="1" t="s">
        <v>26</v>
      </c>
      <c r="M486" s="1" t="s">
        <v>51</v>
      </c>
      <c r="N486" s="1" t="s">
        <v>23</v>
      </c>
      <c r="O486" s="1" t="s">
        <v>28</v>
      </c>
      <c r="P486" s="1" t="s">
        <v>22</v>
      </c>
      <c r="Q486" s="1" t="s">
        <v>23</v>
      </c>
      <c r="R486" s="1" t="s">
        <v>28</v>
      </c>
      <c r="S486" s="1" t="s">
        <v>28</v>
      </c>
      <c r="T486" s="1">
        <f t="shared" si="42"/>
        <v>3</v>
      </c>
      <c r="U486" s="1" t="str">
        <f t="shared" si="43"/>
        <v>Low Risk</v>
      </c>
      <c r="V486" s="1" t="str">
        <f>IF(B486&lt;=30, "18-30", IF(B486&lt;=40, "31-40", IF(B486&lt;=50, "41-50", IF(B486&lt;=60, "51-60", "61-74"))))</f>
        <v>31-40</v>
      </c>
      <c r="W486" s="1" t="str">
        <f t="shared" si="44"/>
        <v>100001-150000</v>
      </c>
      <c r="X486" s="1" t="str">
        <f t="shared" si="45"/>
        <v>11-15</v>
      </c>
      <c r="Y486" s="1" t="str">
        <f t="shared" si="46"/>
        <v>75001-100000</v>
      </c>
      <c r="Z486" s="1" t="str">
        <f t="shared" si="47"/>
        <v>500-599</v>
      </c>
    </row>
    <row r="487" spans="1:26" x14ac:dyDescent="0.25">
      <c r="A487" s="1" t="s">
        <v>521</v>
      </c>
      <c r="B487" s="1">
        <v>39</v>
      </c>
      <c r="C487" s="1">
        <v>39285</v>
      </c>
      <c r="D487" s="1">
        <v>567</v>
      </c>
      <c r="E487" s="6">
        <v>0.272266412305817</v>
      </c>
      <c r="F487" s="1">
        <v>6</v>
      </c>
      <c r="G487" s="1">
        <v>0</v>
      </c>
      <c r="H487" s="1">
        <v>37463</v>
      </c>
      <c r="I487" s="6">
        <v>0.44185566863918502</v>
      </c>
      <c r="J487" s="2" t="s">
        <v>41</v>
      </c>
      <c r="K487" s="1">
        <v>14</v>
      </c>
      <c r="L487" s="1" t="s">
        <v>26</v>
      </c>
      <c r="M487" s="1" t="s">
        <v>31</v>
      </c>
      <c r="N487" s="1" t="s">
        <v>23</v>
      </c>
      <c r="O487" s="1" t="s">
        <v>23</v>
      </c>
      <c r="P487" s="1" t="s">
        <v>28</v>
      </c>
      <c r="Q487" s="1" t="s">
        <v>22</v>
      </c>
      <c r="R487" s="1" t="s">
        <v>23</v>
      </c>
      <c r="S487" s="1" t="s">
        <v>22</v>
      </c>
      <c r="T487" s="1">
        <f t="shared" si="42"/>
        <v>5</v>
      </c>
      <c r="U487" s="1" t="str">
        <f t="shared" si="43"/>
        <v>High Risk</v>
      </c>
      <c r="V487" s="1" t="str">
        <f>IF(B487&lt;=30, "18-30", IF(B487&lt;=40, "31-40", IF(B487&lt;=50, "41-50", IF(B487&lt;=60, "51-60", "61-74"))))</f>
        <v>31-40</v>
      </c>
      <c r="W487" s="1" t="str">
        <f t="shared" si="44"/>
        <v>0-50000</v>
      </c>
      <c r="X487" s="1" t="str">
        <f t="shared" si="45"/>
        <v>11-15</v>
      </c>
      <c r="Y487" s="1" t="str">
        <f t="shared" si="46"/>
        <v>25001-50000</v>
      </c>
      <c r="Z487" s="1" t="str">
        <f t="shared" si="47"/>
        <v>500-599</v>
      </c>
    </row>
    <row r="488" spans="1:26" x14ac:dyDescent="0.25">
      <c r="A488" s="1" t="s">
        <v>522</v>
      </c>
      <c r="B488" s="1">
        <v>68</v>
      </c>
      <c r="C488" s="1">
        <v>43732</v>
      </c>
      <c r="D488" s="1">
        <v>524</v>
      </c>
      <c r="E488" s="6">
        <v>0.23726693820553599</v>
      </c>
      <c r="F488" s="1">
        <v>6</v>
      </c>
      <c r="G488" s="1">
        <v>0</v>
      </c>
      <c r="H488" s="1">
        <v>53553</v>
      </c>
      <c r="I488" s="6">
        <v>0.38428312447284302</v>
      </c>
      <c r="J488" s="2" t="s">
        <v>48</v>
      </c>
      <c r="K488" s="1">
        <v>4</v>
      </c>
      <c r="L488" s="1" t="s">
        <v>43</v>
      </c>
      <c r="M488" s="1" t="s">
        <v>51</v>
      </c>
      <c r="N488" s="1" t="s">
        <v>28</v>
      </c>
      <c r="O488" s="1" t="s">
        <v>22</v>
      </c>
      <c r="P488" s="1" t="s">
        <v>28</v>
      </c>
      <c r="Q488" s="1" t="s">
        <v>28</v>
      </c>
      <c r="R488" s="1" t="s">
        <v>28</v>
      </c>
      <c r="S488" s="1" t="s">
        <v>28</v>
      </c>
      <c r="T488" s="1">
        <f t="shared" si="42"/>
        <v>1</v>
      </c>
      <c r="U488" s="1" t="str">
        <f t="shared" si="43"/>
        <v>Low Risk</v>
      </c>
      <c r="V488" s="1" t="str">
        <f>IF(B488&lt;=30, "18-30", IF(B488&lt;=40, "31-40", IF(B488&lt;=50, "41-50", IF(B488&lt;=60, "51-60", "61-74"))))</f>
        <v>61-74</v>
      </c>
      <c r="W488" s="1" t="str">
        <f t="shared" si="44"/>
        <v>0-50000</v>
      </c>
      <c r="X488" s="1" t="str">
        <f t="shared" si="45"/>
        <v>0-5</v>
      </c>
      <c r="Y488" s="1" t="str">
        <f t="shared" si="46"/>
        <v>50001-75000</v>
      </c>
      <c r="Z488" s="1" t="str">
        <f t="shared" si="47"/>
        <v>500-599</v>
      </c>
    </row>
    <row r="489" spans="1:26" x14ac:dyDescent="0.25">
      <c r="A489" s="1" t="s">
        <v>523</v>
      </c>
      <c r="B489" s="1">
        <v>42</v>
      </c>
      <c r="C489" s="1">
        <v>188420</v>
      </c>
      <c r="D489" s="1">
        <v>550</v>
      </c>
      <c r="E489" s="6">
        <v>0.38414895343143002</v>
      </c>
      <c r="F489" s="1">
        <v>1</v>
      </c>
      <c r="G489" s="1">
        <v>0</v>
      </c>
      <c r="H489" s="1">
        <v>86846</v>
      </c>
      <c r="I489" s="6">
        <v>0.42064801554150499</v>
      </c>
      <c r="J489" s="2" t="s">
        <v>33</v>
      </c>
      <c r="K489" s="1">
        <v>18</v>
      </c>
      <c r="L489" s="1" t="s">
        <v>30</v>
      </c>
      <c r="M489" s="1" t="s">
        <v>37</v>
      </c>
      <c r="N489" s="1" t="s">
        <v>28</v>
      </c>
      <c r="O489" s="1" t="s">
        <v>23</v>
      </c>
      <c r="P489" s="1" t="s">
        <v>22</v>
      </c>
      <c r="Q489" s="1" t="s">
        <v>23</v>
      </c>
      <c r="R489" s="1" t="s">
        <v>23</v>
      </c>
      <c r="S489" s="1" t="s">
        <v>28</v>
      </c>
      <c r="T489" s="1">
        <f t="shared" si="42"/>
        <v>4</v>
      </c>
      <c r="U489" s="1" t="str">
        <f t="shared" si="43"/>
        <v>High Risk</v>
      </c>
      <c r="V489" s="1" t="str">
        <f>IF(B489&lt;=30, "18-30", IF(B489&lt;=40, "31-40", IF(B489&lt;=50, "41-50", IF(B489&lt;=60, "51-60", "61-74"))))</f>
        <v>41-50</v>
      </c>
      <c r="W489" s="1" t="str">
        <f t="shared" si="44"/>
        <v>150001-200000</v>
      </c>
      <c r="X489" s="1" t="str">
        <f t="shared" si="45"/>
        <v>16-19</v>
      </c>
      <c r="Y489" s="1" t="str">
        <f t="shared" si="46"/>
        <v>75001-100000</v>
      </c>
      <c r="Z489" s="1" t="str">
        <f t="shared" si="47"/>
        <v>500-599</v>
      </c>
    </row>
    <row r="490" spans="1:26" x14ac:dyDescent="0.25">
      <c r="A490" s="1" t="s">
        <v>524</v>
      </c>
      <c r="B490" s="1">
        <v>39</v>
      </c>
      <c r="C490" s="1">
        <v>115497</v>
      </c>
      <c r="D490" s="1">
        <v>665</v>
      </c>
      <c r="E490" s="6">
        <v>0.30962990506507498</v>
      </c>
      <c r="F490" s="1">
        <v>3</v>
      </c>
      <c r="G490" s="1">
        <v>0</v>
      </c>
      <c r="H490" s="1">
        <v>64110</v>
      </c>
      <c r="I490" s="6">
        <v>0.31895638564346301</v>
      </c>
      <c r="J490" s="2" t="s">
        <v>25</v>
      </c>
      <c r="K490" s="1">
        <v>19</v>
      </c>
      <c r="L490" s="1" t="s">
        <v>36</v>
      </c>
      <c r="M490" s="1" t="s">
        <v>37</v>
      </c>
      <c r="N490" s="1" t="s">
        <v>22</v>
      </c>
      <c r="O490" s="1" t="s">
        <v>23</v>
      </c>
      <c r="P490" s="1" t="s">
        <v>22</v>
      </c>
      <c r="Q490" s="1" t="s">
        <v>28</v>
      </c>
      <c r="R490" s="1" t="s">
        <v>28</v>
      </c>
      <c r="S490" s="1" t="s">
        <v>23</v>
      </c>
      <c r="T490" s="1">
        <f t="shared" si="42"/>
        <v>4</v>
      </c>
      <c r="U490" s="1" t="str">
        <f t="shared" si="43"/>
        <v>High Risk</v>
      </c>
      <c r="V490" s="1" t="str">
        <f>IF(B490&lt;=30, "18-30", IF(B490&lt;=40, "31-40", IF(B490&lt;=50, "41-50", IF(B490&lt;=60, "51-60", "61-74"))))</f>
        <v>31-40</v>
      </c>
      <c r="W490" s="1" t="str">
        <f t="shared" si="44"/>
        <v>100001-150000</v>
      </c>
      <c r="X490" s="1" t="str">
        <f t="shared" si="45"/>
        <v>16-19</v>
      </c>
      <c r="Y490" s="1" t="str">
        <f t="shared" si="46"/>
        <v>50001-75000</v>
      </c>
      <c r="Z490" s="1" t="str">
        <f t="shared" si="47"/>
        <v>600-699</v>
      </c>
    </row>
    <row r="491" spans="1:26" x14ac:dyDescent="0.25">
      <c r="A491" s="1" t="s">
        <v>525</v>
      </c>
      <c r="B491" s="1">
        <v>39</v>
      </c>
      <c r="C491" s="1">
        <v>153877</v>
      </c>
      <c r="D491" s="1">
        <v>618</v>
      </c>
      <c r="E491" s="6">
        <v>0.43927665893844797</v>
      </c>
      <c r="F491" s="1">
        <v>5</v>
      </c>
      <c r="G491" s="1">
        <v>0</v>
      </c>
      <c r="H491" s="1">
        <v>36029</v>
      </c>
      <c r="I491" s="6">
        <v>0.200723482424817</v>
      </c>
      <c r="J491" s="2" t="s">
        <v>41</v>
      </c>
      <c r="K491" s="1">
        <v>13</v>
      </c>
      <c r="L491" s="1" t="s">
        <v>43</v>
      </c>
      <c r="M491" s="1" t="s">
        <v>21</v>
      </c>
      <c r="N491" s="1" t="s">
        <v>28</v>
      </c>
      <c r="O491" s="1" t="s">
        <v>23</v>
      </c>
      <c r="P491" s="1" t="s">
        <v>28</v>
      </c>
      <c r="Q491" s="1" t="s">
        <v>28</v>
      </c>
      <c r="R491" s="1" t="s">
        <v>22</v>
      </c>
      <c r="S491" s="1" t="s">
        <v>28</v>
      </c>
      <c r="T491" s="1">
        <f t="shared" si="42"/>
        <v>2</v>
      </c>
      <c r="U491" s="1" t="str">
        <f t="shared" si="43"/>
        <v>Low Risk</v>
      </c>
      <c r="V491" s="1" t="str">
        <f>IF(B491&lt;=30, "18-30", IF(B491&lt;=40, "31-40", IF(B491&lt;=50, "41-50", IF(B491&lt;=60, "51-60", "61-74"))))</f>
        <v>31-40</v>
      </c>
      <c r="W491" s="1" t="str">
        <f t="shared" si="44"/>
        <v>150001-200000</v>
      </c>
      <c r="X491" s="1" t="str">
        <f t="shared" si="45"/>
        <v>11-15</v>
      </c>
      <c r="Y491" s="1" t="str">
        <f t="shared" si="46"/>
        <v>25001-50000</v>
      </c>
      <c r="Z491" s="1" t="str">
        <f t="shared" si="47"/>
        <v>600-699</v>
      </c>
    </row>
    <row r="492" spans="1:26" x14ac:dyDescent="0.25">
      <c r="A492" s="1" t="s">
        <v>526</v>
      </c>
      <c r="B492" s="1">
        <v>66</v>
      </c>
      <c r="C492" s="1">
        <v>54954</v>
      </c>
      <c r="D492" s="1">
        <v>825</v>
      </c>
      <c r="E492" s="6">
        <v>0.76151576215199601</v>
      </c>
      <c r="F492" s="1">
        <v>2</v>
      </c>
      <c r="G492" s="1">
        <v>0</v>
      </c>
      <c r="H492" s="1">
        <v>77743</v>
      </c>
      <c r="I492" s="6">
        <v>0.37808154278141298</v>
      </c>
      <c r="J492" s="2" t="s">
        <v>25</v>
      </c>
      <c r="K492" s="1">
        <v>16</v>
      </c>
      <c r="L492" s="1" t="s">
        <v>30</v>
      </c>
      <c r="M492" s="1" t="s">
        <v>31</v>
      </c>
      <c r="N492" s="1" t="s">
        <v>22</v>
      </c>
      <c r="O492" s="1" t="s">
        <v>23</v>
      </c>
      <c r="P492" s="1" t="s">
        <v>28</v>
      </c>
      <c r="Q492" s="1" t="s">
        <v>28</v>
      </c>
      <c r="R492" s="1" t="s">
        <v>23</v>
      </c>
      <c r="S492" s="1" t="s">
        <v>28</v>
      </c>
      <c r="T492" s="1">
        <f t="shared" si="42"/>
        <v>3</v>
      </c>
      <c r="U492" s="1" t="str">
        <f t="shared" si="43"/>
        <v>Low Risk</v>
      </c>
      <c r="V492" s="1" t="str">
        <f>IF(B492&lt;=30, "18-30", IF(B492&lt;=40, "31-40", IF(B492&lt;=50, "41-50", IF(B492&lt;=60, "51-60", "61-74"))))</f>
        <v>61-74</v>
      </c>
      <c r="W492" s="1" t="str">
        <f t="shared" si="44"/>
        <v>50001-100000</v>
      </c>
      <c r="X492" s="1" t="str">
        <f t="shared" si="45"/>
        <v>16-19</v>
      </c>
      <c r="Y492" s="1" t="str">
        <f t="shared" si="46"/>
        <v>75001-100000</v>
      </c>
      <c r="Z492" s="1" t="str">
        <f t="shared" si="47"/>
        <v>800-847</v>
      </c>
    </row>
    <row r="493" spans="1:26" x14ac:dyDescent="0.25">
      <c r="A493" s="1" t="s">
        <v>527</v>
      </c>
      <c r="B493" s="1">
        <v>69</v>
      </c>
      <c r="C493" s="1">
        <v>177993</v>
      </c>
      <c r="D493" s="1">
        <v>818</v>
      </c>
      <c r="E493" s="6">
        <v>0.42454435882326202</v>
      </c>
      <c r="F493" s="1">
        <v>0</v>
      </c>
      <c r="G493" s="1">
        <v>0</v>
      </c>
      <c r="H493" s="1">
        <v>32630</v>
      </c>
      <c r="I493" s="6">
        <v>0.23753990932316599</v>
      </c>
      <c r="J493" s="2" t="s">
        <v>41</v>
      </c>
      <c r="K493" s="1">
        <v>17</v>
      </c>
      <c r="L493" s="1" t="s">
        <v>26</v>
      </c>
      <c r="M493" s="1" t="s">
        <v>37</v>
      </c>
      <c r="N493" s="1" t="s">
        <v>23</v>
      </c>
      <c r="O493" s="1" t="s">
        <v>23</v>
      </c>
      <c r="P493" s="1" t="s">
        <v>23</v>
      </c>
      <c r="Q493" s="1" t="s">
        <v>22</v>
      </c>
      <c r="R493" s="1" t="s">
        <v>22</v>
      </c>
      <c r="S493" s="1" t="s">
        <v>28</v>
      </c>
      <c r="T493" s="1">
        <f t="shared" si="42"/>
        <v>5</v>
      </c>
      <c r="U493" s="1" t="str">
        <f t="shared" si="43"/>
        <v>High Risk</v>
      </c>
      <c r="V493" s="1" t="str">
        <f>IF(B493&lt;=30, "18-30", IF(B493&lt;=40, "31-40", IF(B493&lt;=50, "41-50", IF(B493&lt;=60, "51-60", "61-74"))))</f>
        <v>61-74</v>
      </c>
      <c r="W493" s="1" t="str">
        <f t="shared" si="44"/>
        <v>150001-200000</v>
      </c>
      <c r="X493" s="1" t="str">
        <f t="shared" si="45"/>
        <v>16-19</v>
      </c>
      <c r="Y493" s="1" t="str">
        <f t="shared" si="46"/>
        <v>25001-50000</v>
      </c>
      <c r="Z493" s="1" t="str">
        <f t="shared" si="47"/>
        <v>800-847</v>
      </c>
    </row>
    <row r="494" spans="1:26" x14ac:dyDescent="0.25">
      <c r="A494" s="1" t="s">
        <v>528</v>
      </c>
      <c r="B494" s="1">
        <v>59</v>
      </c>
      <c r="C494" s="1">
        <v>191517</v>
      </c>
      <c r="D494" s="1">
        <v>813</v>
      </c>
      <c r="E494" s="6">
        <v>0.424469827733088</v>
      </c>
      <c r="F494" s="1">
        <v>5</v>
      </c>
      <c r="G494" s="1">
        <v>0</v>
      </c>
      <c r="H494" s="1">
        <v>23047</v>
      </c>
      <c r="I494" s="6">
        <v>0.311788450610335</v>
      </c>
      <c r="J494" s="2" t="s">
        <v>33</v>
      </c>
      <c r="K494" s="1">
        <v>2</v>
      </c>
      <c r="L494" s="1" t="s">
        <v>30</v>
      </c>
      <c r="M494" s="1" t="s">
        <v>27</v>
      </c>
      <c r="N494" s="1" t="s">
        <v>23</v>
      </c>
      <c r="O494" s="1" t="s">
        <v>23</v>
      </c>
      <c r="P494" s="1" t="s">
        <v>22</v>
      </c>
      <c r="Q494" s="1" t="s">
        <v>22</v>
      </c>
      <c r="R494" s="1" t="s">
        <v>28</v>
      </c>
      <c r="S494" s="1" t="s">
        <v>22</v>
      </c>
      <c r="T494" s="1">
        <f t="shared" si="42"/>
        <v>5</v>
      </c>
      <c r="U494" s="1" t="str">
        <f t="shared" si="43"/>
        <v>High Risk</v>
      </c>
      <c r="V494" s="1" t="str">
        <f>IF(B494&lt;=30, "18-30", IF(B494&lt;=40, "31-40", IF(B494&lt;=50, "41-50", IF(B494&lt;=60, "51-60", "61-74"))))</f>
        <v>51-60</v>
      </c>
      <c r="W494" s="1" t="str">
        <f t="shared" si="44"/>
        <v>150001-200000</v>
      </c>
      <c r="X494" s="1" t="str">
        <f t="shared" si="45"/>
        <v>0-5</v>
      </c>
      <c r="Y494" s="1" t="str">
        <f t="shared" si="46"/>
        <v>0-25000</v>
      </c>
      <c r="Z494" s="1" t="str">
        <f t="shared" si="47"/>
        <v>800-847</v>
      </c>
    </row>
    <row r="495" spans="1:26" x14ac:dyDescent="0.25">
      <c r="A495" s="1" t="s">
        <v>529</v>
      </c>
      <c r="B495" s="1">
        <v>23</v>
      </c>
      <c r="C495" s="1">
        <v>168487</v>
      </c>
      <c r="D495" s="1">
        <v>306</v>
      </c>
      <c r="E495" s="6">
        <v>0.49672024474884202</v>
      </c>
      <c r="F495" s="1">
        <v>6</v>
      </c>
      <c r="G495" s="1">
        <v>0</v>
      </c>
      <c r="H495" s="1">
        <v>5539</v>
      </c>
      <c r="I495" s="6">
        <v>0.28286490071963799</v>
      </c>
      <c r="J495" s="2" t="s">
        <v>33</v>
      </c>
      <c r="K495" s="1">
        <v>1</v>
      </c>
      <c r="L495" s="1" t="s">
        <v>26</v>
      </c>
      <c r="M495" s="1" t="s">
        <v>31</v>
      </c>
      <c r="N495" s="1" t="s">
        <v>23</v>
      </c>
      <c r="O495" s="1" t="s">
        <v>28</v>
      </c>
      <c r="P495" s="1" t="s">
        <v>28</v>
      </c>
      <c r="Q495" s="1" t="s">
        <v>28</v>
      </c>
      <c r="R495" s="1" t="s">
        <v>23</v>
      </c>
      <c r="S495" s="1" t="s">
        <v>28</v>
      </c>
      <c r="T495" s="1">
        <f t="shared" si="42"/>
        <v>2</v>
      </c>
      <c r="U495" s="1" t="str">
        <f t="shared" si="43"/>
        <v>Low Risk</v>
      </c>
      <c r="V495" s="1" t="str">
        <f>IF(B495&lt;=30, "18-30", IF(B495&lt;=40, "31-40", IF(B495&lt;=50, "41-50", IF(B495&lt;=60, "51-60", "61-74"))))</f>
        <v>18-30</v>
      </c>
      <c r="W495" s="1" t="str">
        <f t="shared" si="44"/>
        <v>150001-200000</v>
      </c>
      <c r="X495" s="1" t="str">
        <f t="shared" si="45"/>
        <v>0-5</v>
      </c>
      <c r="Y495" s="1" t="str">
        <f t="shared" si="46"/>
        <v>0-25000</v>
      </c>
      <c r="Z495" s="1" t="str">
        <f t="shared" si="47"/>
        <v>300-399</v>
      </c>
    </row>
    <row r="496" spans="1:26" x14ac:dyDescent="0.25">
      <c r="A496" s="1" t="s">
        <v>530</v>
      </c>
      <c r="B496" s="1">
        <v>32</v>
      </c>
      <c r="C496" s="1">
        <v>107658</v>
      </c>
      <c r="D496" s="1">
        <v>811</v>
      </c>
      <c r="E496" s="6">
        <v>0.41887500175758602</v>
      </c>
      <c r="F496" s="1">
        <v>6</v>
      </c>
      <c r="G496" s="1">
        <v>1</v>
      </c>
      <c r="H496" s="1">
        <v>16699</v>
      </c>
      <c r="I496" s="6">
        <v>0.412469585679689</v>
      </c>
      <c r="J496" s="2" t="s">
        <v>41</v>
      </c>
      <c r="K496" s="1">
        <v>0</v>
      </c>
      <c r="L496" s="1" t="s">
        <v>43</v>
      </c>
      <c r="M496" s="1" t="s">
        <v>31</v>
      </c>
      <c r="N496" s="1" t="s">
        <v>22</v>
      </c>
      <c r="O496" s="1" t="s">
        <v>22</v>
      </c>
      <c r="P496" s="1" t="s">
        <v>22</v>
      </c>
      <c r="Q496" s="1" t="s">
        <v>28</v>
      </c>
      <c r="R496" s="1" t="s">
        <v>28</v>
      </c>
      <c r="S496" s="1" t="s">
        <v>28</v>
      </c>
      <c r="T496" s="1">
        <f t="shared" si="42"/>
        <v>3</v>
      </c>
      <c r="U496" s="1" t="str">
        <f t="shared" si="43"/>
        <v>High Risk</v>
      </c>
      <c r="V496" s="1" t="str">
        <f>IF(B496&lt;=30, "18-30", IF(B496&lt;=40, "31-40", IF(B496&lt;=50, "41-50", IF(B496&lt;=60, "51-60", "61-74"))))</f>
        <v>31-40</v>
      </c>
      <c r="W496" s="1" t="str">
        <f t="shared" si="44"/>
        <v>100001-150000</v>
      </c>
      <c r="X496" s="1" t="str">
        <f t="shared" si="45"/>
        <v>0-5</v>
      </c>
      <c r="Y496" s="1" t="str">
        <f t="shared" si="46"/>
        <v>0-25000</v>
      </c>
      <c r="Z496" s="1" t="str">
        <f t="shared" si="47"/>
        <v>800-847</v>
      </c>
    </row>
    <row r="497" spans="1:26" x14ac:dyDescent="0.25">
      <c r="A497" s="1" t="s">
        <v>531</v>
      </c>
      <c r="B497" s="1">
        <v>71</v>
      </c>
      <c r="C497" s="1">
        <v>48307</v>
      </c>
      <c r="D497" s="1">
        <v>688</v>
      </c>
      <c r="E497" s="6">
        <v>0.48652175285636101</v>
      </c>
      <c r="F497" s="1">
        <v>2</v>
      </c>
      <c r="G497" s="1">
        <v>0</v>
      </c>
      <c r="H497" s="1">
        <v>12707</v>
      </c>
      <c r="I497" s="6">
        <v>0.37303270059233201</v>
      </c>
      <c r="J497" s="2" t="s">
        <v>48</v>
      </c>
      <c r="K497" s="1">
        <v>9</v>
      </c>
      <c r="L497" s="1" t="s">
        <v>43</v>
      </c>
      <c r="M497" s="1" t="s">
        <v>27</v>
      </c>
      <c r="N497" s="1" t="s">
        <v>28</v>
      </c>
      <c r="O497" s="1" t="s">
        <v>28</v>
      </c>
      <c r="P497" s="1" t="s">
        <v>23</v>
      </c>
      <c r="Q497" s="1" t="s">
        <v>28</v>
      </c>
      <c r="R497" s="1" t="s">
        <v>28</v>
      </c>
      <c r="S497" s="1" t="s">
        <v>22</v>
      </c>
      <c r="T497" s="1">
        <f t="shared" si="42"/>
        <v>2</v>
      </c>
      <c r="U497" s="1" t="str">
        <f t="shared" si="43"/>
        <v>Low Risk</v>
      </c>
      <c r="V497" s="1" t="str">
        <f>IF(B497&lt;=30, "18-30", IF(B497&lt;=40, "31-40", IF(B497&lt;=50, "41-50", IF(B497&lt;=60, "51-60", "61-74"))))</f>
        <v>61-74</v>
      </c>
      <c r="W497" s="1" t="str">
        <f t="shared" si="44"/>
        <v>0-50000</v>
      </c>
      <c r="X497" s="1" t="str">
        <f t="shared" si="45"/>
        <v>6-10</v>
      </c>
      <c r="Y497" s="1" t="str">
        <f t="shared" si="46"/>
        <v>0-25000</v>
      </c>
      <c r="Z497" s="1" t="str">
        <f t="shared" si="47"/>
        <v>600-699</v>
      </c>
    </row>
    <row r="498" spans="1:26" x14ac:dyDescent="0.25">
      <c r="A498" s="1" t="s">
        <v>532</v>
      </c>
      <c r="B498" s="1">
        <v>60</v>
      </c>
      <c r="C498" s="1">
        <v>86180</v>
      </c>
      <c r="D498" s="1">
        <v>836</v>
      </c>
      <c r="E498" s="6">
        <v>0.60817384449626899</v>
      </c>
      <c r="F498" s="1">
        <v>2</v>
      </c>
      <c r="G498" s="1">
        <v>1</v>
      </c>
      <c r="H498" s="1">
        <v>45595</v>
      </c>
      <c r="I498" s="6">
        <v>0.29194342016876201</v>
      </c>
      <c r="J498" s="2" t="s">
        <v>33</v>
      </c>
      <c r="K498" s="1">
        <v>18</v>
      </c>
      <c r="L498" s="1" t="s">
        <v>20</v>
      </c>
      <c r="M498" s="1" t="s">
        <v>51</v>
      </c>
      <c r="N498" s="1" t="s">
        <v>28</v>
      </c>
      <c r="O498" s="1" t="s">
        <v>28</v>
      </c>
      <c r="P498" s="1" t="s">
        <v>22</v>
      </c>
      <c r="Q498" s="1" t="s">
        <v>22</v>
      </c>
      <c r="R498" s="1" t="s">
        <v>22</v>
      </c>
      <c r="S498" s="1" t="s">
        <v>23</v>
      </c>
      <c r="T498" s="1">
        <f t="shared" si="42"/>
        <v>4</v>
      </c>
      <c r="U498" s="1" t="str">
        <f t="shared" si="43"/>
        <v>High Risk</v>
      </c>
      <c r="V498" s="1" t="str">
        <f>IF(B498&lt;=30, "18-30", IF(B498&lt;=40, "31-40", IF(B498&lt;=50, "41-50", IF(B498&lt;=60, "51-60", "61-74"))))</f>
        <v>51-60</v>
      </c>
      <c r="W498" s="1" t="str">
        <f t="shared" si="44"/>
        <v>50001-100000</v>
      </c>
      <c r="X498" s="1" t="str">
        <f t="shared" si="45"/>
        <v>16-19</v>
      </c>
      <c r="Y498" s="1" t="str">
        <f t="shared" si="46"/>
        <v>25001-50000</v>
      </c>
      <c r="Z498" s="1" t="str">
        <f t="shared" si="47"/>
        <v>800-847</v>
      </c>
    </row>
    <row r="499" spans="1:26" x14ac:dyDescent="0.25">
      <c r="A499" s="1" t="s">
        <v>533</v>
      </c>
      <c r="B499" s="1">
        <v>54</v>
      </c>
      <c r="C499" s="1">
        <v>152326</v>
      </c>
      <c r="D499" s="1">
        <v>847</v>
      </c>
      <c r="E499" s="6">
        <v>0.67695021095266195</v>
      </c>
      <c r="F499" s="1">
        <v>0</v>
      </c>
      <c r="G499" s="1">
        <v>0</v>
      </c>
      <c r="H499" s="1">
        <v>44449</v>
      </c>
      <c r="I499" s="6">
        <v>0.104839280645984</v>
      </c>
      <c r="J499" s="2" t="s">
        <v>41</v>
      </c>
      <c r="K499" s="1">
        <v>16</v>
      </c>
      <c r="L499" s="1" t="s">
        <v>20</v>
      </c>
      <c r="M499" s="1" t="s">
        <v>27</v>
      </c>
      <c r="N499" s="1" t="s">
        <v>28</v>
      </c>
      <c r="O499" s="1" t="s">
        <v>22</v>
      </c>
      <c r="P499" s="1" t="s">
        <v>22</v>
      </c>
      <c r="Q499" s="1" t="s">
        <v>28</v>
      </c>
      <c r="R499" s="1" t="s">
        <v>22</v>
      </c>
      <c r="S499" s="1" t="s">
        <v>23</v>
      </c>
      <c r="T499" s="1">
        <f t="shared" si="42"/>
        <v>4</v>
      </c>
      <c r="U499" s="1" t="str">
        <f t="shared" si="43"/>
        <v>High Risk</v>
      </c>
      <c r="V499" s="1" t="str">
        <f>IF(B499&lt;=30, "18-30", IF(B499&lt;=40, "31-40", IF(B499&lt;=50, "41-50", IF(B499&lt;=60, "51-60", "61-74"))))</f>
        <v>51-60</v>
      </c>
      <c r="W499" s="1" t="str">
        <f t="shared" si="44"/>
        <v>150001-200000</v>
      </c>
      <c r="X499" s="1" t="str">
        <f t="shared" si="45"/>
        <v>16-19</v>
      </c>
      <c r="Y499" s="1" t="str">
        <f t="shared" si="46"/>
        <v>25001-50000</v>
      </c>
      <c r="Z499" s="1" t="str">
        <f t="shared" si="47"/>
        <v>800-847</v>
      </c>
    </row>
    <row r="500" spans="1:26" x14ac:dyDescent="0.25">
      <c r="A500" s="1" t="s">
        <v>534</v>
      </c>
      <c r="B500" s="1">
        <v>50</v>
      </c>
      <c r="C500" s="1">
        <v>105852</v>
      </c>
      <c r="D500" s="1">
        <v>343</v>
      </c>
      <c r="E500" s="6">
        <v>0.70064263994780396</v>
      </c>
      <c r="F500" s="1">
        <v>2</v>
      </c>
      <c r="G500" s="1">
        <v>1</v>
      </c>
      <c r="H500" s="1">
        <v>11155</v>
      </c>
      <c r="I500" s="6">
        <v>0.236477253347079</v>
      </c>
      <c r="J500" s="2" t="s">
        <v>41</v>
      </c>
      <c r="K500" s="1">
        <v>11</v>
      </c>
      <c r="L500" s="1" t="s">
        <v>20</v>
      </c>
      <c r="M500" s="1" t="s">
        <v>27</v>
      </c>
      <c r="N500" s="1" t="s">
        <v>22</v>
      </c>
      <c r="O500" s="1" t="s">
        <v>28</v>
      </c>
      <c r="P500" s="1" t="s">
        <v>22</v>
      </c>
      <c r="Q500" s="1" t="s">
        <v>23</v>
      </c>
      <c r="R500" s="1" t="s">
        <v>28</v>
      </c>
      <c r="S500" s="1" t="s">
        <v>23</v>
      </c>
      <c r="T500" s="1">
        <f t="shared" si="42"/>
        <v>4</v>
      </c>
      <c r="U500" s="1" t="str">
        <f t="shared" si="43"/>
        <v>High Risk</v>
      </c>
      <c r="V500" s="1" t="str">
        <f>IF(B500&lt;=30, "18-30", IF(B500&lt;=40, "31-40", IF(B500&lt;=50, "41-50", IF(B500&lt;=60, "51-60", "61-74"))))</f>
        <v>41-50</v>
      </c>
      <c r="W500" s="1" t="str">
        <f t="shared" si="44"/>
        <v>100001-150000</v>
      </c>
      <c r="X500" s="1" t="str">
        <f t="shared" si="45"/>
        <v>11-15</v>
      </c>
      <c r="Y500" s="1" t="str">
        <f t="shared" si="46"/>
        <v>0-25000</v>
      </c>
      <c r="Z500" s="1" t="str">
        <f t="shared" si="47"/>
        <v>300-399</v>
      </c>
    </row>
    <row r="501" spans="1:26" x14ac:dyDescent="0.25">
      <c r="A501" s="1" t="s">
        <v>535</v>
      </c>
      <c r="B501" s="1">
        <v>25</v>
      </c>
      <c r="C501" s="1">
        <v>40945</v>
      </c>
      <c r="D501" s="1">
        <v>442</v>
      </c>
      <c r="E501" s="6">
        <v>0.91137044414620405</v>
      </c>
      <c r="F501" s="1">
        <v>1</v>
      </c>
      <c r="G501" s="1">
        <v>0</v>
      </c>
      <c r="H501" s="1">
        <v>36968</v>
      </c>
      <c r="I501" s="6">
        <v>0.37042222894844101</v>
      </c>
      <c r="J501" s="2" t="s">
        <v>25</v>
      </c>
      <c r="K501" s="1">
        <v>0</v>
      </c>
      <c r="L501" s="1" t="s">
        <v>43</v>
      </c>
      <c r="M501" s="1" t="s">
        <v>51</v>
      </c>
      <c r="N501" s="1" t="s">
        <v>23</v>
      </c>
      <c r="O501" s="1" t="s">
        <v>22</v>
      </c>
      <c r="P501" s="1" t="s">
        <v>22</v>
      </c>
      <c r="Q501" s="1" t="s">
        <v>28</v>
      </c>
      <c r="R501" s="1" t="s">
        <v>22</v>
      </c>
      <c r="S501" s="1" t="s">
        <v>28</v>
      </c>
      <c r="T501" s="1">
        <f t="shared" si="42"/>
        <v>4</v>
      </c>
      <c r="U501" s="1" t="str">
        <f t="shared" si="43"/>
        <v>High Risk</v>
      </c>
      <c r="V501" s="1" t="str">
        <f>IF(B501&lt;=30, "18-30", IF(B501&lt;=40, "31-40", IF(B501&lt;=50, "41-50", IF(B501&lt;=60, "51-60", "61-74"))))</f>
        <v>18-30</v>
      </c>
      <c r="W501" s="1" t="str">
        <f t="shared" si="44"/>
        <v>0-50000</v>
      </c>
      <c r="X501" s="1" t="str">
        <f t="shared" si="45"/>
        <v>0-5</v>
      </c>
      <c r="Y501" s="1" t="str">
        <f t="shared" si="46"/>
        <v>25001-50000</v>
      </c>
      <c r="Z501" s="1" t="str">
        <f t="shared" si="47"/>
        <v>400-499</v>
      </c>
    </row>
    <row r="502" spans="1:26" x14ac:dyDescent="0.25">
      <c r="Z502" s="1" t="str">
        <f t="shared" si="47"/>
        <v>Invalid</v>
      </c>
    </row>
    <row r="503" spans="1:26" x14ac:dyDescent="0.25">
      <c r="Z503" s="1" t="str">
        <f t="shared" si="47"/>
        <v>Invalid</v>
      </c>
    </row>
    <row r="504" spans="1:26" x14ac:dyDescent="0.25">
      <c r="Z504" s="1" t="str">
        <f t="shared" si="47"/>
        <v>Invalid</v>
      </c>
    </row>
    <row r="505" spans="1:26" x14ac:dyDescent="0.25">
      <c r="U505" s="1">
        <f>COUNTIF(U3:U502,"Low Risk")</f>
        <v>132</v>
      </c>
      <c r="Z505" s="1" t="str">
        <f t="shared" si="47"/>
        <v>Invalid</v>
      </c>
    </row>
    <row r="506" spans="1:26" x14ac:dyDescent="0.25">
      <c r="U506" s="1">
        <f>COUNTIF(U2:U501,"High Risk")</f>
        <v>368</v>
      </c>
    </row>
    <row r="507" spans="1:26" x14ac:dyDescent="0.25">
      <c r="A507" s="1" t="s">
        <v>548</v>
      </c>
      <c r="B507" s="1">
        <f>MAX(B2:B501)</f>
        <v>74</v>
      </c>
      <c r="C507" s="1">
        <f>MAX(C2:C501)</f>
        <v>199943</v>
      </c>
      <c r="D507" s="1">
        <f>MAX(D2:D501)</f>
        <v>847</v>
      </c>
      <c r="H507" s="1">
        <f>MAX(H2:H501)</f>
        <v>99620</v>
      </c>
      <c r="K507" s="1">
        <f>MAX(K2:K501)</f>
        <v>19</v>
      </c>
    </row>
    <row r="508" spans="1:26" x14ac:dyDescent="0.25">
      <c r="A508" s="1" t="s">
        <v>549</v>
      </c>
      <c r="B508" s="1">
        <f>MIN(B2:B501)</f>
        <v>18</v>
      </c>
      <c r="C508" s="1">
        <f>MIN(C2:C501)</f>
        <v>15404</v>
      </c>
      <c r="D508" s="1">
        <f>MIN(D2:D501)</f>
        <v>301</v>
      </c>
      <c r="H508" s="1">
        <f>MIN(H2:H501)</f>
        <v>612</v>
      </c>
      <c r="K508" s="1">
        <f>MIN(K2:K501)</f>
        <v>0</v>
      </c>
    </row>
    <row r="509" spans="1:26" ht="31.5" x14ac:dyDescent="0.25">
      <c r="D509" s="1" t="s">
        <v>567</v>
      </c>
      <c r="I509" s="12" t="s">
        <v>554</v>
      </c>
    </row>
    <row r="510" spans="1:26" ht="47.25" x14ac:dyDescent="0.25">
      <c r="B510" s="12" t="s">
        <v>552</v>
      </c>
      <c r="C510" s="1">
        <f>MEDIAN(C2:C501)</f>
        <v>107658</v>
      </c>
      <c r="D510" s="1">
        <f>MEDIAN(D2:D501)</f>
        <v>586</v>
      </c>
      <c r="G510" s="12" t="s">
        <v>553</v>
      </c>
      <c r="H510" s="1">
        <f>MEDIAN(H2:H501)</f>
        <v>45776</v>
      </c>
      <c r="I510" s="1">
        <f>MEDIAN(I2:I501)</f>
        <v>0.30164443744545555</v>
      </c>
    </row>
    <row r="511" spans="1:26" x14ac:dyDescent="0.25">
      <c r="D511" s="1">
        <v>586</v>
      </c>
    </row>
    <row r="619" spans="3:6" x14ac:dyDescent="0.25">
      <c r="C619" s="1" t="s">
        <v>550</v>
      </c>
      <c r="F619" s="1" t="s">
        <v>551</v>
      </c>
    </row>
  </sheetData>
  <autoFilter ref="K1:K505" xr:uid="{3CCFB9B7-0511-9A41-B96E-08EFA2105853}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E811-AF55-4C52-B8B8-5D9D2FED06BA}">
  <dimension ref="A3:H165"/>
  <sheetViews>
    <sheetView tabSelected="1" topLeftCell="A149" workbookViewId="0">
      <selection activeCell="B168" sqref="B168"/>
    </sheetView>
  </sheetViews>
  <sheetFormatPr defaultRowHeight="15.75" x14ac:dyDescent="0.25"/>
  <cols>
    <col min="1" max="1" width="18.875" bestFit="1" customWidth="1"/>
    <col min="2" max="2" width="17" bestFit="1" customWidth="1"/>
    <col min="3" max="3" width="8" bestFit="1" customWidth="1"/>
    <col min="4" max="4" width="11.875" bestFit="1" customWidth="1"/>
    <col min="5" max="5" width="9.125" bestFit="1" customWidth="1"/>
    <col min="6" max="6" width="8" bestFit="1" customWidth="1"/>
    <col min="7" max="7" width="11.875" bestFit="1" customWidth="1"/>
    <col min="8" max="8" width="9.125" bestFit="1" customWidth="1"/>
    <col min="9" max="9" width="8" bestFit="1" customWidth="1"/>
    <col min="10" max="10" width="11.875" bestFit="1" customWidth="1"/>
    <col min="11" max="11" width="9.125" bestFit="1" customWidth="1"/>
    <col min="12" max="12" width="8" bestFit="1" customWidth="1"/>
    <col min="13" max="13" width="11.875" bestFit="1" customWidth="1"/>
    <col min="14" max="14" width="9.125" bestFit="1" customWidth="1"/>
    <col min="15" max="15" width="8" bestFit="1" customWidth="1"/>
    <col min="16" max="16" width="11.875" bestFit="1" customWidth="1"/>
    <col min="17" max="17" width="9.125" bestFit="1" customWidth="1"/>
    <col min="18" max="18" width="8" bestFit="1" customWidth="1"/>
    <col min="19" max="19" width="11.875" bestFit="1" customWidth="1"/>
    <col min="20" max="501" width="9.375" bestFit="1" customWidth="1"/>
    <col min="502" max="502" width="10.125" bestFit="1" customWidth="1"/>
  </cols>
  <sheetData>
    <row r="3" spans="1:2" x14ac:dyDescent="0.25">
      <c r="A3" s="7" t="s">
        <v>538</v>
      </c>
      <c r="B3" t="s">
        <v>540</v>
      </c>
    </row>
    <row r="4" spans="1:2" x14ac:dyDescent="0.25">
      <c r="A4" s="8">
        <v>0</v>
      </c>
      <c r="B4" s="17">
        <v>420</v>
      </c>
    </row>
    <row r="5" spans="1:2" x14ac:dyDescent="0.25">
      <c r="A5" s="9" t="s">
        <v>41</v>
      </c>
      <c r="B5" s="17">
        <v>201</v>
      </c>
    </row>
    <row r="6" spans="1:2" x14ac:dyDescent="0.25">
      <c r="A6" s="9" t="s">
        <v>48</v>
      </c>
      <c r="B6" s="17">
        <v>77</v>
      </c>
    </row>
    <row r="7" spans="1:2" x14ac:dyDescent="0.25">
      <c r="A7" s="9" t="s">
        <v>33</v>
      </c>
      <c r="B7" s="17">
        <v>75</v>
      </c>
    </row>
    <row r="8" spans="1:2" x14ac:dyDescent="0.25">
      <c r="A8" s="9" t="s">
        <v>25</v>
      </c>
      <c r="B8" s="17">
        <v>67</v>
      </c>
    </row>
    <row r="9" spans="1:2" x14ac:dyDescent="0.25">
      <c r="A9" s="8">
        <v>1</v>
      </c>
      <c r="B9" s="17">
        <v>80</v>
      </c>
    </row>
    <row r="10" spans="1:2" x14ac:dyDescent="0.25">
      <c r="A10" s="9" t="s">
        <v>41</v>
      </c>
      <c r="B10" s="17">
        <v>39</v>
      </c>
    </row>
    <row r="11" spans="1:2" x14ac:dyDescent="0.25">
      <c r="A11" s="9" t="s">
        <v>33</v>
      </c>
      <c r="B11" s="17">
        <v>18</v>
      </c>
    </row>
    <row r="12" spans="1:2" x14ac:dyDescent="0.25">
      <c r="A12" s="9" t="s">
        <v>25</v>
      </c>
      <c r="B12" s="17">
        <v>13</v>
      </c>
    </row>
    <row r="13" spans="1:2" x14ac:dyDescent="0.25">
      <c r="A13" s="9" t="s">
        <v>48</v>
      </c>
      <c r="B13" s="17">
        <v>10</v>
      </c>
    </row>
    <row r="14" spans="1:2" x14ac:dyDescent="0.25">
      <c r="A14" s="8" t="s">
        <v>539</v>
      </c>
      <c r="B14" s="17">
        <v>500</v>
      </c>
    </row>
    <row r="18" spans="1:2" x14ac:dyDescent="0.25">
      <c r="A18" s="7" t="s">
        <v>538</v>
      </c>
      <c r="B18" t="s">
        <v>540</v>
      </c>
    </row>
    <row r="19" spans="1:2" x14ac:dyDescent="0.25">
      <c r="A19" s="8">
        <v>0</v>
      </c>
      <c r="B19" s="17">
        <v>420</v>
      </c>
    </row>
    <row r="20" spans="1:2" x14ac:dyDescent="0.25">
      <c r="A20" s="9" t="s">
        <v>36</v>
      </c>
      <c r="B20" s="17">
        <v>101</v>
      </c>
    </row>
    <row r="21" spans="1:2" x14ac:dyDescent="0.25">
      <c r="A21" s="9" t="s">
        <v>20</v>
      </c>
      <c r="B21" s="17">
        <v>92</v>
      </c>
    </row>
    <row r="22" spans="1:2" x14ac:dyDescent="0.25">
      <c r="A22" s="9" t="s">
        <v>43</v>
      </c>
      <c r="B22" s="17">
        <v>85</v>
      </c>
    </row>
    <row r="23" spans="1:2" x14ac:dyDescent="0.25">
      <c r="A23" s="9" t="s">
        <v>26</v>
      </c>
      <c r="B23" s="17">
        <v>75</v>
      </c>
    </row>
    <row r="24" spans="1:2" x14ac:dyDescent="0.25">
      <c r="A24" s="9" t="s">
        <v>30</v>
      </c>
      <c r="B24" s="17">
        <v>67</v>
      </c>
    </row>
    <row r="25" spans="1:2" x14ac:dyDescent="0.25">
      <c r="A25" s="8">
        <v>1</v>
      </c>
      <c r="B25" s="17">
        <v>80</v>
      </c>
    </row>
    <row r="26" spans="1:2" x14ac:dyDescent="0.25">
      <c r="A26" s="9" t="s">
        <v>43</v>
      </c>
      <c r="B26" s="17">
        <v>23</v>
      </c>
    </row>
    <row r="27" spans="1:2" x14ac:dyDescent="0.25">
      <c r="A27" s="9" t="s">
        <v>20</v>
      </c>
      <c r="B27" s="17">
        <v>20</v>
      </c>
    </row>
    <row r="28" spans="1:2" x14ac:dyDescent="0.25">
      <c r="A28" s="9" t="s">
        <v>36</v>
      </c>
      <c r="B28" s="17">
        <v>17</v>
      </c>
    </row>
    <row r="29" spans="1:2" x14ac:dyDescent="0.25">
      <c r="A29" s="9" t="s">
        <v>26</v>
      </c>
      <c r="B29" s="17">
        <v>11</v>
      </c>
    </row>
    <row r="30" spans="1:2" x14ac:dyDescent="0.25">
      <c r="A30" s="9" t="s">
        <v>30</v>
      </c>
      <c r="B30" s="17">
        <v>9</v>
      </c>
    </row>
    <row r="31" spans="1:2" x14ac:dyDescent="0.25">
      <c r="A31" s="8" t="s">
        <v>539</v>
      </c>
      <c r="B31" s="17">
        <v>500</v>
      </c>
    </row>
    <row r="38" spans="1:2" x14ac:dyDescent="0.25">
      <c r="A38" s="7" t="s">
        <v>538</v>
      </c>
      <c r="B38" t="s">
        <v>540</v>
      </c>
    </row>
    <row r="39" spans="1:2" x14ac:dyDescent="0.25">
      <c r="A39" s="8">
        <v>0</v>
      </c>
      <c r="B39" s="17">
        <v>420</v>
      </c>
    </row>
    <row r="40" spans="1:2" x14ac:dyDescent="0.25">
      <c r="A40" s="9" t="s">
        <v>31</v>
      </c>
      <c r="B40" s="17">
        <v>88</v>
      </c>
    </row>
    <row r="41" spans="1:2" x14ac:dyDescent="0.25">
      <c r="A41" s="9" t="s">
        <v>27</v>
      </c>
      <c r="B41" s="17">
        <v>86</v>
      </c>
    </row>
    <row r="42" spans="1:2" x14ac:dyDescent="0.25">
      <c r="A42" s="9" t="s">
        <v>21</v>
      </c>
      <c r="B42" s="17">
        <v>86</v>
      </c>
    </row>
    <row r="43" spans="1:2" x14ac:dyDescent="0.25">
      <c r="A43" s="9" t="s">
        <v>37</v>
      </c>
      <c r="B43" s="17">
        <v>81</v>
      </c>
    </row>
    <row r="44" spans="1:2" x14ac:dyDescent="0.25">
      <c r="A44" s="9" t="s">
        <v>51</v>
      </c>
      <c r="B44" s="17">
        <v>79</v>
      </c>
    </row>
    <row r="45" spans="1:2" x14ac:dyDescent="0.25">
      <c r="A45" s="8">
        <v>1</v>
      </c>
      <c r="B45" s="17">
        <v>80</v>
      </c>
    </row>
    <row r="46" spans="1:2" x14ac:dyDescent="0.25">
      <c r="A46" s="9" t="s">
        <v>21</v>
      </c>
      <c r="B46" s="17">
        <v>21</v>
      </c>
    </row>
    <row r="47" spans="1:2" x14ac:dyDescent="0.25">
      <c r="A47" s="9" t="s">
        <v>27</v>
      </c>
      <c r="B47" s="17">
        <v>17</v>
      </c>
    </row>
    <row r="48" spans="1:2" x14ac:dyDescent="0.25">
      <c r="A48" s="9" t="s">
        <v>51</v>
      </c>
      <c r="B48" s="17">
        <v>16</v>
      </c>
    </row>
    <row r="49" spans="1:8" x14ac:dyDescent="0.25">
      <c r="A49" s="9" t="s">
        <v>31</v>
      </c>
      <c r="B49" s="17">
        <v>15</v>
      </c>
    </row>
    <row r="50" spans="1:8" x14ac:dyDescent="0.25">
      <c r="A50" s="9" t="s">
        <v>37</v>
      </c>
      <c r="B50" s="17">
        <v>11</v>
      </c>
    </row>
    <row r="51" spans="1:8" x14ac:dyDescent="0.25">
      <c r="A51" s="8" t="s">
        <v>539</v>
      </c>
      <c r="B51" s="17">
        <v>500</v>
      </c>
    </row>
    <row r="55" spans="1:8" ht="47.25" x14ac:dyDescent="0.25">
      <c r="A55" s="10" t="s">
        <v>538</v>
      </c>
      <c r="B55" s="1" t="s">
        <v>541</v>
      </c>
      <c r="C55" s="1" t="s">
        <v>542</v>
      </c>
      <c r="D55" s="1" t="s">
        <v>547</v>
      </c>
      <c r="E55" s="1" t="s">
        <v>546</v>
      </c>
      <c r="F55" s="1" t="s">
        <v>545</v>
      </c>
      <c r="G55" s="1" t="s">
        <v>544</v>
      </c>
      <c r="H55" s="12" t="s">
        <v>543</v>
      </c>
    </row>
    <row r="56" spans="1:8" x14ac:dyDescent="0.25">
      <c r="A56" s="1">
        <v>0</v>
      </c>
      <c r="B56" s="11">
        <v>0.48850476959696931</v>
      </c>
      <c r="C56" s="11">
        <v>0.30320553872753192</v>
      </c>
      <c r="D56" s="11">
        <v>2.9904761904761905</v>
      </c>
      <c r="E56" s="11">
        <v>107335.3619047619</v>
      </c>
      <c r="F56" s="11">
        <v>48555.135714285716</v>
      </c>
      <c r="G56" s="11">
        <v>46.107142857142854</v>
      </c>
      <c r="H56" s="11">
        <v>9.8428571428571434</v>
      </c>
    </row>
    <row r="57" spans="1:8" x14ac:dyDescent="0.25">
      <c r="A57" s="1">
        <v>1</v>
      </c>
      <c r="B57" s="11">
        <v>0.50688686664338345</v>
      </c>
      <c r="C57" s="11">
        <v>0.31134213307487107</v>
      </c>
      <c r="D57" s="11">
        <v>2.85</v>
      </c>
      <c r="E57" s="11">
        <v>113511.7625</v>
      </c>
      <c r="F57" s="11">
        <v>48132.287499999999</v>
      </c>
      <c r="G57" s="11">
        <v>47.1</v>
      </c>
      <c r="H57" s="11">
        <v>9.1999999999999993</v>
      </c>
    </row>
    <row r="58" spans="1:8" x14ac:dyDescent="0.25">
      <c r="A58" s="1" t="s">
        <v>539</v>
      </c>
      <c r="B58" s="11">
        <v>0.49144590512439529</v>
      </c>
      <c r="C58" s="11">
        <v>0.30450739382310632</v>
      </c>
      <c r="D58" s="11">
        <v>2.968</v>
      </c>
      <c r="E58" s="11">
        <v>108323.586</v>
      </c>
      <c r="F58" s="11">
        <v>48487.48</v>
      </c>
      <c r="G58" s="11">
        <v>46.265999999999998</v>
      </c>
      <c r="H58" s="11">
        <v>9.74</v>
      </c>
    </row>
    <row r="60" spans="1:8" ht="18.75" x14ac:dyDescent="0.3">
      <c r="A60" s="13" t="s">
        <v>568</v>
      </c>
    </row>
    <row r="61" spans="1:8" x14ac:dyDescent="0.25">
      <c r="A61" s="10" t="s">
        <v>540</v>
      </c>
      <c r="B61" s="10" t="s">
        <v>564</v>
      </c>
      <c r="C61" s="1"/>
    </row>
    <row r="62" spans="1:8" x14ac:dyDescent="0.25">
      <c r="A62" s="10" t="s">
        <v>538</v>
      </c>
      <c r="B62" s="1" t="s">
        <v>565</v>
      </c>
      <c r="C62" s="1" t="s">
        <v>566</v>
      </c>
    </row>
    <row r="63" spans="1:8" x14ac:dyDescent="0.25">
      <c r="A63" s="1" t="s">
        <v>559</v>
      </c>
      <c r="B63" s="22">
        <v>0.156</v>
      </c>
      <c r="C63" s="22">
        <v>0.05</v>
      </c>
    </row>
    <row r="64" spans="1:8" x14ac:dyDescent="0.25">
      <c r="A64" s="1" t="s">
        <v>560</v>
      </c>
      <c r="B64" s="22">
        <v>0.104</v>
      </c>
      <c r="C64" s="22">
        <v>0.06</v>
      </c>
    </row>
    <row r="65" spans="1:3" x14ac:dyDescent="0.25">
      <c r="A65" s="1" t="s">
        <v>561</v>
      </c>
      <c r="B65" s="22">
        <v>0.16800000000000001</v>
      </c>
      <c r="C65" s="22">
        <v>4.5999999999999999E-2</v>
      </c>
    </row>
    <row r="66" spans="1:3" x14ac:dyDescent="0.25">
      <c r="A66" s="1" t="s">
        <v>562</v>
      </c>
      <c r="B66" s="22">
        <v>0.13200000000000001</v>
      </c>
      <c r="C66" s="22">
        <v>4.2000000000000003E-2</v>
      </c>
    </row>
    <row r="67" spans="1:3" x14ac:dyDescent="0.25">
      <c r="A67" s="1" t="s">
        <v>563</v>
      </c>
      <c r="B67" s="22">
        <v>0.17599999999999999</v>
      </c>
      <c r="C67" s="22">
        <v>6.6000000000000003E-2</v>
      </c>
    </row>
    <row r="68" spans="1:3" x14ac:dyDescent="0.25">
      <c r="A68" s="1" t="s">
        <v>539</v>
      </c>
      <c r="B68" s="22">
        <v>0.73599999999999999</v>
      </c>
      <c r="C68" s="22">
        <v>0.26400000000000001</v>
      </c>
    </row>
    <row r="72" spans="1:3" ht="18.75" x14ac:dyDescent="0.3">
      <c r="A72" s="15" t="s">
        <v>556</v>
      </c>
    </row>
    <row r="73" spans="1:3" x14ac:dyDescent="0.25">
      <c r="A73" s="18" t="s">
        <v>540</v>
      </c>
      <c r="B73" s="18" t="s">
        <v>564</v>
      </c>
      <c r="C73" s="19"/>
    </row>
    <row r="74" spans="1:3" x14ac:dyDescent="0.25">
      <c r="A74" s="18" t="s">
        <v>538</v>
      </c>
      <c r="B74" s="19" t="s">
        <v>565</v>
      </c>
      <c r="C74" s="19" t="s">
        <v>566</v>
      </c>
    </row>
    <row r="75" spans="1:3" x14ac:dyDescent="0.25">
      <c r="A75" s="19" t="s">
        <v>570</v>
      </c>
      <c r="B75" s="21">
        <v>0.246</v>
      </c>
      <c r="C75" s="21">
        <v>6.2E-2</v>
      </c>
    </row>
    <row r="76" spans="1:3" x14ac:dyDescent="0.25">
      <c r="A76" s="19" t="s">
        <v>572</v>
      </c>
      <c r="B76" s="21">
        <v>0.188</v>
      </c>
      <c r="C76" s="21">
        <v>7.8E-2</v>
      </c>
    </row>
    <row r="77" spans="1:3" x14ac:dyDescent="0.25">
      <c r="A77" s="19" t="s">
        <v>571</v>
      </c>
      <c r="B77" s="21">
        <v>0.186</v>
      </c>
      <c r="C77" s="21">
        <v>0.08</v>
      </c>
    </row>
    <row r="78" spans="1:3" x14ac:dyDescent="0.25">
      <c r="A78" s="19" t="s">
        <v>569</v>
      </c>
      <c r="B78" s="21">
        <v>0.11600000000000001</v>
      </c>
      <c r="C78" s="21">
        <v>4.3999999999999997E-2</v>
      </c>
    </row>
    <row r="79" spans="1:3" x14ac:dyDescent="0.25">
      <c r="A79" s="19" t="s">
        <v>539</v>
      </c>
      <c r="B79" s="21">
        <v>0.73599999999999999</v>
      </c>
      <c r="C79" s="21">
        <v>0.26400000000000001</v>
      </c>
    </row>
    <row r="95" spans="1:2" x14ac:dyDescent="0.25">
      <c r="A95" s="14" t="s">
        <v>557</v>
      </c>
    </row>
    <row r="96" spans="1:2" x14ac:dyDescent="0.25">
      <c r="A96" s="7" t="s">
        <v>540</v>
      </c>
      <c r="B96" s="7" t="s">
        <v>564</v>
      </c>
    </row>
    <row r="97" spans="1:3" x14ac:dyDescent="0.25">
      <c r="A97" s="7" t="s">
        <v>538</v>
      </c>
      <c r="B97" t="s">
        <v>565</v>
      </c>
      <c r="C97" t="s">
        <v>566</v>
      </c>
    </row>
    <row r="98" spans="1:3" x14ac:dyDescent="0.25">
      <c r="A98" s="8" t="s">
        <v>573</v>
      </c>
      <c r="B98" s="20">
        <v>0.224</v>
      </c>
      <c r="C98" s="20">
        <v>7.0000000000000007E-2</v>
      </c>
    </row>
    <row r="99" spans="1:3" x14ac:dyDescent="0.25">
      <c r="A99" s="8" t="s">
        <v>575</v>
      </c>
      <c r="B99" s="20">
        <v>0.17599999999999999</v>
      </c>
      <c r="C99" s="20">
        <v>5.3999999999999999E-2</v>
      </c>
    </row>
    <row r="100" spans="1:3" x14ac:dyDescent="0.25">
      <c r="A100" s="8" t="s">
        <v>576</v>
      </c>
      <c r="B100" s="20">
        <v>0.17</v>
      </c>
      <c r="C100" s="20">
        <v>6.4000000000000001E-2</v>
      </c>
    </row>
    <row r="101" spans="1:3" x14ac:dyDescent="0.25">
      <c r="A101" s="8" t="s">
        <v>574</v>
      </c>
      <c r="B101" s="20">
        <v>0.16600000000000001</v>
      </c>
      <c r="C101" s="20">
        <v>7.5999999999999998E-2</v>
      </c>
    </row>
    <row r="102" spans="1:3" x14ac:dyDescent="0.25">
      <c r="A102" s="8" t="s">
        <v>539</v>
      </c>
      <c r="B102" s="20">
        <v>0.73599999999999999</v>
      </c>
      <c r="C102" s="20">
        <v>0.26400000000000001</v>
      </c>
    </row>
    <row r="107" spans="1:3" x14ac:dyDescent="0.25">
      <c r="A107" s="16" t="s">
        <v>558</v>
      </c>
    </row>
    <row r="108" spans="1:3" x14ac:dyDescent="0.25">
      <c r="A108" s="18" t="s">
        <v>540</v>
      </c>
      <c r="B108" s="18" t="s">
        <v>564</v>
      </c>
      <c r="C108" s="19"/>
    </row>
    <row r="109" spans="1:3" x14ac:dyDescent="0.25">
      <c r="A109" s="18" t="s">
        <v>538</v>
      </c>
      <c r="B109" s="19" t="s">
        <v>565</v>
      </c>
      <c r="C109" s="19" t="s">
        <v>566</v>
      </c>
    </row>
    <row r="110" spans="1:3" x14ac:dyDescent="0.25">
      <c r="A110" s="19" t="s">
        <v>578</v>
      </c>
      <c r="B110" s="21">
        <v>0.23400000000000001</v>
      </c>
      <c r="C110" s="21">
        <v>7.5999999999999998E-2</v>
      </c>
    </row>
    <row r="111" spans="1:3" x14ac:dyDescent="0.25">
      <c r="A111" s="19" t="s">
        <v>580</v>
      </c>
      <c r="B111" s="21">
        <v>0.182</v>
      </c>
      <c r="C111" s="21">
        <v>5.8000000000000003E-2</v>
      </c>
    </row>
    <row r="112" spans="1:3" x14ac:dyDescent="0.25">
      <c r="A112" s="19" t="s">
        <v>577</v>
      </c>
      <c r="B112" s="21">
        <v>0.17799999999999999</v>
      </c>
      <c r="C112" s="21">
        <v>0.08</v>
      </c>
    </row>
    <row r="113" spans="1:3" x14ac:dyDescent="0.25">
      <c r="A113" s="19" t="s">
        <v>579</v>
      </c>
      <c r="B113" s="21">
        <v>0.14199999999999999</v>
      </c>
      <c r="C113" s="21">
        <v>0.05</v>
      </c>
    </row>
    <row r="114" spans="1:3" x14ac:dyDescent="0.25">
      <c r="A114" s="19" t="s">
        <v>539</v>
      </c>
      <c r="B114" s="21">
        <v>0.73599999999999999</v>
      </c>
      <c r="C114" s="21">
        <v>0.26400000000000001</v>
      </c>
    </row>
    <row r="123" spans="1:3" x14ac:dyDescent="0.25">
      <c r="A123" s="23" t="s">
        <v>581</v>
      </c>
      <c r="B123" s="23"/>
    </row>
    <row r="124" spans="1:3" x14ac:dyDescent="0.25">
      <c r="A124" s="10" t="s">
        <v>540</v>
      </c>
      <c r="B124" s="10" t="s">
        <v>564</v>
      </c>
      <c r="C124" s="1"/>
    </row>
    <row r="125" spans="1:3" x14ac:dyDescent="0.25">
      <c r="A125" s="10" t="s">
        <v>538</v>
      </c>
      <c r="B125" s="1" t="s">
        <v>565</v>
      </c>
      <c r="C125" s="1" t="s">
        <v>566</v>
      </c>
    </row>
    <row r="126" spans="1:3" x14ac:dyDescent="0.25">
      <c r="A126" s="1" t="s">
        <v>41</v>
      </c>
      <c r="B126" s="22">
        <v>0.35199999999999998</v>
      </c>
      <c r="C126" s="22">
        <v>0.128</v>
      </c>
    </row>
    <row r="127" spans="1:3" x14ac:dyDescent="0.25">
      <c r="A127" s="1" t="s">
        <v>33</v>
      </c>
      <c r="B127" s="22">
        <v>0.13600000000000001</v>
      </c>
      <c r="C127" s="22">
        <v>0.05</v>
      </c>
    </row>
    <row r="128" spans="1:3" x14ac:dyDescent="0.25">
      <c r="A128" s="1" t="s">
        <v>48</v>
      </c>
      <c r="B128" s="22">
        <v>0.13200000000000001</v>
      </c>
      <c r="C128" s="22">
        <v>4.2000000000000003E-2</v>
      </c>
    </row>
    <row r="129" spans="1:3" x14ac:dyDescent="0.25">
      <c r="A129" s="1" t="s">
        <v>25</v>
      </c>
      <c r="B129" s="22">
        <v>0.11600000000000001</v>
      </c>
      <c r="C129" s="22">
        <v>4.3999999999999997E-2</v>
      </c>
    </row>
    <row r="130" spans="1:3" x14ac:dyDescent="0.25">
      <c r="A130" s="1" t="s">
        <v>539</v>
      </c>
      <c r="B130" s="22">
        <v>0.73599999999999999</v>
      </c>
      <c r="C130" s="22">
        <v>0.26400000000000001</v>
      </c>
    </row>
    <row r="140" spans="1:3" x14ac:dyDescent="0.25">
      <c r="A140" s="23" t="s">
        <v>582</v>
      </c>
      <c r="B140" s="23"/>
    </row>
    <row r="141" spans="1:3" x14ac:dyDescent="0.25">
      <c r="A141" s="7" t="s">
        <v>540</v>
      </c>
      <c r="B141" s="7" t="s">
        <v>564</v>
      </c>
    </row>
    <row r="142" spans="1:3" x14ac:dyDescent="0.25">
      <c r="A142" s="7" t="s">
        <v>538</v>
      </c>
      <c r="B142" t="s">
        <v>565</v>
      </c>
      <c r="C142" t="s">
        <v>566</v>
      </c>
    </row>
    <row r="143" spans="1:3" x14ac:dyDescent="0.25">
      <c r="A143" s="8" t="s">
        <v>20</v>
      </c>
      <c r="B143" s="20">
        <v>0.16800000000000001</v>
      </c>
      <c r="C143" s="20">
        <v>5.6000000000000001E-2</v>
      </c>
    </row>
    <row r="144" spans="1:3" x14ac:dyDescent="0.25">
      <c r="A144" s="8" t="s">
        <v>36</v>
      </c>
      <c r="B144" s="20">
        <v>0.16800000000000001</v>
      </c>
      <c r="C144" s="20">
        <v>6.8000000000000005E-2</v>
      </c>
    </row>
    <row r="145" spans="1:3" x14ac:dyDescent="0.25">
      <c r="A145" s="8" t="s">
        <v>43</v>
      </c>
      <c r="B145" s="20">
        <v>0.156</v>
      </c>
      <c r="C145" s="20">
        <v>0.06</v>
      </c>
    </row>
    <row r="146" spans="1:3" x14ac:dyDescent="0.25">
      <c r="A146" s="8" t="s">
        <v>26</v>
      </c>
      <c r="B146" s="20">
        <v>0.13</v>
      </c>
      <c r="C146" s="20">
        <v>4.2000000000000003E-2</v>
      </c>
    </row>
    <row r="147" spans="1:3" x14ac:dyDescent="0.25">
      <c r="A147" s="8" t="s">
        <v>30</v>
      </c>
      <c r="B147" s="20">
        <v>0.114</v>
      </c>
      <c r="C147" s="20">
        <v>3.7999999999999999E-2</v>
      </c>
    </row>
    <row r="148" spans="1:3" x14ac:dyDescent="0.25">
      <c r="A148" s="8" t="s">
        <v>539</v>
      </c>
      <c r="B148" s="20">
        <v>0.73599999999999999</v>
      </c>
      <c r="C148" s="20">
        <v>0.26400000000000001</v>
      </c>
    </row>
    <row r="155" spans="1:3" x14ac:dyDescent="0.25">
      <c r="A155" s="23" t="s">
        <v>584</v>
      </c>
      <c r="B155" s="23"/>
    </row>
    <row r="157" spans="1:3" x14ac:dyDescent="0.25">
      <c r="A157" s="10" t="s">
        <v>540</v>
      </c>
      <c r="B157" s="10" t="s">
        <v>564</v>
      </c>
      <c r="C157" s="1"/>
    </row>
    <row r="158" spans="1:3" x14ac:dyDescent="0.25">
      <c r="A158" s="10" t="s">
        <v>538</v>
      </c>
      <c r="B158" s="1" t="s">
        <v>565</v>
      </c>
      <c r="C158" s="1" t="s">
        <v>566</v>
      </c>
    </row>
    <row r="159" spans="1:3" x14ac:dyDescent="0.25">
      <c r="A159" s="1" t="s">
        <v>585</v>
      </c>
      <c r="B159" s="22">
        <v>0.14799999999999999</v>
      </c>
      <c r="C159" s="22">
        <v>5.8000000000000003E-2</v>
      </c>
    </row>
    <row r="160" spans="1:3" x14ac:dyDescent="0.25">
      <c r="A160" s="1" t="s">
        <v>588</v>
      </c>
      <c r="B160" s="22">
        <v>0.14599999999999999</v>
      </c>
      <c r="C160" s="22">
        <v>4.2000000000000003E-2</v>
      </c>
    </row>
    <row r="161" spans="1:3" x14ac:dyDescent="0.25">
      <c r="A161" s="1" t="s">
        <v>586</v>
      </c>
      <c r="B161" s="22">
        <v>0.12</v>
      </c>
      <c r="C161" s="22">
        <v>0.04</v>
      </c>
    </row>
    <row r="162" spans="1:3" x14ac:dyDescent="0.25">
      <c r="A162" s="1" t="s">
        <v>589</v>
      </c>
      <c r="B162" s="22">
        <v>0.11799999999999999</v>
      </c>
      <c r="C162" s="22">
        <v>5.3999999999999999E-2</v>
      </c>
    </row>
    <row r="163" spans="1:3" x14ac:dyDescent="0.25">
      <c r="A163" s="1" t="s">
        <v>590</v>
      </c>
      <c r="B163" s="22">
        <v>0.104</v>
      </c>
      <c r="C163" s="22">
        <v>1.6E-2</v>
      </c>
    </row>
    <row r="164" spans="1:3" x14ac:dyDescent="0.25">
      <c r="A164" s="1" t="s">
        <v>587</v>
      </c>
      <c r="B164" s="22">
        <v>0.1</v>
      </c>
      <c r="C164" s="22">
        <v>5.3999999999999999E-2</v>
      </c>
    </row>
    <row r="165" spans="1:3" x14ac:dyDescent="0.25">
      <c r="A165" s="1" t="s">
        <v>539</v>
      </c>
      <c r="B165" s="22">
        <v>0.73599999999999999</v>
      </c>
      <c r="C165" s="22">
        <v>0.26400000000000001</v>
      </c>
    </row>
  </sheetData>
  <mergeCells count="3">
    <mergeCell ref="A140:B140"/>
    <mergeCell ref="A123:B123"/>
    <mergeCell ref="A155:B155"/>
  </mergeCells>
  <pageMargins left="0.7" right="0.7" top="0.75" bottom="0.75" header="0.3" footer="0.3"/>
  <drawing r:id="rId1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Delinquency_prediction_dataset1</vt:lpstr>
      <vt:lpstr>Pivots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Tammy</dc:creator>
  <cp:lastModifiedBy>Vikrant Take</cp:lastModifiedBy>
  <dcterms:created xsi:type="dcterms:W3CDTF">2025-03-20T10:37:19Z</dcterms:created>
  <dcterms:modified xsi:type="dcterms:W3CDTF">2025-07-14T14:12:54Z</dcterms:modified>
</cp:coreProperties>
</file>