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SPanel\domains\scrapper1\backend\web\uploads\"/>
    </mc:Choice>
  </mc:AlternateContent>
  <bookViews>
    <workbookView xWindow="-30" yWindow="30" windowWidth="10320" windowHeight="810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Лист1!$A$3:$AF$358</definedName>
  </definedNames>
  <calcPr calcId="162913"/>
</workbook>
</file>

<file path=xl/calcChain.xml><?xml version="1.0" encoding="utf-8"?>
<calcChain xmlns="http://schemas.openxmlformats.org/spreadsheetml/2006/main">
  <c r="A354" i="1" l="1"/>
  <c r="A355" i="1"/>
  <c r="A356" i="1"/>
  <c r="A357" i="1"/>
  <c r="A358" i="1"/>
  <c r="V358" i="1" l="1"/>
  <c r="V357" i="1"/>
  <c r="V356" i="1"/>
  <c r="V355" i="1"/>
  <c r="AD356" i="1"/>
  <c r="X356" i="1" s="1"/>
  <c r="Z356" i="1" s="1"/>
  <c r="AA356" i="1" s="1"/>
  <c r="AE356" i="1"/>
  <c r="Y356" i="1" s="1"/>
  <c r="AB356" i="1" s="1"/>
  <c r="AC356" i="1" s="1"/>
  <c r="AD357" i="1"/>
  <c r="X357" i="1" s="1"/>
  <c r="Z357" i="1" s="1"/>
  <c r="AA357" i="1" s="1"/>
  <c r="AE357" i="1"/>
  <c r="Y357" i="1" s="1"/>
  <c r="AB357" i="1" s="1"/>
  <c r="AC357" i="1" s="1"/>
  <c r="AD358" i="1"/>
  <c r="X358" i="1" s="1"/>
  <c r="Z358" i="1" s="1"/>
  <c r="AA358" i="1" s="1"/>
  <c r="AE358" i="1"/>
  <c r="Y358" i="1" s="1"/>
  <c r="AB358" i="1" s="1"/>
  <c r="AC358" i="1" s="1"/>
  <c r="AE355" i="1"/>
  <c r="Y355" i="1" s="1"/>
  <c r="AB355" i="1" s="1"/>
  <c r="AC355" i="1" s="1"/>
  <c r="AD355" i="1"/>
  <c r="X355" i="1" s="1"/>
  <c r="Z355" i="1" s="1"/>
  <c r="AA355" i="1" s="1"/>
  <c r="N358" i="1"/>
  <c r="N357" i="1"/>
  <c r="N356" i="1"/>
  <c r="N355" i="1"/>
  <c r="F356" i="1"/>
  <c r="F357" i="1"/>
  <c r="F358" i="1"/>
  <c r="F355" i="1"/>
  <c r="W351" i="1"/>
  <c r="AD352" i="1"/>
  <c r="X352" i="1" s="1"/>
  <c r="AE352" i="1"/>
  <c r="Y352" i="1" s="1"/>
  <c r="AD353" i="1"/>
  <c r="X353" i="1" s="1"/>
  <c r="AE353" i="1"/>
  <c r="Y353" i="1" s="1"/>
  <c r="AD354" i="1"/>
  <c r="X354" i="1" s="1"/>
  <c r="AE354" i="1"/>
  <c r="Y354" i="1" s="1"/>
  <c r="AE351" i="1"/>
  <c r="Y351" i="1" s="1"/>
  <c r="AD351" i="1"/>
  <c r="X351" i="1" s="1"/>
  <c r="Z351" i="1" s="1"/>
  <c r="AA351" i="1" s="1"/>
  <c r="W352" i="1"/>
  <c r="W353" i="1"/>
  <c r="W354" i="1"/>
  <c r="V351" i="1"/>
  <c r="V354" i="1"/>
  <c r="V353" i="1"/>
  <c r="V352" i="1"/>
  <c r="C375" i="1"/>
  <c r="N351" i="1" s="1"/>
  <c r="N354" i="1" l="1"/>
  <c r="N352" i="1"/>
  <c r="N353" i="1"/>
  <c r="F352" i="1"/>
  <c r="F353" i="1"/>
  <c r="F354" i="1"/>
  <c r="F351" i="1"/>
  <c r="A351" i="1"/>
  <c r="A352" i="1"/>
  <c r="A353" i="1"/>
  <c r="V342" i="1" l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AD342" i="1"/>
  <c r="X342" i="1" s="1"/>
  <c r="Z342" i="1" s="1"/>
  <c r="AA342" i="1" s="1"/>
  <c r="AE342" i="1"/>
  <c r="Y342" i="1" s="1"/>
  <c r="AB342" i="1" s="1"/>
  <c r="AC342" i="1" s="1"/>
  <c r="AD343" i="1"/>
  <c r="X343" i="1" s="1"/>
  <c r="Z343" i="1" s="1"/>
  <c r="AA343" i="1" s="1"/>
  <c r="AE343" i="1"/>
  <c r="Y343" i="1" s="1"/>
  <c r="AB343" i="1" s="1"/>
  <c r="AC343" i="1" s="1"/>
  <c r="AD344" i="1"/>
  <c r="X344" i="1" s="1"/>
  <c r="Z344" i="1" s="1"/>
  <c r="AA344" i="1" s="1"/>
  <c r="AE344" i="1"/>
  <c r="Y344" i="1" s="1"/>
  <c r="AB344" i="1" s="1"/>
  <c r="AC344" i="1" s="1"/>
  <c r="AD345" i="1"/>
  <c r="X345" i="1" s="1"/>
  <c r="Z345" i="1" s="1"/>
  <c r="AA345" i="1" s="1"/>
  <c r="AE345" i="1"/>
  <c r="Y345" i="1" s="1"/>
  <c r="AB345" i="1" s="1"/>
  <c r="AC345" i="1" s="1"/>
  <c r="AD346" i="1"/>
  <c r="X346" i="1" s="1"/>
  <c r="Z346" i="1" s="1"/>
  <c r="AA346" i="1" s="1"/>
  <c r="AE346" i="1"/>
  <c r="Y346" i="1" s="1"/>
  <c r="AB346" i="1" s="1"/>
  <c r="AC346" i="1" s="1"/>
  <c r="AD347" i="1"/>
  <c r="X347" i="1" s="1"/>
  <c r="Z347" i="1" s="1"/>
  <c r="AA347" i="1" s="1"/>
  <c r="AE347" i="1"/>
  <c r="Y347" i="1" s="1"/>
  <c r="AB347" i="1" s="1"/>
  <c r="AC347" i="1" s="1"/>
  <c r="AD348" i="1"/>
  <c r="X348" i="1" s="1"/>
  <c r="Z348" i="1" s="1"/>
  <c r="AA348" i="1" s="1"/>
  <c r="AE348" i="1"/>
  <c r="Y348" i="1" s="1"/>
  <c r="AB348" i="1" s="1"/>
  <c r="AC348" i="1" s="1"/>
  <c r="AD349" i="1"/>
  <c r="X349" i="1" s="1"/>
  <c r="Z349" i="1" s="1"/>
  <c r="AA349" i="1" s="1"/>
  <c r="AE349" i="1"/>
  <c r="Y349" i="1" s="1"/>
  <c r="AB349" i="1" s="1"/>
  <c r="AC349" i="1" s="1"/>
  <c r="AD350" i="1"/>
  <c r="X350" i="1" s="1"/>
  <c r="Z350" i="1" s="1"/>
  <c r="AA350" i="1" s="1"/>
  <c r="AE350" i="1"/>
  <c r="Y350" i="1" s="1"/>
  <c r="AB350" i="1" s="1"/>
  <c r="AC350" i="1" s="1"/>
  <c r="AE341" i="1"/>
  <c r="Y341" i="1" s="1"/>
  <c r="AB341" i="1" s="1"/>
  <c r="AC341" i="1" s="1"/>
  <c r="AD341" i="1"/>
  <c r="X341" i="1" s="1"/>
  <c r="W341" i="1"/>
  <c r="V341" i="1"/>
  <c r="N341" i="1"/>
  <c r="N342" i="1"/>
  <c r="N343" i="1"/>
  <c r="N344" i="1"/>
  <c r="N345" i="1"/>
  <c r="N346" i="1"/>
  <c r="N347" i="1"/>
  <c r="N348" i="1"/>
  <c r="N349" i="1"/>
  <c r="N350" i="1"/>
  <c r="F341" i="1"/>
  <c r="F342" i="1"/>
  <c r="F343" i="1"/>
  <c r="F344" i="1"/>
  <c r="F345" i="1"/>
  <c r="F346" i="1"/>
  <c r="F347" i="1"/>
  <c r="F348" i="1"/>
  <c r="F349" i="1"/>
  <c r="F350" i="1"/>
  <c r="AD331" i="1"/>
  <c r="X331" i="1" s="1"/>
  <c r="Z331" i="1" s="1"/>
  <c r="AA331" i="1" s="1"/>
  <c r="AE331" i="1"/>
  <c r="Y331" i="1" s="1"/>
  <c r="AB331" i="1" s="1"/>
  <c r="AC331" i="1" s="1"/>
  <c r="AD332" i="1"/>
  <c r="X332" i="1" s="1"/>
  <c r="Z332" i="1" s="1"/>
  <c r="AA332" i="1" s="1"/>
  <c r="AE332" i="1"/>
  <c r="Y332" i="1" s="1"/>
  <c r="AB332" i="1" s="1"/>
  <c r="AC332" i="1" s="1"/>
  <c r="AD333" i="1"/>
  <c r="X333" i="1" s="1"/>
  <c r="Z333" i="1" s="1"/>
  <c r="AA333" i="1" s="1"/>
  <c r="AE333" i="1"/>
  <c r="Y333" i="1" s="1"/>
  <c r="AB333" i="1" s="1"/>
  <c r="AC333" i="1" s="1"/>
  <c r="AD334" i="1"/>
  <c r="X334" i="1" s="1"/>
  <c r="Z334" i="1" s="1"/>
  <c r="AA334" i="1" s="1"/>
  <c r="AE334" i="1"/>
  <c r="Y334" i="1" s="1"/>
  <c r="AB334" i="1" s="1"/>
  <c r="AC334" i="1" s="1"/>
  <c r="AD335" i="1"/>
  <c r="X335" i="1" s="1"/>
  <c r="Z335" i="1" s="1"/>
  <c r="AA335" i="1" s="1"/>
  <c r="AE335" i="1"/>
  <c r="Y335" i="1" s="1"/>
  <c r="AB335" i="1" s="1"/>
  <c r="AC335" i="1" s="1"/>
  <c r="AD336" i="1"/>
  <c r="X336" i="1" s="1"/>
  <c r="Z336" i="1" s="1"/>
  <c r="AA336" i="1" s="1"/>
  <c r="AE336" i="1"/>
  <c r="Y336" i="1" s="1"/>
  <c r="AB336" i="1" s="1"/>
  <c r="AC336" i="1" s="1"/>
  <c r="AD337" i="1"/>
  <c r="X337" i="1" s="1"/>
  <c r="Z337" i="1" s="1"/>
  <c r="AA337" i="1" s="1"/>
  <c r="AE337" i="1"/>
  <c r="Y337" i="1" s="1"/>
  <c r="AB337" i="1" s="1"/>
  <c r="AC337" i="1" s="1"/>
  <c r="AD338" i="1"/>
  <c r="X338" i="1" s="1"/>
  <c r="Z338" i="1" s="1"/>
  <c r="AA338" i="1" s="1"/>
  <c r="AE338" i="1"/>
  <c r="Y338" i="1" s="1"/>
  <c r="AB338" i="1" s="1"/>
  <c r="AC338" i="1" s="1"/>
  <c r="AD339" i="1"/>
  <c r="X339" i="1" s="1"/>
  <c r="Z339" i="1" s="1"/>
  <c r="AA339" i="1" s="1"/>
  <c r="AE339" i="1"/>
  <c r="Y339" i="1" s="1"/>
  <c r="AB339" i="1" s="1"/>
  <c r="AC339" i="1" s="1"/>
  <c r="AD340" i="1"/>
  <c r="X340" i="1" s="1"/>
  <c r="Z340" i="1" s="1"/>
  <c r="AA340" i="1" s="1"/>
  <c r="AE340" i="1"/>
  <c r="Y340" i="1" s="1"/>
  <c r="AB340" i="1" s="1"/>
  <c r="AC340" i="1" s="1"/>
  <c r="V331" i="1"/>
  <c r="V332" i="1"/>
  <c r="V333" i="1"/>
  <c r="V334" i="1"/>
  <c r="V335" i="1"/>
  <c r="V336" i="1"/>
  <c r="V337" i="1"/>
  <c r="V338" i="1"/>
  <c r="V339" i="1"/>
  <c r="V340" i="1"/>
  <c r="AD320" i="1"/>
  <c r="X320" i="1" s="1"/>
  <c r="Z320" i="1" s="1"/>
  <c r="AA320" i="1" s="1"/>
  <c r="AE320" i="1"/>
  <c r="Y320" i="1" s="1"/>
  <c r="AB320" i="1" s="1"/>
  <c r="AC320" i="1" s="1"/>
  <c r="AD321" i="1"/>
  <c r="X321" i="1" s="1"/>
  <c r="Z321" i="1" s="1"/>
  <c r="AA321" i="1" s="1"/>
  <c r="AE321" i="1"/>
  <c r="Y321" i="1" s="1"/>
  <c r="AB321" i="1" s="1"/>
  <c r="AC321" i="1" s="1"/>
  <c r="AD322" i="1"/>
  <c r="X322" i="1" s="1"/>
  <c r="Z322" i="1" s="1"/>
  <c r="AA322" i="1" s="1"/>
  <c r="AE322" i="1"/>
  <c r="Y322" i="1" s="1"/>
  <c r="AB322" i="1" s="1"/>
  <c r="AC322" i="1" s="1"/>
  <c r="AD323" i="1"/>
  <c r="X323" i="1" s="1"/>
  <c r="Z323" i="1" s="1"/>
  <c r="AA323" i="1" s="1"/>
  <c r="AE323" i="1"/>
  <c r="Y323" i="1" s="1"/>
  <c r="AB323" i="1" s="1"/>
  <c r="AC323" i="1" s="1"/>
  <c r="AD324" i="1"/>
  <c r="X324" i="1" s="1"/>
  <c r="Z324" i="1" s="1"/>
  <c r="AA324" i="1" s="1"/>
  <c r="AE324" i="1"/>
  <c r="Y324" i="1" s="1"/>
  <c r="AB324" i="1" s="1"/>
  <c r="AC324" i="1" s="1"/>
  <c r="AD325" i="1"/>
  <c r="X325" i="1" s="1"/>
  <c r="Z325" i="1" s="1"/>
  <c r="AA325" i="1" s="1"/>
  <c r="AE325" i="1"/>
  <c r="Y325" i="1" s="1"/>
  <c r="AB325" i="1" s="1"/>
  <c r="AC325" i="1" s="1"/>
  <c r="AD326" i="1"/>
  <c r="X326" i="1" s="1"/>
  <c r="Z326" i="1" s="1"/>
  <c r="AA326" i="1" s="1"/>
  <c r="AE326" i="1"/>
  <c r="Y326" i="1" s="1"/>
  <c r="AB326" i="1" s="1"/>
  <c r="AC326" i="1" s="1"/>
  <c r="AD327" i="1"/>
  <c r="X327" i="1" s="1"/>
  <c r="Z327" i="1" s="1"/>
  <c r="AA327" i="1" s="1"/>
  <c r="AE327" i="1"/>
  <c r="Y327" i="1" s="1"/>
  <c r="AB327" i="1" s="1"/>
  <c r="AC327" i="1" s="1"/>
  <c r="AD328" i="1"/>
  <c r="X328" i="1" s="1"/>
  <c r="Z328" i="1" s="1"/>
  <c r="AA328" i="1" s="1"/>
  <c r="AE328" i="1"/>
  <c r="Y328" i="1" s="1"/>
  <c r="AB328" i="1" s="1"/>
  <c r="AC328" i="1" s="1"/>
  <c r="AD329" i="1"/>
  <c r="X329" i="1" s="1"/>
  <c r="Z329" i="1" s="1"/>
  <c r="AA329" i="1" s="1"/>
  <c r="AE329" i="1"/>
  <c r="Y329" i="1" s="1"/>
  <c r="AB329" i="1" s="1"/>
  <c r="AC329" i="1" s="1"/>
  <c r="AD319" i="1"/>
  <c r="X319" i="1" s="1"/>
  <c r="Z319" i="1" s="1"/>
  <c r="AA319" i="1" s="1"/>
  <c r="AE319" i="1"/>
  <c r="Y319" i="1" s="1"/>
  <c r="AB319" i="1" s="1"/>
  <c r="AC319" i="1" s="1"/>
  <c r="V320" i="1"/>
  <c r="V321" i="1"/>
  <c r="V322" i="1"/>
  <c r="V323" i="1"/>
  <c r="V324" i="1"/>
  <c r="V325" i="1"/>
  <c r="V326" i="1"/>
  <c r="V327" i="1"/>
  <c r="V328" i="1"/>
  <c r="V329" i="1"/>
  <c r="V330" i="1"/>
  <c r="V319" i="1"/>
  <c r="AE330" i="1"/>
  <c r="Y330" i="1" s="1"/>
  <c r="AB330" i="1" s="1"/>
  <c r="AC330" i="1" s="1"/>
  <c r="AD330" i="1"/>
  <c r="X330" i="1"/>
  <c r="Z330" i="1" s="1"/>
  <c r="AA330" i="1" s="1"/>
  <c r="V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19" i="1"/>
  <c r="A330" i="1"/>
  <c r="A331" i="1"/>
  <c r="A332" i="1"/>
  <c r="A333" i="1"/>
  <c r="A334" i="1"/>
  <c r="A335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6" i="1"/>
  <c r="A337" i="1"/>
  <c r="A338" i="1"/>
  <c r="A339" i="1"/>
  <c r="A340" i="1"/>
  <c r="AD318" i="1"/>
  <c r="X318" i="1" s="1"/>
  <c r="AE318" i="1"/>
  <c r="Y318" i="1" s="1"/>
  <c r="N318" i="1"/>
  <c r="AD315" i="1"/>
  <c r="X315" i="1" s="1"/>
  <c r="AE315" i="1"/>
  <c r="Y315" i="1" s="1"/>
  <c r="AD316" i="1"/>
  <c r="X316" i="1" s="1"/>
  <c r="AE316" i="1"/>
  <c r="Y316" i="1" s="1"/>
  <c r="AD317" i="1"/>
  <c r="X317" i="1" s="1"/>
  <c r="AE317" i="1"/>
  <c r="Y317" i="1" s="1"/>
  <c r="AE314" i="1"/>
  <c r="Y314" i="1" s="1"/>
  <c r="AD314" i="1"/>
  <c r="X314" i="1" s="1"/>
  <c r="AD245" i="1"/>
  <c r="X245" i="1" s="1"/>
  <c r="A314" i="1"/>
  <c r="A315" i="1"/>
  <c r="A316" i="1"/>
  <c r="A317" i="1"/>
  <c r="V315" i="1"/>
  <c r="V316" i="1"/>
  <c r="V317" i="1"/>
  <c r="V314" i="1"/>
  <c r="N314" i="1"/>
  <c r="N315" i="1"/>
  <c r="N316" i="1"/>
  <c r="N317" i="1"/>
  <c r="Z341" i="1" l="1"/>
  <c r="AA341" i="1" s="1"/>
  <c r="AE247" i="1"/>
  <c r="Y247" i="1" s="1"/>
  <c r="AE248" i="1"/>
  <c r="Y248" i="1" s="1"/>
  <c r="AE249" i="1"/>
  <c r="Y249" i="1" s="1"/>
  <c r="AE250" i="1"/>
  <c r="Y250" i="1" s="1"/>
  <c r="AE251" i="1"/>
  <c r="Y251" i="1" s="1"/>
  <c r="AE252" i="1"/>
  <c r="Y252" i="1" s="1"/>
  <c r="AE253" i="1"/>
  <c r="Y253" i="1" s="1"/>
  <c r="AE254" i="1"/>
  <c r="Y254" i="1" s="1"/>
  <c r="AE255" i="1"/>
  <c r="Y255" i="1" s="1"/>
  <c r="AE256" i="1"/>
  <c r="Y256" i="1" s="1"/>
  <c r="AE257" i="1"/>
  <c r="Y257" i="1" s="1"/>
  <c r="AE258" i="1"/>
  <c r="Y258" i="1" s="1"/>
  <c r="AE259" i="1"/>
  <c r="Y259" i="1" s="1"/>
  <c r="AE260" i="1"/>
  <c r="Y260" i="1" s="1"/>
  <c r="AE261" i="1"/>
  <c r="Y261" i="1" s="1"/>
  <c r="AE262" i="1"/>
  <c r="Y262" i="1" s="1"/>
  <c r="AE263" i="1"/>
  <c r="Y263" i="1" s="1"/>
  <c r="AE264" i="1"/>
  <c r="Y264" i="1" s="1"/>
  <c r="AE265" i="1"/>
  <c r="Y265" i="1" s="1"/>
  <c r="AE266" i="1"/>
  <c r="Y266" i="1" s="1"/>
  <c r="AE267" i="1"/>
  <c r="Y267" i="1" s="1"/>
  <c r="AE268" i="1"/>
  <c r="Y268" i="1" s="1"/>
  <c r="AE269" i="1"/>
  <c r="Y269" i="1" s="1"/>
  <c r="AE270" i="1"/>
  <c r="Y270" i="1" s="1"/>
  <c r="AE271" i="1"/>
  <c r="Y271" i="1" s="1"/>
  <c r="AE272" i="1"/>
  <c r="Y272" i="1" s="1"/>
  <c r="AE273" i="1"/>
  <c r="Y273" i="1" s="1"/>
  <c r="AE274" i="1"/>
  <c r="Y274" i="1" s="1"/>
  <c r="AE275" i="1"/>
  <c r="Y275" i="1" s="1"/>
  <c r="AE276" i="1"/>
  <c r="Y276" i="1" s="1"/>
  <c r="AE277" i="1"/>
  <c r="Y277" i="1" s="1"/>
  <c r="AE278" i="1"/>
  <c r="Y278" i="1" s="1"/>
  <c r="AE279" i="1"/>
  <c r="Y279" i="1" s="1"/>
  <c r="AE280" i="1"/>
  <c r="Y280" i="1" s="1"/>
  <c r="AE281" i="1"/>
  <c r="Y281" i="1" s="1"/>
  <c r="AE282" i="1"/>
  <c r="Y282" i="1" s="1"/>
  <c r="AE283" i="1"/>
  <c r="Y283" i="1" s="1"/>
  <c r="AE284" i="1"/>
  <c r="Y284" i="1" s="1"/>
  <c r="AE285" i="1"/>
  <c r="Y285" i="1" s="1"/>
  <c r="AE286" i="1"/>
  <c r="Y286" i="1" s="1"/>
  <c r="AE287" i="1"/>
  <c r="Y287" i="1" s="1"/>
  <c r="AE288" i="1"/>
  <c r="Y288" i="1" s="1"/>
  <c r="AE289" i="1"/>
  <c r="Y289" i="1" s="1"/>
  <c r="AE290" i="1"/>
  <c r="Y290" i="1" s="1"/>
  <c r="AE291" i="1"/>
  <c r="Y291" i="1" s="1"/>
  <c r="AE292" i="1"/>
  <c r="Y292" i="1" s="1"/>
  <c r="AE293" i="1"/>
  <c r="Y293" i="1" s="1"/>
  <c r="AE294" i="1"/>
  <c r="Y294" i="1" s="1"/>
  <c r="AE295" i="1"/>
  <c r="Y295" i="1" s="1"/>
  <c r="AE296" i="1"/>
  <c r="Y296" i="1" s="1"/>
  <c r="AE297" i="1"/>
  <c r="Y297" i="1" s="1"/>
  <c r="AE298" i="1"/>
  <c r="Y298" i="1" s="1"/>
  <c r="AE299" i="1"/>
  <c r="Y299" i="1" s="1"/>
  <c r="AE300" i="1"/>
  <c r="Y300" i="1" s="1"/>
  <c r="AE301" i="1"/>
  <c r="Y301" i="1" s="1"/>
  <c r="AE302" i="1"/>
  <c r="Y302" i="1" s="1"/>
  <c r="AE303" i="1"/>
  <c r="Y303" i="1" s="1"/>
  <c r="AE304" i="1"/>
  <c r="Y304" i="1" s="1"/>
  <c r="AE305" i="1"/>
  <c r="Y305" i="1" s="1"/>
  <c r="AE306" i="1"/>
  <c r="Y306" i="1" s="1"/>
  <c r="AE307" i="1"/>
  <c r="Y307" i="1" s="1"/>
  <c r="AE308" i="1"/>
  <c r="Y308" i="1" s="1"/>
  <c r="AE309" i="1"/>
  <c r="Y309" i="1" s="1"/>
  <c r="AE310" i="1"/>
  <c r="Y310" i="1" s="1"/>
  <c r="AE311" i="1"/>
  <c r="Y311" i="1" s="1"/>
  <c r="AE312" i="1"/>
  <c r="Y312" i="1" s="1"/>
  <c r="AE313" i="1"/>
  <c r="Y313" i="1" s="1"/>
  <c r="AE246" i="1"/>
  <c r="Y246" i="1" s="1"/>
  <c r="AD247" i="1"/>
  <c r="X247" i="1" s="1"/>
  <c r="AD248" i="1"/>
  <c r="X248" i="1" s="1"/>
  <c r="AD249" i="1"/>
  <c r="X249" i="1" s="1"/>
  <c r="AD250" i="1"/>
  <c r="X250" i="1" s="1"/>
  <c r="AD251" i="1"/>
  <c r="X251" i="1" s="1"/>
  <c r="AD252" i="1"/>
  <c r="X252" i="1" s="1"/>
  <c r="AD253" i="1"/>
  <c r="X253" i="1" s="1"/>
  <c r="AD254" i="1"/>
  <c r="X254" i="1" s="1"/>
  <c r="AD255" i="1"/>
  <c r="X255" i="1" s="1"/>
  <c r="AD256" i="1"/>
  <c r="X256" i="1" s="1"/>
  <c r="AD257" i="1"/>
  <c r="X257" i="1" s="1"/>
  <c r="AD258" i="1"/>
  <c r="X258" i="1" s="1"/>
  <c r="AD259" i="1"/>
  <c r="X259" i="1" s="1"/>
  <c r="AD260" i="1"/>
  <c r="X260" i="1" s="1"/>
  <c r="AD261" i="1"/>
  <c r="X261" i="1" s="1"/>
  <c r="AD262" i="1"/>
  <c r="X262" i="1" s="1"/>
  <c r="AD263" i="1"/>
  <c r="X263" i="1" s="1"/>
  <c r="AD264" i="1"/>
  <c r="X264" i="1" s="1"/>
  <c r="AD265" i="1"/>
  <c r="X265" i="1" s="1"/>
  <c r="AD266" i="1"/>
  <c r="X266" i="1" s="1"/>
  <c r="AD267" i="1"/>
  <c r="X267" i="1" s="1"/>
  <c r="AD268" i="1"/>
  <c r="X268" i="1" s="1"/>
  <c r="AD269" i="1"/>
  <c r="X269" i="1" s="1"/>
  <c r="AD270" i="1"/>
  <c r="X270" i="1" s="1"/>
  <c r="AD271" i="1"/>
  <c r="X271" i="1" s="1"/>
  <c r="AD272" i="1"/>
  <c r="X272" i="1" s="1"/>
  <c r="AD273" i="1"/>
  <c r="X273" i="1" s="1"/>
  <c r="AD274" i="1"/>
  <c r="X274" i="1" s="1"/>
  <c r="AD275" i="1"/>
  <c r="X275" i="1" s="1"/>
  <c r="AD276" i="1"/>
  <c r="X276" i="1" s="1"/>
  <c r="AD277" i="1"/>
  <c r="X277" i="1" s="1"/>
  <c r="AD278" i="1"/>
  <c r="X278" i="1" s="1"/>
  <c r="AD279" i="1"/>
  <c r="X279" i="1" s="1"/>
  <c r="AD280" i="1"/>
  <c r="X280" i="1" s="1"/>
  <c r="AD281" i="1"/>
  <c r="X281" i="1" s="1"/>
  <c r="AD282" i="1"/>
  <c r="X282" i="1" s="1"/>
  <c r="AD283" i="1"/>
  <c r="X283" i="1" s="1"/>
  <c r="AD284" i="1"/>
  <c r="X284" i="1" s="1"/>
  <c r="AD285" i="1"/>
  <c r="X285" i="1" s="1"/>
  <c r="AD286" i="1"/>
  <c r="X286" i="1" s="1"/>
  <c r="AD287" i="1"/>
  <c r="X287" i="1" s="1"/>
  <c r="AD288" i="1"/>
  <c r="X288" i="1" s="1"/>
  <c r="AD289" i="1"/>
  <c r="X289" i="1" s="1"/>
  <c r="AD290" i="1"/>
  <c r="X290" i="1" s="1"/>
  <c r="AD291" i="1"/>
  <c r="X291" i="1" s="1"/>
  <c r="AD292" i="1"/>
  <c r="X292" i="1" s="1"/>
  <c r="AD293" i="1"/>
  <c r="X293" i="1" s="1"/>
  <c r="AD294" i="1"/>
  <c r="X294" i="1" s="1"/>
  <c r="AD295" i="1"/>
  <c r="X295" i="1" s="1"/>
  <c r="AD296" i="1"/>
  <c r="X296" i="1" s="1"/>
  <c r="AD297" i="1"/>
  <c r="X297" i="1" s="1"/>
  <c r="AD298" i="1"/>
  <c r="X298" i="1" s="1"/>
  <c r="AD299" i="1"/>
  <c r="X299" i="1" s="1"/>
  <c r="AD300" i="1"/>
  <c r="X300" i="1" s="1"/>
  <c r="AD301" i="1"/>
  <c r="X301" i="1" s="1"/>
  <c r="AD302" i="1"/>
  <c r="X302" i="1" s="1"/>
  <c r="AD303" i="1"/>
  <c r="X303" i="1" s="1"/>
  <c r="AD304" i="1"/>
  <c r="X304" i="1" s="1"/>
  <c r="AD305" i="1"/>
  <c r="X305" i="1" s="1"/>
  <c r="AD306" i="1"/>
  <c r="X306" i="1" s="1"/>
  <c r="AD307" i="1"/>
  <c r="X307" i="1" s="1"/>
  <c r="AD308" i="1"/>
  <c r="X308" i="1" s="1"/>
  <c r="AD309" i="1"/>
  <c r="X309" i="1" s="1"/>
  <c r="AD310" i="1"/>
  <c r="X310" i="1" s="1"/>
  <c r="AD311" i="1"/>
  <c r="X311" i="1" s="1"/>
  <c r="AD312" i="1"/>
  <c r="X312" i="1" s="1"/>
  <c r="AD313" i="1"/>
  <c r="X313" i="1" s="1"/>
  <c r="AD246" i="1"/>
  <c r="X246" i="1" s="1"/>
  <c r="Z246" i="1" s="1"/>
  <c r="AA246" i="1" s="1"/>
  <c r="AE245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246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D229" i="1"/>
  <c r="X229" i="1" s="1"/>
  <c r="Z229" i="1" s="1"/>
  <c r="AA229" i="1" s="1"/>
  <c r="AE229" i="1"/>
  <c r="Y229" i="1" s="1"/>
  <c r="AB229" i="1" s="1"/>
  <c r="AC229" i="1" s="1"/>
  <c r="AD230" i="1"/>
  <c r="X230" i="1" s="1"/>
  <c r="Z230" i="1" s="1"/>
  <c r="AA230" i="1" s="1"/>
  <c r="AE230" i="1"/>
  <c r="Y230" i="1" s="1"/>
  <c r="AB230" i="1" s="1"/>
  <c r="AC230" i="1" s="1"/>
  <c r="AD231" i="1"/>
  <c r="X231" i="1" s="1"/>
  <c r="Z231" i="1" s="1"/>
  <c r="AA231" i="1" s="1"/>
  <c r="AE231" i="1"/>
  <c r="Y231" i="1" s="1"/>
  <c r="AB231" i="1" s="1"/>
  <c r="AC231" i="1" s="1"/>
  <c r="AD232" i="1"/>
  <c r="X232" i="1" s="1"/>
  <c r="Z232" i="1" s="1"/>
  <c r="AA232" i="1" s="1"/>
  <c r="AE232" i="1"/>
  <c r="Y232" i="1" s="1"/>
  <c r="AB232" i="1" s="1"/>
  <c r="AC232" i="1" s="1"/>
  <c r="AD233" i="1"/>
  <c r="X233" i="1" s="1"/>
  <c r="Z233" i="1" s="1"/>
  <c r="AA233" i="1" s="1"/>
  <c r="AE233" i="1"/>
  <c r="Y233" i="1" s="1"/>
  <c r="AB233" i="1" s="1"/>
  <c r="AC233" i="1" s="1"/>
  <c r="AD234" i="1"/>
  <c r="X234" i="1" s="1"/>
  <c r="Z234" i="1" s="1"/>
  <c r="AA234" i="1" s="1"/>
  <c r="AE234" i="1"/>
  <c r="Y234" i="1" s="1"/>
  <c r="AB234" i="1" s="1"/>
  <c r="AC234" i="1" s="1"/>
  <c r="AD235" i="1"/>
  <c r="X235" i="1" s="1"/>
  <c r="Z235" i="1" s="1"/>
  <c r="AA235" i="1" s="1"/>
  <c r="AE235" i="1"/>
  <c r="Y235" i="1" s="1"/>
  <c r="AB235" i="1" s="1"/>
  <c r="AC235" i="1" s="1"/>
  <c r="AD236" i="1"/>
  <c r="X236" i="1" s="1"/>
  <c r="Z236" i="1" s="1"/>
  <c r="AA236" i="1" s="1"/>
  <c r="AE236" i="1"/>
  <c r="Y236" i="1" s="1"/>
  <c r="AB236" i="1" s="1"/>
  <c r="AC236" i="1" s="1"/>
  <c r="AD237" i="1"/>
  <c r="X237" i="1" s="1"/>
  <c r="Z237" i="1" s="1"/>
  <c r="AA237" i="1" s="1"/>
  <c r="AE237" i="1"/>
  <c r="Y237" i="1" s="1"/>
  <c r="AB237" i="1" s="1"/>
  <c r="AC237" i="1" s="1"/>
  <c r="AD238" i="1"/>
  <c r="X238" i="1" s="1"/>
  <c r="Z238" i="1" s="1"/>
  <c r="AA238" i="1" s="1"/>
  <c r="AE238" i="1"/>
  <c r="Y238" i="1" s="1"/>
  <c r="AB238" i="1" s="1"/>
  <c r="AC238" i="1" s="1"/>
  <c r="AD239" i="1"/>
  <c r="X239" i="1" s="1"/>
  <c r="Z239" i="1" s="1"/>
  <c r="AA239" i="1" s="1"/>
  <c r="AE239" i="1"/>
  <c r="Y239" i="1" s="1"/>
  <c r="AB239" i="1" s="1"/>
  <c r="AC239" i="1" s="1"/>
  <c r="AD240" i="1"/>
  <c r="X240" i="1" s="1"/>
  <c r="Z240" i="1" s="1"/>
  <c r="AA240" i="1" s="1"/>
  <c r="AE240" i="1"/>
  <c r="Y240" i="1" s="1"/>
  <c r="AB240" i="1" s="1"/>
  <c r="AC240" i="1" s="1"/>
  <c r="AD241" i="1"/>
  <c r="X241" i="1" s="1"/>
  <c r="Z241" i="1" s="1"/>
  <c r="AA241" i="1" s="1"/>
  <c r="AE241" i="1"/>
  <c r="Y241" i="1" s="1"/>
  <c r="AB241" i="1" s="1"/>
  <c r="AC241" i="1" s="1"/>
  <c r="AD242" i="1"/>
  <c r="X242" i="1" s="1"/>
  <c r="Z242" i="1" s="1"/>
  <c r="AA242" i="1" s="1"/>
  <c r="AE242" i="1"/>
  <c r="Y242" i="1" s="1"/>
  <c r="AB242" i="1" s="1"/>
  <c r="AC242" i="1" s="1"/>
  <c r="AD243" i="1"/>
  <c r="X243" i="1" s="1"/>
  <c r="Z243" i="1" s="1"/>
  <c r="AA243" i="1" s="1"/>
  <c r="AE243" i="1"/>
  <c r="Y243" i="1" s="1"/>
  <c r="AB243" i="1" s="1"/>
  <c r="AC243" i="1" s="1"/>
  <c r="AD244" i="1"/>
  <c r="X244" i="1" s="1"/>
  <c r="Z244" i="1" s="1"/>
  <c r="AA244" i="1" s="1"/>
  <c r="AE244" i="1"/>
  <c r="Y244" i="1" s="1"/>
  <c r="AB244" i="1" s="1"/>
  <c r="AC244" i="1" s="1"/>
  <c r="Z245" i="1"/>
  <c r="AA245" i="1" s="1"/>
  <c r="Y245" i="1"/>
  <c r="AB245" i="1" s="1"/>
  <c r="AC245" i="1" s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T362" i="1"/>
  <c r="AE228" i="1"/>
  <c r="Y228" i="1" s="1"/>
  <c r="AB228" i="1" s="1"/>
  <c r="AC228" i="1" s="1"/>
  <c r="AD228" i="1"/>
  <c r="X228" i="1" s="1"/>
  <c r="Z228" i="1" s="1"/>
  <c r="AA228" i="1" s="1"/>
  <c r="AE227" i="1"/>
  <c r="Y227" i="1" s="1"/>
  <c r="AB227" i="1" s="1"/>
  <c r="AC227" i="1" s="1"/>
  <c r="AD227" i="1"/>
  <c r="X227" i="1" s="1"/>
  <c r="Z227" i="1" s="1"/>
  <c r="AA227" i="1" s="1"/>
  <c r="AE226" i="1"/>
  <c r="Y226" i="1" s="1"/>
  <c r="AB226" i="1" s="1"/>
  <c r="AC226" i="1" s="1"/>
  <c r="AD226" i="1"/>
  <c r="X226" i="1" s="1"/>
  <c r="Z226" i="1" s="1"/>
  <c r="AA226" i="1" s="1"/>
  <c r="AE225" i="1"/>
  <c r="Y225" i="1" s="1"/>
  <c r="AB225" i="1" s="1"/>
  <c r="AC225" i="1" s="1"/>
  <c r="AD225" i="1"/>
  <c r="X225" i="1" s="1"/>
  <c r="Z225" i="1" s="1"/>
  <c r="AA225" i="1" s="1"/>
  <c r="AE224" i="1"/>
  <c r="Y224" i="1" s="1"/>
  <c r="AB224" i="1" s="1"/>
  <c r="AC224" i="1" s="1"/>
  <c r="AD224" i="1"/>
  <c r="X224" i="1" s="1"/>
  <c r="Z224" i="1" s="1"/>
  <c r="AA224" i="1" s="1"/>
  <c r="AE223" i="1"/>
  <c r="Y223" i="1" s="1"/>
  <c r="AB223" i="1" s="1"/>
  <c r="AC223" i="1" s="1"/>
  <c r="AD223" i="1"/>
  <c r="X223" i="1" s="1"/>
  <c r="Z223" i="1" s="1"/>
  <c r="AA223" i="1" s="1"/>
  <c r="AE222" i="1"/>
  <c r="Y222" i="1" s="1"/>
  <c r="AB222" i="1" s="1"/>
  <c r="AC222" i="1" s="1"/>
  <c r="AD222" i="1"/>
  <c r="X222" i="1" s="1"/>
  <c r="Z222" i="1" s="1"/>
  <c r="AA222" i="1" s="1"/>
  <c r="AE221" i="1"/>
  <c r="Y221" i="1" s="1"/>
  <c r="AB221" i="1" s="1"/>
  <c r="AC221" i="1" s="1"/>
  <c r="AD221" i="1"/>
  <c r="X221" i="1" s="1"/>
  <c r="Z221" i="1" s="1"/>
  <c r="AA221" i="1" s="1"/>
  <c r="AE220" i="1"/>
  <c r="Y220" i="1" s="1"/>
  <c r="AB220" i="1" s="1"/>
  <c r="AC220" i="1" s="1"/>
  <c r="AD220" i="1"/>
  <c r="X220" i="1" s="1"/>
  <c r="Z220" i="1" s="1"/>
  <c r="AA220" i="1" s="1"/>
  <c r="AE219" i="1"/>
  <c r="Y219" i="1" s="1"/>
  <c r="AB219" i="1" s="1"/>
  <c r="AC219" i="1" s="1"/>
  <c r="AD219" i="1"/>
  <c r="X219" i="1" s="1"/>
  <c r="Z219" i="1" s="1"/>
  <c r="AA219" i="1" s="1"/>
  <c r="AE218" i="1"/>
  <c r="Y218" i="1" s="1"/>
  <c r="AB218" i="1" s="1"/>
  <c r="AC218" i="1" s="1"/>
  <c r="AD218" i="1"/>
  <c r="X218" i="1" s="1"/>
  <c r="Z218" i="1" s="1"/>
  <c r="AA218" i="1" s="1"/>
  <c r="AE217" i="1"/>
  <c r="Y217" i="1" s="1"/>
  <c r="AB217" i="1" s="1"/>
  <c r="AC217" i="1" s="1"/>
  <c r="AD217" i="1"/>
  <c r="X217" i="1" s="1"/>
  <c r="Z217" i="1" s="1"/>
  <c r="AA217" i="1" s="1"/>
  <c r="AE216" i="1"/>
  <c r="Y216" i="1" s="1"/>
  <c r="AB216" i="1" s="1"/>
  <c r="AC216" i="1" s="1"/>
  <c r="AD216" i="1"/>
  <c r="X216" i="1" s="1"/>
  <c r="Z216" i="1" s="1"/>
  <c r="AA216" i="1" s="1"/>
  <c r="AE215" i="1"/>
  <c r="Y215" i="1" s="1"/>
  <c r="AB215" i="1" s="1"/>
  <c r="AC215" i="1" s="1"/>
  <c r="AD215" i="1"/>
  <c r="X215" i="1" s="1"/>
  <c r="Z215" i="1" s="1"/>
  <c r="AA215" i="1" s="1"/>
  <c r="AE214" i="1"/>
  <c r="Y214" i="1" s="1"/>
  <c r="AB214" i="1" s="1"/>
  <c r="AC214" i="1" s="1"/>
  <c r="AD214" i="1"/>
  <c r="X214" i="1" s="1"/>
  <c r="Z214" i="1" s="1"/>
  <c r="AA214" i="1" s="1"/>
  <c r="AE213" i="1"/>
  <c r="Y213" i="1" s="1"/>
  <c r="AB213" i="1" s="1"/>
  <c r="AC213" i="1" s="1"/>
  <c r="AD213" i="1"/>
  <c r="X213" i="1" s="1"/>
  <c r="Z213" i="1" s="1"/>
  <c r="AA213" i="1" s="1"/>
  <c r="AE212" i="1"/>
  <c r="Y212" i="1" s="1"/>
  <c r="AD212" i="1"/>
  <c r="X212" i="1" s="1"/>
  <c r="Z212" i="1" s="1"/>
  <c r="AA212" i="1" s="1"/>
  <c r="AE211" i="1"/>
  <c r="Y211" i="1" s="1"/>
  <c r="AB211" i="1" s="1"/>
  <c r="AC211" i="1" s="1"/>
  <c r="AD211" i="1"/>
  <c r="X211" i="1" s="1"/>
  <c r="Z211" i="1" s="1"/>
  <c r="AA211" i="1" s="1"/>
  <c r="AE210" i="1"/>
  <c r="Y210" i="1" s="1"/>
  <c r="AB210" i="1" s="1"/>
  <c r="AC210" i="1" s="1"/>
  <c r="AD210" i="1"/>
  <c r="X210" i="1" s="1"/>
  <c r="Z210" i="1" s="1"/>
  <c r="AA210" i="1" s="1"/>
  <c r="AE209" i="1"/>
  <c r="Y209" i="1" s="1"/>
  <c r="AB209" i="1" s="1"/>
  <c r="AC209" i="1" s="1"/>
  <c r="AD209" i="1"/>
  <c r="X209" i="1" s="1"/>
  <c r="Z209" i="1" s="1"/>
  <c r="AA209" i="1" s="1"/>
  <c r="AE208" i="1"/>
  <c r="Y208" i="1" s="1"/>
  <c r="AB208" i="1" s="1"/>
  <c r="AC208" i="1" s="1"/>
  <c r="AD208" i="1"/>
  <c r="X208" i="1" s="1"/>
  <c r="Z208" i="1" s="1"/>
  <c r="AA208" i="1" s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AB212" i="1" l="1"/>
  <c r="AC212" i="1" s="1"/>
  <c r="AD175" i="1"/>
  <c r="X175" i="1" s="1"/>
  <c r="AE175" i="1"/>
  <c r="Y175" i="1" s="1"/>
  <c r="AD176" i="1"/>
  <c r="X176" i="1" s="1"/>
  <c r="AE176" i="1"/>
  <c r="Y176" i="1" s="1"/>
  <c r="AD177" i="1"/>
  <c r="X177" i="1" s="1"/>
  <c r="AE177" i="1"/>
  <c r="Y177" i="1" s="1"/>
  <c r="AD178" i="1"/>
  <c r="X178" i="1" s="1"/>
  <c r="AE178" i="1"/>
  <c r="Y178" i="1" s="1"/>
  <c r="AD179" i="1"/>
  <c r="X179" i="1" s="1"/>
  <c r="AE179" i="1"/>
  <c r="Y179" i="1" s="1"/>
  <c r="AD180" i="1"/>
  <c r="X180" i="1" s="1"/>
  <c r="AE180" i="1"/>
  <c r="Y180" i="1" s="1"/>
  <c r="AD181" i="1"/>
  <c r="X181" i="1" s="1"/>
  <c r="AE181" i="1"/>
  <c r="Y181" i="1" s="1"/>
  <c r="AD182" i="1"/>
  <c r="X182" i="1" s="1"/>
  <c r="AE182" i="1"/>
  <c r="Y182" i="1" s="1"/>
  <c r="AD183" i="1"/>
  <c r="X183" i="1" s="1"/>
  <c r="AE183" i="1"/>
  <c r="Y183" i="1" s="1"/>
  <c r="AD184" i="1"/>
  <c r="X184" i="1" s="1"/>
  <c r="AE184" i="1"/>
  <c r="Y184" i="1" s="1"/>
  <c r="AD185" i="1"/>
  <c r="X185" i="1" s="1"/>
  <c r="AE185" i="1"/>
  <c r="Y185" i="1" s="1"/>
  <c r="AD186" i="1"/>
  <c r="X186" i="1" s="1"/>
  <c r="AE186" i="1"/>
  <c r="Y186" i="1" s="1"/>
  <c r="AD187" i="1"/>
  <c r="X187" i="1" s="1"/>
  <c r="AE187" i="1"/>
  <c r="Y187" i="1" s="1"/>
  <c r="AD188" i="1"/>
  <c r="X188" i="1" s="1"/>
  <c r="AE188" i="1"/>
  <c r="Y188" i="1" s="1"/>
  <c r="AD189" i="1"/>
  <c r="X189" i="1" s="1"/>
  <c r="AE189" i="1"/>
  <c r="Y189" i="1" s="1"/>
  <c r="AD190" i="1"/>
  <c r="X190" i="1" s="1"/>
  <c r="AE190" i="1"/>
  <c r="Y190" i="1" s="1"/>
  <c r="AD191" i="1"/>
  <c r="X191" i="1" s="1"/>
  <c r="AE191" i="1"/>
  <c r="Y191" i="1" s="1"/>
  <c r="AD192" i="1"/>
  <c r="X192" i="1" s="1"/>
  <c r="AE192" i="1"/>
  <c r="Y192" i="1" s="1"/>
  <c r="AD193" i="1"/>
  <c r="X193" i="1" s="1"/>
  <c r="AE193" i="1"/>
  <c r="Y193" i="1" s="1"/>
  <c r="AD194" i="1"/>
  <c r="X194" i="1" s="1"/>
  <c r="AE194" i="1"/>
  <c r="Y194" i="1" s="1"/>
  <c r="AD195" i="1"/>
  <c r="X195" i="1" s="1"/>
  <c r="AE195" i="1"/>
  <c r="Y195" i="1" s="1"/>
  <c r="AD196" i="1"/>
  <c r="X196" i="1" s="1"/>
  <c r="AE196" i="1"/>
  <c r="Y196" i="1" s="1"/>
  <c r="AD197" i="1"/>
  <c r="X197" i="1" s="1"/>
  <c r="AE197" i="1"/>
  <c r="Y197" i="1" s="1"/>
  <c r="AD198" i="1"/>
  <c r="X198" i="1" s="1"/>
  <c r="AE198" i="1"/>
  <c r="Y198" i="1" s="1"/>
  <c r="AD199" i="1"/>
  <c r="X199" i="1" s="1"/>
  <c r="AE199" i="1"/>
  <c r="Y199" i="1" s="1"/>
  <c r="AD200" i="1"/>
  <c r="X200" i="1" s="1"/>
  <c r="AE200" i="1"/>
  <c r="Y200" i="1" s="1"/>
  <c r="AD201" i="1"/>
  <c r="X201" i="1" s="1"/>
  <c r="AE201" i="1"/>
  <c r="Y201" i="1" s="1"/>
  <c r="AD202" i="1"/>
  <c r="X202" i="1" s="1"/>
  <c r="AE202" i="1"/>
  <c r="Y202" i="1" s="1"/>
  <c r="AD203" i="1"/>
  <c r="X203" i="1" s="1"/>
  <c r="AE203" i="1"/>
  <c r="Y203" i="1" s="1"/>
  <c r="AD204" i="1"/>
  <c r="X204" i="1" s="1"/>
  <c r="AE204" i="1"/>
  <c r="Y204" i="1" s="1"/>
  <c r="AD205" i="1"/>
  <c r="X205" i="1" s="1"/>
  <c r="AE205" i="1"/>
  <c r="Y205" i="1" s="1"/>
  <c r="AD206" i="1"/>
  <c r="X206" i="1" s="1"/>
  <c r="AE206" i="1"/>
  <c r="Y206" i="1" s="1"/>
  <c r="AD207" i="1"/>
  <c r="X207" i="1" s="1"/>
  <c r="AE207" i="1"/>
  <c r="Y207" i="1" s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E174" i="1" l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W174" i="1"/>
  <c r="W173" i="1"/>
  <c r="W172" i="1"/>
  <c r="W171" i="1"/>
  <c r="W170" i="1"/>
  <c r="W169" i="1"/>
  <c r="W168" i="1"/>
  <c r="W167" i="1"/>
  <c r="W166" i="1"/>
  <c r="W165" i="1"/>
  <c r="V166" i="1"/>
  <c r="V167" i="1"/>
  <c r="V168" i="1"/>
  <c r="V169" i="1"/>
  <c r="V170" i="1"/>
  <c r="V171" i="1"/>
  <c r="V172" i="1"/>
  <c r="V173" i="1"/>
  <c r="V165" i="1"/>
  <c r="N165" i="1"/>
  <c r="N166" i="1"/>
  <c r="N167" i="1"/>
  <c r="N168" i="1"/>
  <c r="N169" i="1"/>
  <c r="N170" i="1"/>
  <c r="N171" i="1"/>
  <c r="N172" i="1"/>
  <c r="N173" i="1"/>
  <c r="N174" i="1"/>
  <c r="A165" i="1"/>
  <c r="A166" i="1"/>
  <c r="A167" i="1"/>
  <c r="A168" i="1"/>
  <c r="A169" i="1"/>
  <c r="A170" i="1"/>
  <c r="A171" i="1"/>
  <c r="A172" i="1"/>
  <c r="A173" i="1"/>
  <c r="A174" i="1"/>
  <c r="W125" i="1"/>
  <c r="V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AD125" i="1"/>
  <c r="X125" i="1" s="1"/>
  <c r="AE125" i="1"/>
  <c r="Y125" i="1" s="1"/>
  <c r="AD126" i="1"/>
  <c r="X126" i="1" s="1"/>
  <c r="AE126" i="1"/>
  <c r="Y126" i="1" s="1"/>
  <c r="AD127" i="1"/>
  <c r="X127" i="1" s="1"/>
  <c r="AE127" i="1"/>
  <c r="Y127" i="1" s="1"/>
  <c r="AD128" i="1"/>
  <c r="X128" i="1" s="1"/>
  <c r="AE128" i="1"/>
  <c r="Y128" i="1" s="1"/>
  <c r="AD129" i="1"/>
  <c r="X129" i="1" s="1"/>
  <c r="AE129" i="1"/>
  <c r="Y129" i="1" s="1"/>
  <c r="AD130" i="1"/>
  <c r="X130" i="1" s="1"/>
  <c r="AE130" i="1"/>
  <c r="Y130" i="1" s="1"/>
  <c r="AD131" i="1"/>
  <c r="X131" i="1" s="1"/>
  <c r="AE131" i="1"/>
  <c r="Y131" i="1" s="1"/>
  <c r="AD132" i="1"/>
  <c r="X132" i="1" s="1"/>
  <c r="AE132" i="1"/>
  <c r="Y132" i="1" s="1"/>
  <c r="AD133" i="1"/>
  <c r="X133" i="1" s="1"/>
  <c r="AE133" i="1"/>
  <c r="Y133" i="1" s="1"/>
  <c r="AD134" i="1"/>
  <c r="X134" i="1" s="1"/>
  <c r="AE134" i="1"/>
  <c r="Y134" i="1" s="1"/>
  <c r="AD135" i="1"/>
  <c r="X135" i="1" s="1"/>
  <c r="AE135" i="1"/>
  <c r="Y135" i="1" s="1"/>
  <c r="AD136" i="1"/>
  <c r="X136" i="1" s="1"/>
  <c r="AE136" i="1"/>
  <c r="Y136" i="1" s="1"/>
  <c r="AD137" i="1"/>
  <c r="X137" i="1" s="1"/>
  <c r="AE137" i="1"/>
  <c r="Y137" i="1" s="1"/>
  <c r="AD138" i="1"/>
  <c r="X138" i="1" s="1"/>
  <c r="AE138" i="1"/>
  <c r="Y138" i="1" s="1"/>
  <c r="AD139" i="1"/>
  <c r="X139" i="1" s="1"/>
  <c r="AE139" i="1"/>
  <c r="Y139" i="1" s="1"/>
  <c r="AD140" i="1"/>
  <c r="X140" i="1" s="1"/>
  <c r="AE140" i="1"/>
  <c r="Y140" i="1" s="1"/>
  <c r="AD141" i="1"/>
  <c r="X141" i="1" s="1"/>
  <c r="AE141" i="1"/>
  <c r="Y141" i="1" s="1"/>
  <c r="AD142" i="1"/>
  <c r="X142" i="1" s="1"/>
  <c r="AE142" i="1"/>
  <c r="Y142" i="1" s="1"/>
  <c r="AD143" i="1"/>
  <c r="X143" i="1" s="1"/>
  <c r="AE143" i="1"/>
  <c r="Y143" i="1" s="1"/>
  <c r="AD144" i="1"/>
  <c r="X144" i="1" s="1"/>
  <c r="AE144" i="1"/>
  <c r="Y144" i="1" s="1"/>
  <c r="AD145" i="1"/>
  <c r="X145" i="1" s="1"/>
  <c r="AE145" i="1"/>
  <c r="Y145" i="1" s="1"/>
  <c r="AD146" i="1"/>
  <c r="X146" i="1" s="1"/>
  <c r="AE146" i="1"/>
  <c r="Y146" i="1" s="1"/>
  <c r="AD147" i="1"/>
  <c r="X147" i="1" s="1"/>
  <c r="AE147" i="1"/>
  <c r="Y147" i="1" s="1"/>
  <c r="AD148" i="1"/>
  <c r="X148" i="1" s="1"/>
  <c r="AE148" i="1"/>
  <c r="Y148" i="1" s="1"/>
  <c r="AD149" i="1"/>
  <c r="X149" i="1" s="1"/>
  <c r="AE149" i="1"/>
  <c r="Y149" i="1" s="1"/>
  <c r="AD150" i="1"/>
  <c r="X150" i="1" s="1"/>
  <c r="AE150" i="1"/>
  <c r="Y150" i="1" s="1"/>
  <c r="AD151" i="1"/>
  <c r="X151" i="1" s="1"/>
  <c r="AE151" i="1"/>
  <c r="Y151" i="1" s="1"/>
  <c r="AD152" i="1"/>
  <c r="X152" i="1" s="1"/>
  <c r="AE152" i="1"/>
  <c r="Y152" i="1" s="1"/>
  <c r="AD153" i="1"/>
  <c r="X153" i="1" s="1"/>
  <c r="AE153" i="1"/>
  <c r="Y153" i="1" s="1"/>
  <c r="AD154" i="1"/>
  <c r="X154" i="1" s="1"/>
  <c r="AE154" i="1"/>
  <c r="Y154" i="1" s="1"/>
  <c r="AD155" i="1"/>
  <c r="X155" i="1" s="1"/>
  <c r="AE155" i="1"/>
  <c r="Y155" i="1" s="1"/>
  <c r="AD156" i="1"/>
  <c r="X156" i="1" s="1"/>
  <c r="AE156" i="1"/>
  <c r="Y156" i="1" s="1"/>
  <c r="AD157" i="1"/>
  <c r="X157" i="1" s="1"/>
  <c r="AE157" i="1"/>
  <c r="Y157" i="1" s="1"/>
  <c r="AD158" i="1"/>
  <c r="X158" i="1" s="1"/>
  <c r="AE158" i="1"/>
  <c r="Y158" i="1" s="1"/>
  <c r="AD159" i="1"/>
  <c r="X159" i="1" s="1"/>
  <c r="AE159" i="1"/>
  <c r="Y159" i="1" s="1"/>
  <c r="AD160" i="1"/>
  <c r="X160" i="1" s="1"/>
  <c r="AE160" i="1"/>
  <c r="Y160" i="1" s="1"/>
  <c r="AD161" i="1"/>
  <c r="X161" i="1" s="1"/>
  <c r="AE161" i="1"/>
  <c r="Y161" i="1" s="1"/>
  <c r="AD162" i="1"/>
  <c r="X162" i="1" s="1"/>
  <c r="AE162" i="1"/>
  <c r="Y162" i="1" s="1"/>
  <c r="AD163" i="1"/>
  <c r="X163" i="1" s="1"/>
  <c r="AE163" i="1"/>
  <c r="Y163" i="1" s="1"/>
  <c r="AD164" i="1"/>
  <c r="X164" i="1" s="1"/>
  <c r="AE164" i="1"/>
  <c r="Y164" i="1" s="1"/>
  <c r="N125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D123" i="1" l="1"/>
  <c r="X123" i="1" s="1"/>
  <c r="V91" i="1"/>
  <c r="W91" i="1"/>
  <c r="AD91" i="1"/>
  <c r="X91" i="1" s="1"/>
  <c r="AE91" i="1"/>
  <c r="Y91" i="1" s="1"/>
  <c r="V92" i="1"/>
  <c r="W92" i="1"/>
  <c r="AD92" i="1"/>
  <c r="X92" i="1" s="1"/>
  <c r="AE92" i="1"/>
  <c r="Y92" i="1" s="1"/>
  <c r="V93" i="1"/>
  <c r="W93" i="1"/>
  <c r="AD93" i="1"/>
  <c r="X93" i="1" s="1"/>
  <c r="AE93" i="1"/>
  <c r="Y93" i="1" s="1"/>
  <c r="V94" i="1"/>
  <c r="W94" i="1"/>
  <c r="AD94" i="1"/>
  <c r="X94" i="1" s="1"/>
  <c r="AE94" i="1"/>
  <c r="Y94" i="1" s="1"/>
  <c r="V95" i="1"/>
  <c r="W95" i="1"/>
  <c r="AD95" i="1"/>
  <c r="X95" i="1" s="1"/>
  <c r="AE95" i="1"/>
  <c r="Y95" i="1" s="1"/>
  <c r="V96" i="1"/>
  <c r="W96" i="1"/>
  <c r="AD96" i="1"/>
  <c r="X96" i="1" s="1"/>
  <c r="AE96" i="1"/>
  <c r="Y96" i="1" s="1"/>
  <c r="V97" i="1"/>
  <c r="W97" i="1"/>
  <c r="AD97" i="1"/>
  <c r="X97" i="1" s="1"/>
  <c r="AE97" i="1"/>
  <c r="Y97" i="1" s="1"/>
  <c r="V98" i="1"/>
  <c r="W98" i="1"/>
  <c r="AD98" i="1"/>
  <c r="X98" i="1" s="1"/>
  <c r="AE98" i="1"/>
  <c r="Y98" i="1" s="1"/>
  <c r="V99" i="1"/>
  <c r="W99" i="1"/>
  <c r="AD99" i="1"/>
  <c r="X99" i="1" s="1"/>
  <c r="AE99" i="1"/>
  <c r="Y99" i="1" s="1"/>
  <c r="V100" i="1"/>
  <c r="W100" i="1"/>
  <c r="AD100" i="1"/>
  <c r="X100" i="1" s="1"/>
  <c r="AE100" i="1"/>
  <c r="Y100" i="1" s="1"/>
  <c r="V101" i="1"/>
  <c r="W101" i="1"/>
  <c r="AD101" i="1"/>
  <c r="X101" i="1" s="1"/>
  <c r="AE101" i="1"/>
  <c r="Y101" i="1" s="1"/>
  <c r="V102" i="1"/>
  <c r="W102" i="1"/>
  <c r="AD102" i="1"/>
  <c r="X102" i="1" s="1"/>
  <c r="AE102" i="1"/>
  <c r="Y102" i="1" s="1"/>
  <c r="V103" i="1"/>
  <c r="W103" i="1"/>
  <c r="AD103" i="1"/>
  <c r="X103" i="1" s="1"/>
  <c r="AE103" i="1"/>
  <c r="Y103" i="1" s="1"/>
  <c r="V104" i="1"/>
  <c r="W104" i="1"/>
  <c r="AD104" i="1"/>
  <c r="X104" i="1" s="1"/>
  <c r="AE104" i="1"/>
  <c r="Y104" i="1" s="1"/>
  <c r="V105" i="1"/>
  <c r="W105" i="1"/>
  <c r="AD105" i="1"/>
  <c r="X105" i="1" s="1"/>
  <c r="AE105" i="1"/>
  <c r="Y105" i="1" s="1"/>
  <c r="V106" i="1"/>
  <c r="W106" i="1"/>
  <c r="AD106" i="1"/>
  <c r="X106" i="1" s="1"/>
  <c r="AE106" i="1"/>
  <c r="Y106" i="1" s="1"/>
  <c r="V107" i="1"/>
  <c r="W107" i="1"/>
  <c r="AD107" i="1"/>
  <c r="X107" i="1" s="1"/>
  <c r="AE107" i="1"/>
  <c r="Y107" i="1" s="1"/>
  <c r="V108" i="1"/>
  <c r="W108" i="1"/>
  <c r="AD108" i="1"/>
  <c r="X108" i="1" s="1"/>
  <c r="AE108" i="1"/>
  <c r="Y108" i="1" s="1"/>
  <c r="V109" i="1"/>
  <c r="W109" i="1"/>
  <c r="AD109" i="1"/>
  <c r="X109" i="1" s="1"/>
  <c r="AE109" i="1"/>
  <c r="Y109" i="1" s="1"/>
  <c r="V110" i="1"/>
  <c r="W110" i="1"/>
  <c r="AD110" i="1"/>
  <c r="X110" i="1" s="1"/>
  <c r="AE110" i="1"/>
  <c r="Y110" i="1" s="1"/>
  <c r="V111" i="1"/>
  <c r="W111" i="1"/>
  <c r="AD111" i="1"/>
  <c r="X111" i="1" s="1"/>
  <c r="AE111" i="1"/>
  <c r="Y111" i="1" s="1"/>
  <c r="V112" i="1"/>
  <c r="W112" i="1"/>
  <c r="AD112" i="1"/>
  <c r="X112" i="1" s="1"/>
  <c r="AE112" i="1"/>
  <c r="Y112" i="1" s="1"/>
  <c r="V113" i="1"/>
  <c r="W113" i="1"/>
  <c r="AD113" i="1"/>
  <c r="X113" i="1" s="1"/>
  <c r="AE113" i="1"/>
  <c r="Y113" i="1" s="1"/>
  <c r="V114" i="1"/>
  <c r="W114" i="1"/>
  <c r="AD114" i="1"/>
  <c r="X114" i="1" s="1"/>
  <c r="AE114" i="1"/>
  <c r="Y114" i="1" s="1"/>
  <c r="V115" i="1"/>
  <c r="W115" i="1"/>
  <c r="AD115" i="1"/>
  <c r="X115" i="1" s="1"/>
  <c r="AE115" i="1"/>
  <c r="Y115" i="1" s="1"/>
  <c r="V116" i="1"/>
  <c r="W116" i="1"/>
  <c r="AD116" i="1"/>
  <c r="X116" i="1" s="1"/>
  <c r="AE116" i="1"/>
  <c r="Y116" i="1" s="1"/>
  <c r="V117" i="1"/>
  <c r="W117" i="1"/>
  <c r="AD117" i="1"/>
  <c r="X117" i="1" s="1"/>
  <c r="AE117" i="1"/>
  <c r="Y117" i="1" s="1"/>
  <c r="V118" i="1"/>
  <c r="W118" i="1"/>
  <c r="AD118" i="1"/>
  <c r="X118" i="1" s="1"/>
  <c r="AE118" i="1"/>
  <c r="Y118" i="1" s="1"/>
  <c r="V119" i="1"/>
  <c r="W119" i="1"/>
  <c r="AD119" i="1"/>
  <c r="X119" i="1" s="1"/>
  <c r="AE119" i="1"/>
  <c r="Y119" i="1" s="1"/>
  <c r="V120" i="1"/>
  <c r="W120" i="1"/>
  <c r="AD120" i="1"/>
  <c r="X120" i="1" s="1"/>
  <c r="AE120" i="1"/>
  <c r="Y120" i="1" s="1"/>
  <c r="V121" i="1"/>
  <c r="W121" i="1"/>
  <c r="AD121" i="1"/>
  <c r="X121" i="1" s="1"/>
  <c r="AE121" i="1"/>
  <c r="Y121" i="1" s="1"/>
  <c r="V122" i="1"/>
  <c r="W122" i="1"/>
  <c r="AD122" i="1"/>
  <c r="X122" i="1" s="1"/>
  <c r="AE122" i="1"/>
  <c r="Y122" i="1" s="1"/>
  <c r="V123" i="1"/>
  <c r="W123" i="1"/>
  <c r="AE123" i="1"/>
  <c r="Y123" i="1" s="1"/>
  <c r="V124" i="1"/>
  <c r="W124" i="1"/>
  <c r="AD124" i="1"/>
  <c r="X124" i="1" s="1"/>
  <c r="AE124" i="1"/>
  <c r="Y124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4" i="1"/>
  <c r="C372" i="1"/>
  <c r="C369" i="1"/>
  <c r="C368" i="1"/>
  <c r="C364" i="1"/>
  <c r="N46" i="1" s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N246" i="1" l="1"/>
  <c r="N248" i="1"/>
  <c r="N250" i="1"/>
  <c r="N252" i="1"/>
  <c r="N254" i="1"/>
  <c r="N256" i="1"/>
  <c r="N258" i="1"/>
  <c r="N260" i="1"/>
  <c r="N262" i="1"/>
  <c r="N264" i="1"/>
  <c r="N266" i="1"/>
  <c r="N268" i="1"/>
  <c r="N270" i="1"/>
  <c r="N272" i="1"/>
  <c r="N247" i="1"/>
  <c r="N249" i="1"/>
  <c r="N251" i="1"/>
  <c r="N253" i="1"/>
  <c r="N255" i="1"/>
  <c r="N257" i="1"/>
  <c r="N259" i="1"/>
  <c r="N261" i="1"/>
  <c r="N263" i="1"/>
  <c r="N265" i="1"/>
  <c r="N267" i="1"/>
  <c r="N269" i="1"/>
  <c r="N271" i="1"/>
  <c r="N274" i="1"/>
  <c r="N276" i="1"/>
  <c r="N278" i="1"/>
  <c r="N280" i="1"/>
  <c r="N282" i="1"/>
  <c r="N284" i="1"/>
  <c r="N286" i="1"/>
  <c r="N288" i="1"/>
  <c r="N290" i="1"/>
  <c r="N292" i="1"/>
  <c r="N294" i="1"/>
  <c r="N296" i="1"/>
  <c r="N298" i="1"/>
  <c r="N300" i="1"/>
  <c r="N302" i="1"/>
  <c r="N304" i="1"/>
  <c r="N306" i="1"/>
  <c r="N308" i="1"/>
  <c r="N310" i="1"/>
  <c r="N312" i="1"/>
  <c r="N273" i="1"/>
  <c r="N275" i="1"/>
  <c r="N277" i="1"/>
  <c r="N279" i="1"/>
  <c r="N281" i="1"/>
  <c r="N283" i="1"/>
  <c r="N285" i="1"/>
  <c r="N287" i="1"/>
  <c r="N289" i="1"/>
  <c r="N291" i="1"/>
  <c r="N293" i="1"/>
  <c r="N295" i="1"/>
  <c r="N297" i="1"/>
  <c r="N299" i="1"/>
  <c r="N301" i="1"/>
  <c r="N303" i="1"/>
  <c r="N305" i="1"/>
  <c r="N307" i="1"/>
  <c r="N309" i="1"/>
  <c r="N311" i="1"/>
  <c r="N313" i="1"/>
  <c r="N49" i="1"/>
  <c r="N47" i="1"/>
  <c r="N44" i="1"/>
  <c r="N42" i="1"/>
  <c r="N40" i="1"/>
  <c r="N38" i="1"/>
  <c r="N36" i="1"/>
  <c r="N176" i="1"/>
  <c r="N178" i="1"/>
  <c r="N180" i="1"/>
  <c r="N182" i="1"/>
  <c r="N184" i="1"/>
  <c r="N186" i="1"/>
  <c r="N188" i="1"/>
  <c r="N190" i="1"/>
  <c r="N192" i="1"/>
  <c r="N194" i="1"/>
  <c r="N196" i="1"/>
  <c r="N198" i="1"/>
  <c r="N200" i="1"/>
  <c r="N202" i="1"/>
  <c r="N204" i="1"/>
  <c r="N206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N203" i="1"/>
  <c r="N205" i="1"/>
  <c r="N207" i="1"/>
  <c r="N48" i="1"/>
  <c r="N45" i="1"/>
  <c r="N43" i="1"/>
  <c r="N41" i="1"/>
  <c r="N39" i="1"/>
  <c r="N37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4" i="1"/>
  <c r="AE49" i="1"/>
  <c r="Y49" i="1" s="1"/>
  <c r="AE36" i="1"/>
  <c r="Y36" i="1" s="1"/>
  <c r="AE90" i="1" l="1"/>
  <c r="Y90" i="1" s="1"/>
  <c r="AE5" i="1"/>
  <c r="Y5" i="1" s="1"/>
  <c r="AE6" i="1"/>
  <c r="Y6" i="1" s="1"/>
  <c r="AE7" i="1"/>
  <c r="Y7" i="1" s="1"/>
  <c r="AE8" i="1"/>
  <c r="Y8" i="1" s="1"/>
  <c r="AE9" i="1"/>
  <c r="Y9" i="1" s="1"/>
  <c r="AE10" i="1"/>
  <c r="Y10" i="1" s="1"/>
  <c r="AE11" i="1"/>
  <c r="Y11" i="1" s="1"/>
  <c r="AE12" i="1"/>
  <c r="Y12" i="1" s="1"/>
  <c r="AE13" i="1"/>
  <c r="Y13" i="1" s="1"/>
  <c r="AE14" i="1"/>
  <c r="Y14" i="1" s="1"/>
  <c r="AE15" i="1"/>
  <c r="Y15" i="1" s="1"/>
  <c r="AE16" i="1"/>
  <c r="Y16" i="1" s="1"/>
  <c r="AE17" i="1"/>
  <c r="Y17" i="1" s="1"/>
  <c r="AE18" i="1"/>
  <c r="Y18" i="1" s="1"/>
  <c r="AE19" i="1"/>
  <c r="Y19" i="1" s="1"/>
  <c r="AE20" i="1"/>
  <c r="Y20" i="1" s="1"/>
  <c r="AE21" i="1"/>
  <c r="Y21" i="1" s="1"/>
  <c r="AE22" i="1"/>
  <c r="Y22" i="1" s="1"/>
  <c r="AE23" i="1"/>
  <c r="Y23" i="1" s="1"/>
  <c r="AE24" i="1"/>
  <c r="Y24" i="1" s="1"/>
  <c r="AE25" i="1"/>
  <c r="Y25" i="1" s="1"/>
  <c r="AE26" i="1"/>
  <c r="Y26" i="1" s="1"/>
  <c r="AE27" i="1"/>
  <c r="Y27" i="1" s="1"/>
  <c r="AE28" i="1"/>
  <c r="Y28" i="1" s="1"/>
  <c r="AE29" i="1"/>
  <c r="Y29" i="1" s="1"/>
  <c r="AE30" i="1"/>
  <c r="Y30" i="1" s="1"/>
  <c r="AE31" i="1"/>
  <c r="Y31" i="1" s="1"/>
  <c r="AE32" i="1"/>
  <c r="Y32" i="1" s="1"/>
  <c r="AE33" i="1"/>
  <c r="Y33" i="1" s="1"/>
  <c r="AE34" i="1"/>
  <c r="Y34" i="1" s="1"/>
  <c r="AE35" i="1"/>
  <c r="Y35" i="1" s="1"/>
  <c r="AE37" i="1"/>
  <c r="Y37" i="1" s="1"/>
  <c r="AE38" i="1"/>
  <c r="Y38" i="1" s="1"/>
  <c r="AE39" i="1"/>
  <c r="Y39" i="1" s="1"/>
  <c r="AE40" i="1"/>
  <c r="Y40" i="1" s="1"/>
  <c r="AE41" i="1"/>
  <c r="Y41" i="1" s="1"/>
  <c r="AE42" i="1"/>
  <c r="Y42" i="1" s="1"/>
  <c r="AE43" i="1"/>
  <c r="Y43" i="1" s="1"/>
  <c r="AE44" i="1"/>
  <c r="Y44" i="1" s="1"/>
  <c r="AE45" i="1"/>
  <c r="Y45" i="1" s="1"/>
  <c r="AE46" i="1"/>
  <c r="Y46" i="1" s="1"/>
  <c r="AE47" i="1"/>
  <c r="Y47" i="1" s="1"/>
  <c r="AE48" i="1"/>
  <c r="Y48" i="1" s="1"/>
  <c r="AE50" i="1"/>
  <c r="Y50" i="1" s="1"/>
  <c r="AE51" i="1"/>
  <c r="Y51" i="1" s="1"/>
  <c r="AE52" i="1"/>
  <c r="Y52" i="1" s="1"/>
  <c r="AE53" i="1"/>
  <c r="Y53" i="1" s="1"/>
  <c r="AE54" i="1"/>
  <c r="Y54" i="1" s="1"/>
  <c r="AE55" i="1"/>
  <c r="Y55" i="1" s="1"/>
  <c r="AE56" i="1"/>
  <c r="Y56" i="1" s="1"/>
  <c r="AE57" i="1"/>
  <c r="Y57" i="1" s="1"/>
  <c r="AE58" i="1"/>
  <c r="Y58" i="1" s="1"/>
  <c r="AE59" i="1"/>
  <c r="Y59" i="1" s="1"/>
  <c r="AE60" i="1"/>
  <c r="Y60" i="1" s="1"/>
  <c r="AE61" i="1"/>
  <c r="Y61" i="1" s="1"/>
  <c r="AE62" i="1"/>
  <c r="Y62" i="1" s="1"/>
  <c r="AE63" i="1"/>
  <c r="Y63" i="1" s="1"/>
  <c r="AE64" i="1"/>
  <c r="Y64" i="1" s="1"/>
  <c r="AE65" i="1"/>
  <c r="Y65" i="1" s="1"/>
  <c r="AE66" i="1"/>
  <c r="Y66" i="1" s="1"/>
  <c r="AE67" i="1"/>
  <c r="Y67" i="1" s="1"/>
  <c r="AE68" i="1"/>
  <c r="Y68" i="1" s="1"/>
  <c r="AE69" i="1"/>
  <c r="Y69" i="1" s="1"/>
  <c r="AE70" i="1"/>
  <c r="Y70" i="1" s="1"/>
  <c r="AE71" i="1"/>
  <c r="Y71" i="1" s="1"/>
  <c r="AE72" i="1"/>
  <c r="Y72" i="1" s="1"/>
  <c r="AE73" i="1"/>
  <c r="Y73" i="1" s="1"/>
  <c r="AE74" i="1"/>
  <c r="Y74" i="1" s="1"/>
  <c r="AE75" i="1"/>
  <c r="Y75" i="1" s="1"/>
  <c r="AE76" i="1"/>
  <c r="Y76" i="1" s="1"/>
  <c r="AE77" i="1"/>
  <c r="Y77" i="1" s="1"/>
  <c r="AE78" i="1"/>
  <c r="Y78" i="1" s="1"/>
  <c r="AE79" i="1"/>
  <c r="Y79" i="1" s="1"/>
  <c r="AE80" i="1"/>
  <c r="Y80" i="1" s="1"/>
  <c r="AE81" i="1"/>
  <c r="Y81" i="1" s="1"/>
  <c r="AE82" i="1"/>
  <c r="Y82" i="1" s="1"/>
  <c r="AE83" i="1"/>
  <c r="Y83" i="1" s="1"/>
  <c r="AE84" i="1"/>
  <c r="Y84" i="1" s="1"/>
  <c r="AE85" i="1"/>
  <c r="Y85" i="1" s="1"/>
  <c r="AE86" i="1"/>
  <c r="Y86" i="1" s="1"/>
  <c r="AE87" i="1"/>
  <c r="Y87" i="1" s="1"/>
  <c r="AE88" i="1"/>
  <c r="Y88" i="1" s="1"/>
  <c r="AE89" i="1"/>
  <c r="Y89" i="1" s="1"/>
  <c r="AE4" i="1"/>
  <c r="Y4" i="1" s="1"/>
  <c r="AD4" i="1"/>
  <c r="X4" i="1" s="1"/>
  <c r="AD90" i="1"/>
  <c r="X90" i="1" s="1"/>
  <c r="AD50" i="1"/>
  <c r="X50" i="1" s="1"/>
  <c r="AD51" i="1"/>
  <c r="X51" i="1" s="1"/>
  <c r="AD52" i="1"/>
  <c r="X52" i="1" s="1"/>
  <c r="AD53" i="1"/>
  <c r="X53" i="1" s="1"/>
  <c r="AD54" i="1"/>
  <c r="X54" i="1" s="1"/>
  <c r="AD55" i="1"/>
  <c r="X55" i="1" s="1"/>
  <c r="AD56" i="1"/>
  <c r="X56" i="1" s="1"/>
  <c r="AD57" i="1"/>
  <c r="X57" i="1" s="1"/>
  <c r="AD58" i="1"/>
  <c r="X58" i="1" s="1"/>
  <c r="AD59" i="1"/>
  <c r="X59" i="1" s="1"/>
  <c r="AD60" i="1"/>
  <c r="X60" i="1" s="1"/>
  <c r="AD61" i="1"/>
  <c r="X61" i="1" s="1"/>
  <c r="AD62" i="1"/>
  <c r="X62" i="1" s="1"/>
  <c r="AD63" i="1"/>
  <c r="X63" i="1" s="1"/>
  <c r="AD64" i="1"/>
  <c r="X64" i="1" s="1"/>
  <c r="AD65" i="1"/>
  <c r="X65" i="1" s="1"/>
  <c r="AD66" i="1"/>
  <c r="X66" i="1" s="1"/>
  <c r="AD67" i="1"/>
  <c r="X67" i="1" s="1"/>
  <c r="AD68" i="1"/>
  <c r="X68" i="1" s="1"/>
  <c r="AD69" i="1"/>
  <c r="X69" i="1" s="1"/>
  <c r="AD70" i="1"/>
  <c r="X70" i="1" s="1"/>
  <c r="AD71" i="1"/>
  <c r="X71" i="1" s="1"/>
  <c r="AD72" i="1"/>
  <c r="X72" i="1" s="1"/>
  <c r="AD73" i="1"/>
  <c r="X73" i="1" s="1"/>
  <c r="AD74" i="1"/>
  <c r="X74" i="1" s="1"/>
  <c r="AD75" i="1"/>
  <c r="X75" i="1" s="1"/>
  <c r="AD76" i="1"/>
  <c r="X76" i="1" s="1"/>
  <c r="AD77" i="1"/>
  <c r="X77" i="1" s="1"/>
  <c r="AD78" i="1"/>
  <c r="X78" i="1" s="1"/>
  <c r="AD79" i="1"/>
  <c r="X79" i="1" s="1"/>
  <c r="AD80" i="1"/>
  <c r="X80" i="1" s="1"/>
  <c r="AD81" i="1"/>
  <c r="X81" i="1" s="1"/>
  <c r="AD82" i="1"/>
  <c r="X82" i="1" s="1"/>
  <c r="AD83" i="1"/>
  <c r="X83" i="1" s="1"/>
  <c r="AD84" i="1"/>
  <c r="X84" i="1" s="1"/>
  <c r="AD85" i="1"/>
  <c r="X85" i="1" s="1"/>
  <c r="AD86" i="1"/>
  <c r="X86" i="1" s="1"/>
  <c r="AD87" i="1"/>
  <c r="X87" i="1" s="1"/>
  <c r="AD88" i="1"/>
  <c r="X88" i="1" s="1"/>
  <c r="AD89" i="1"/>
  <c r="X89" i="1" s="1"/>
  <c r="AD49" i="1"/>
  <c r="X49" i="1" s="1"/>
  <c r="AD5" i="1"/>
  <c r="X5" i="1" s="1"/>
  <c r="AD6" i="1"/>
  <c r="X6" i="1" s="1"/>
  <c r="AD7" i="1"/>
  <c r="X7" i="1" s="1"/>
  <c r="AD8" i="1"/>
  <c r="X8" i="1" s="1"/>
  <c r="AD9" i="1"/>
  <c r="X9" i="1" s="1"/>
  <c r="AD10" i="1"/>
  <c r="X10" i="1" s="1"/>
  <c r="AD11" i="1"/>
  <c r="X11" i="1" s="1"/>
  <c r="AD12" i="1"/>
  <c r="X12" i="1" s="1"/>
  <c r="AD13" i="1"/>
  <c r="X13" i="1" s="1"/>
  <c r="AD14" i="1"/>
  <c r="X14" i="1" s="1"/>
  <c r="AD15" i="1"/>
  <c r="X15" i="1" s="1"/>
  <c r="AD16" i="1"/>
  <c r="X16" i="1" s="1"/>
  <c r="AD17" i="1"/>
  <c r="X17" i="1" s="1"/>
  <c r="AD18" i="1"/>
  <c r="X18" i="1" s="1"/>
  <c r="AD19" i="1"/>
  <c r="X19" i="1" s="1"/>
  <c r="AD20" i="1"/>
  <c r="X20" i="1" s="1"/>
  <c r="AD21" i="1"/>
  <c r="X21" i="1" s="1"/>
  <c r="AD22" i="1"/>
  <c r="X22" i="1" s="1"/>
  <c r="AD23" i="1"/>
  <c r="X23" i="1" s="1"/>
  <c r="AD24" i="1"/>
  <c r="X24" i="1" s="1"/>
  <c r="AD25" i="1"/>
  <c r="X25" i="1" s="1"/>
  <c r="AD26" i="1"/>
  <c r="X26" i="1" s="1"/>
  <c r="AD27" i="1"/>
  <c r="X27" i="1" s="1"/>
  <c r="AD28" i="1"/>
  <c r="X28" i="1" s="1"/>
  <c r="AD29" i="1"/>
  <c r="X29" i="1" s="1"/>
  <c r="AD30" i="1"/>
  <c r="X30" i="1" s="1"/>
  <c r="AD31" i="1"/>
  <c r="X31" i="1" s="1"/>
  <c r="AD32" i="1"/>
  <c r="X32" i="1" s="1"/>
  <c r="AD33" i="1"/>
  <c r="X33" i="1" s="1"/>
  <c r="AD34" i="1"/>
  <c r="X34" i="1" s="1"/>
  <c r="AD35" i="1"/>
  <c r="X35" i="1" s="1"/>
  <c r="AD36" i="1"/>
  <c r="X36" i="1" s="1"/>
  <c r="AD37" i="1"/>
  <c r="X37" i="1" s="1"/>
  <c r="AD38" i="1"/>
  <c r="X38" i="1" s="1"/>
  <c r="AD39" i="1"/>
  <c r="X39" i="1" s="1"/>
  <c r="AD40" i="1"/>
  <c r="X40" i="1" s="1"/>
  <c r="AD41" i="1"/>
  <c r="X41" i="1" s="1"/>
  <c r="AD42" i="1"/>
  <c r="X42" i="1" s="1"/>
  <c r="AD43" i="1"/>
  <c r="X43" i="1" s="1"/>
  <c r="AD44" i="1"/>
  <c r="X44" i="1" s="1"/>
  <c r="AD45" i="1"/>
  <c r="X45" i="1" s="1"/>
  <c r="AD46" i="1"/>
  <c r="X46" i="1" s="1"/>
  <c r="AD47" i="1"/>
  <c r="X47" i="1" s="1"/>
  <c r="AD48" i="1"/>
  <c r="X48" i="1" s="1"/>
  <c r="W9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50" i="1"/>
  <c r="W49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" i="1"/>
  <c r="V4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51" i="1"/>
  <c r="V52" i="1"/>
  <c r="V53" i="1"/>
  <c r="V54" i="1"/>
  <c r="V55" i="1"/>
  <c r="V56" i="1"/>
  <c r="V57" i="1"/>
  <c r="V58" i="1"/>
  <c r="V59" i="1"/>
  <c r="V60" i="1"/>
  <c r="V50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36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A342" i="1" l="1"/>
  <c r="A344" i="1"/>
  <c r="A346" i="1"/>
  <c r="A350" i="1"/>
  <c r="A343" i="1"/>
  <c r="A347" i="1"/>
  <c r="A348" i="1"/>
  <c r="A345" i="1"/>
  <c r="A349" i="1"/>
  <c r="A341" i="1"/>
</calcChain>
</file>

<file path=xl/sharedStrings.xml><?xml version="1.0" encoding="utf-8"?>
<sst xmlns="http://schemas.openxmlformats.org/spreadsheetml/2006/main" count="1780" uniqueCount="426">
  <si>
    <t>Наименование</t>
  </si>
  <si>
    <t>Ед. изм.</t>
  </si>
  <si>
    <t>Кол-во</t>
  </si>
  <si>
    <t>Цена</t>
  </si>
  <si>
    <t>Стоимость</t>
  </si>
  <si>
    <t>ПНР</t>
  </si>
  <si>
    <t>дл</t>
  </si>
  <si>
    <t>шир</t>
  </si>
  <si>
    <t>выс</t>
  </si>
  <si>
    <t>утепл</t>
  </si>
  <si>
    <t>вода</t>
  </si>
  <si>
    <t>котлован</t>
  </si>
  <si>
    <t>РШМ</t>
  </si>
  <si>
    <t>прокл тр</t>
  </si>
  <si>
    <t>цемент</t>
  </si>
  <si>
    <t>Себестоимость</t>
  </si>
  <si>
    <t>Артикул</t>
  </si>
  <si>
    <t>Топас</t>
  </si>
  <si>
    <t>Топас-С</t>
  </si>
  <si>
    <t>Эргобокс</t>
  </si>
  <si>
    <t>Росток</t>
  </si>
  <si>
    <t>Термит</t>
  </si>
  <si>
    <r>
      <t xml:space="preserve">Станция БиоДека 3 С 600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</si>
  <si>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t>шт.</t>
  </si>
  <si>
    <t>БиоДека</t>
  </si>
  <si>
    <t>С</t>
  </si>
  <si>
    <r>
      <t xml:space="preserve">Станция БиоДека 3 П 600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</si>
  <si>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t>П</t>
  </si>
  <si>
    <r>
      <t xml:space="preserve">Станция БиоДека 5 С 800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</si>
  <si>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5 П 800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</si>
  <si>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5 С 1300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</si>
  <si>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5 П 1300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</si>
  <si>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5 С 1800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</si>
  <si>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5 П 1800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</si>
  <si>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8 С 800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</si>
  <si>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8 П 800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</si>
  <si>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8 С 1300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</si>
  <si>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8 П 1300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</si>
  <si>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8 С 1800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</si>
  <si>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8 П 1800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</si>
  <si>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10 С 800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</si>
  <si>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10 П 800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</si>
  <si>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10 С 1000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</si>
  <si>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10 П 1000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</si>
  <si>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10 С 1500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</si>
  <si>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10 П 1500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</si>
  <si>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15 С 800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</si>
  <si>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15 П 800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</si>
  <si>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15 С 1000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</si>
  <si>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15 П 1000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</si>
  <si>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15 С 1500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</si>
  <si>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15 П 1500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</si>
  <si>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20 С 800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</si>
  <si>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20 П 800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</si>
  <si>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20 С 1000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</si>
  <si>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20 П 1000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</si>
  <si>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20 С 1500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</si>
  <si>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r>
      <t xml:space="preserve">Станция БиоДека 20 П 1500                                      </t>
    </r>
    <r>
      <rPr>
        <sz val="11"/>
        <color indexed="17"/>
        <rFont val="Calibri"/>
        <family val="2"/>
        <charset val="204"/>
      </rPr>
      <t>со скидкой</t>
    </r>
  </si>
  <si>
    <t>Станция Genesis 350</t>
  </si>
  <si>
    <t>Genesis</t>
  </si>
  <si>
    <t>Станция Genesis 350 ПР</t>
  </si>
  <si>
    <t>Станция Genesis 500</t>
  </si>
  <si>
    <t>Станция Genesis 500 ПР</t>
  </si>
  <si>
    <t>Станция Genesis 500 L</t>
  </si>
  <si>
    <t>Станция Genesis 500 L ПР</t>
  </si>
  <si>
    <t>Станция Genesis 700</t>
  </si>
  <si>
    <t>Станция Genesis 700 ПР</t>
  </si>
  <si>
    <t>Станция Genesis 700 L</t>
  </si>
  <si>
    <t>Станция Genesis 700 L ПР</t>
  </si>
  <si>
    <t>Станция Genesis 1000</t>
  </si>
  <si>
    <t>Станция Genesis 1000 ПР</t>
  </si>
  <si>
    <t>Станция Genesis 1000 L</t>
  </si>
  <si>
    <t>Станция Genesis 1000 L ПР</t>
  </si>
  <si>
    <t>Станция Топас 4 С 800                                       со скидкой</t>
  </si>
  <si>
    <t>Станция Топас 4 П 800                                       со скидкой</t>
  </si>
  <si>
    <t>Станция Топас 5 С 800                                       со скидкой</t>
  </si>
  <si>
    <t>Станция Топас 5 П 800                                       со скидкой</t>
  </si>
  <si>
    <t>Станция Топас 5 С 1400                                       со скидкой</t>
  </si>
  <si>
    <t>Станция Топас 5 П 1400                                       со скидкой</t>
  </si>
  <si>
    <t>Станция Топас 6 С 800                                       со скидкой</t>
  </si>
  <si>
    <t>Станция Топас 6 П 800                                       со скидкой</t>
  </si>
  <si>
    <t>Станция Топас 6 С 1400                                       со скидкой</t>
  </si>
  <si>
    <t>Станция Топас 6 П 1400                                       со скидкой</t>
  </si>
  <si>
    <t>Станция Топас 8 С 800                                       со скидкой</t>
  </si>
  <si>
    <t>Станция Топас 8 П 800                                       со скидкой</t>
  </si>
  <si>
    <t>Станция Топас 8 С 1400                                       со скидкой</t>
  </si>
  <si>
    <t>Станция Топас 8 П 1400                                       со скидкой</t>
  </si>
  <si>
    <t>Станция Топас 9 С 800                                       со скидкой</t>
  </si>
  <si>
    <t>Станция Топас 9 П 800                                       со скидкой</t>
  </si>
  <si>
    <t>Станция Топас 9 С 1400                                       со скидкой</t>
  </si>
  <si>
    <t>Станция Топас 9 П 1400                                       со скидкой</t>
  </si>
  <si>
    <t>Станция Топас 9 С 1400 Ус                                      со скидкой</t>
  </si>
  <si>
    <t>Станция Топас 9 П 1400 Ус                                      со скидкой</t>
  </si>
  <si>
    <t>Станция Топас 10 С 800                                       со скидкой</t>
  </si>
  <si>
    <t>Станция Топас 10 П 800                                       со скидкой</t>
  </si>
  <si>
    <t>Станция Топас 10 С 1400                                       со скидкой</t>
  </si>
  <si>
    <t>Станция Топас 10 П 1400                                       со скидкой</t>
  </si>
  <si>
    <t>Станция Топас 10 С 1400 Ус                                      со скидкой</t>
  </si>
  <si>
    <t>Станция Топас 10 П 1400 Ус                                      со скидкой</t>
  </si>
  <si>
    <t>Станция Топас 12 С 800                                       со скидкой</t>
  </si>
  <si>
    <t>Станция Топас 12 П 800                                       со скидкой</t>
  </si>
  <si>
    <t>Станция Топас 12 С 1400                                       со скидкой</t>
  </si>
  <si>
    <t>Станция Топас 12 П 1400                                       со скидкой</t>
  </si>
  <si>
    <t>Станция Топас 12 С 1400 Ус                                      со скидкой</t>
  </si>
  <si>
    <t>Станция Топас 12 П 1400 Ус                                      со скидкой</t>
  </si>
  <si>
    <t>Станция Топас 15 С 800                                       со скидкой</t>
  </si>
  <si>
    <t>Станция Топас 15 П 800                                       со скидкой</t>
  </si>
  <si>
    <t>Станция Топас 15 С 1400                                       со скидкой</t>
  </si>
  <si>
    <t>Станция Топас 15 П 1400                                       со скидкой</t>
  </si>
  <si>
    <t>Станция Топас 15 С 1400 Ус                                      со скидкой</t>
  </si>
  <si>
    <t>Станция Топас 15 П 1400 Ус                                      со скидкой</t>
  </si>
  <si>
    <t>Станция Топас 30 С 800</t>
  </si>
  <si>
    <t>Станция Топас 30 П 1400</t>
  </si>
  <si>
    <t>Станция Топас 40 П 800</t>
  </si>
  <si>
    <t>марка станции</t>
  </si>
  <si>
    <t>с/п</t>
  </si>
  <si>
    <t>песок</t>
  </si>
  <si>
    <t>вручную 0,2м</t>
  </si>
  <si>
    <t>техника 0,4м</t>
  </si>
  <si>
    <t>Станция Топас-С 4 С 800                                        со скидкой</t>
  </si>
  <si>
    <t>Станция Топас-С 4 П 800                                        со скидкой</t>
  </si>
  <si>
    <t>Станция Топас-С 5 С 800                                        со скидкой</t>
  </si>
  <si>
    <t>Станция Топас-С 5 П 800                                        со скидкой</t>
  </si>
  <si>
    <t>Станция Топас-С 5 С 1400                                        со скидкой</t>
  </si>
  <si>
    <t>Станция Топас-С 5 П 1400                                        со скидкой</t>
  </si>
  <si>
    <t>Станция Топас-С 6 С 800                                        со скидкой</t>
  </si>
  <si>
    <t>Станция Топас-С 6 П 800                                        со скидкой</t>
  </si>
  <si>
    <t>Станция Топас-С 6 С 1400                                        со скидкой</t>
  </si>
  <si>
    <t>Станция Топас-С 6 П 1400                                        со скидкой</t>
  </si>
  <si>
    <t>Станция Топас-С 8 С 800                                        со скидкой</t>
  </si>
  <si>
    <t>Станция Топас-С 8 П 800                                        со скидкой</t>
  </si>
  <si>
    <t>Станция Топас-С 8 С 1400                                        со скидкой</t>
  </si>
  <si>
    <t>Станция Топас-С 8 П 1400                                        со скидкой</t>
  </si>
  <si>
    <t>Станция Топас-С 8 С 1400 Ус                                       со скидкой</t>
  </si>
  <si>
    <t>Станция Топас-С 8 П 1400 Ус                                       со скидкой</t>
  </si>
  <si>
    <t>Станция Топас-С 9 С 800                                        со скидкой</t>
  </si>
  <si>
    <t>Станция Топас-С 9 П 800                                        со скидкой</t>
  </si>
  <si>
    <t>Станция Топас-С 9 С 1400                                        со скидкой</t>
  </si>
  <si>
    <t>Станция Топас-С 9 П 1400                                        со скидкой</t>
  </si>
  <si>
    <t>Станция Топас-С 9 С 1400 Ус                                       со скидкой</t>
  </si>
  <si>
    <t>Станция Топас-С 9 П 1400 Ус                                       со скидкой</t>
  </si>
  <si>
    <t>Станция Топас-С 10 С 800                                        со скидкой</t>
  </si>
  <si>
    <t>Станция Топас-С 10 П 800                                        со скидкой</t>
  </si>
  <si>
    <t>Станция Топас-С 10 С 1400                                        со скидкой</t>
  </si>
  <si>
    <t>Станция Топас-С 10 П 1400                                        со скидкой</t>
  </si>
  <si>
    <t>Станция Топас-С 10 С 1400 Ус                                       со скидкой</t>
  </si>
  <si>
    <t>Станция Топас-С 10 П 1400 Ус                                       со скидкой</t>
  </si>
  <si>
    <t>Станция Топас-С 12 С 800                                        со скидкой</t>
  </si>
  <si>
    <t>Станция Топас-С 12 П 800                                        со скидкой</t>
  </si>
  <si>
    <t>Станция Топас-С 12 С 1400                                        со скидкой</t>
  </si>
  <si>
    <t>Станция Топас-С 12 П 1400                                        со скидкой</t>
  </si>
  <si>
    <t>Станция Топас-С 12 С 1400 Ус                                       со скидкой</t>
  </si>
  <si>
    <t>Станция Топас-С 12 П 1400 Ус                                       со скидкой</t>
  </si>
  <si>
    <t>БиоДека3</t>
  </si>
  <si>
    <t>БиоДека5…</t>
  </si>
  <si>
    <t>Коло Веси</t>
  </si>
  <si>
    <t>Астра</t>
  </si>
  <si>
    <t>Тверь до 1м3</t>
  </si>
  <si>
    <t>Тверь сверх 1 м3</t>
  </si>
  <si>
    <t>БиоПурит</t>
  </si>
  <si>
    <t>ЕвроБион</t>
  </si>
  <si>
    <t>ЕвроЛос</t>
  </si>
  <si>
    <t>Станция Астра 3 С 600                                       со скидкой</t>
  </si>
  <si>
    <t>Станция Астра 3 П 600                                       со скидкой</t>
  </si>
  <si>
    <t>Станция Астра 4 С 850                                       со скидкой</t>
  </si>
  <si>
    <t>Станция Астра 4 П 850                                       со скидкой</t>
  </si>
  <si>
    <t>Станция Астра 5 С 850                                       со скидкой</t>
  </si>
  <si>
    <t>Станция Астра 5 П 850                                       со скидкой</t>
  </si>
  <si>
    <t>Станция Астра 5 С 1000                                       со скидкой</t>
  </si>
  <si>
    <t>Станция Астра 5 П 1000                                       со скидкой</t>
  </si>
  <si>
    <t>Станция Астра 5 С 1500                                       со скидкой</t>
  </si>
  <si>
    <t>Станция Астра 5 П 1500                                       со скидкой</t>
  </si>
  <si>
    <t>Станция Астра 6 С 850                                       со скидкой</t>
  </si>
  <si>
    <t>Станция Астра 6 П 850                                       со скидкой</t>
  </si>
  <si>
    <t>Станция Астра 6 С 1000                                       со скидкой</t>
  </si>
  <si>
    <t>Станция Астра 6 П 1000                                       со скидкой</t>
  </si>
  <si>
    <t>Станция Астра 6 С 1500                                       со скидкой</t>
  </si>
  <si>
    <t>Станция Астра 6 П 1500                                       со скидкой</t>
  </si>
  <si>
    <t>Станция Астра 7 С 850                                       со скидкой</t>
  </si>
  <si>
    <t>Станция Астра 7 П 850                                       со скидкой</t>
  </si>
  <si>
    <t>Станция Астра 7 С 1000                                       со скидкой</t>
  </si>
  <si>
    <t>Станция Астра 7 П 1000                                       со скидкой</t>
  </si>
  <si>
    <t>Станция Астра 7 С 1500                                       со скидкой</t>
  </si>
  <si>
    <t>Станция Астра 7 П 1500                                       со скидкой</t>
  </si>
  <si>
    <t>Станция Астра 8 С 850                                       со скидкой</t>
  </si>
  <si>
    <t>Станция Астра 8 П 850                                       со скидкой</t>
  </si>
  <si>
    <t>Станция Астра 8 С 1000                                       со скидкой</t>
  </si>
  <si>
    <t>Станция Астра 8 П 1000                                       со скидкой</t>
  </si>
  <si>
    <t>Станция Астра 8 С 1500                                       со скидкой</t>
  </si>
  <si>
    <t>Станция Астра 8 П 1500                                       со скидкой</t>
  </si>
  <si>
    <t>Станция Астра 9 С 850                                       со скидкой</t>
  </si>
  <si>
    <t>Станция Астра 9 П 850                                       со скидкой</t>
  </si>
  <si>
    <t>Станция Астра 9 С 1000                                       со скидкой</t>
  </si>
  <si>
    <t>Станция Астра 9 П 1000                                       со скидкой</t>
  </si>
  <si>
    <t>Станция Астра 9 С 1500                                       со скидкой</t>
  </si>
  <si>
    <t>Станция Астра 9 П 1500                                       со скидкой</t>
  </si>
  <si>
    <t>Станция Астра 10 С 850                                       со скидкой</t>
  </si>
  <si>
    <t>Станция Астра 10 П 850                                       со скидкой</t>
  </si>
  <si>
    <t>Станция Астра 10 С 1000                                       со скидкой</t>
  </si>
  <si>
    <t>Станция Астра 10 П 1000                                       со скидкой</t>
  </si>
  <si>
    <t>Станция Астра 10 С 1500                                       со скидкой</t>
  </si>
  <si>
    <t>Станция Астра 10 П 1500                                       со скидкой</t>
  </si>
  <si>
    <t>монтаж</t>
  </si>
  <si>
    <t>Себестоимость станции</t>
  </si>
  <si>
    <t>Станция БиоПурит 3 С 630                                      со скидкой</t>
  </si>
  <si>
    <t>Станция БиоПурит 5 С 630                                      со скидкой</t>
  </si>
  <si>
    <t>Станция БиоПурит 5 С 1130                                      со скидкой</t>
  </si>
  <si>
    <t>Станция БиоПурит 8 С 630                                      со скидкой</t>
  </si>
  <si>
    <t>Станция БиоПурит 8 С 1130                                      со скидкой</t>
  </si>
  <si>
    <t>Станция БиоПурит 3 С 630 ВШУ                                     со скидкой</t>
  </si>
  <si>
    <t>Станция БиоПурит 5 С 630 ВШУ                                     со скидкой</t>
  </si>
  <si>
    <t>Станция БиоПурит 5 С 1130 ВШУ                                     со скидкой</t>
  </si>
  <si>
    <t>Станция БиоПурит 8 С 630 ВШУ                                     со скидкой</t>
  </si>
  <si>
    <t>Станция БиоПурит 8 С 1130 ВШУ                                     со скидкой</t>
  </si>
  <si>
    <t>Станция Евробион Русин 4 С 600</t>
  </si>
  <si>
    <t>Евробион Русин</t>
  </si>
  <si>
    <t>Станция Евробион Русин 4 П 600</t>
  </si>
  <si>
    <t>Станция Евробион Русин 5 С 600</t>
  </si>
  <si>
    <t>Станция Евробион Русин 5 П 600</t>
  </si>
  <si>
    <t>Станция Евробион АРТ 4 С 600</t>
  </si>
  <si>
    <t>Евробион АРТ</t>
  </si>
  <si>
    <t>Станция Евробион АРТ 5 С 600</t>
  </si>
  <si>
    <t>Станция Евробион АРТ 5 П 600</t>
  </si>
  <si>
    <t>Станция Евробион АРТ 5 С 900</t>
  </si>
  <si>
    <t>Станция Евробион АРТ 5 П 900</t>
  </si>
  <si>
    <t>Станция Евробион АРТ 5 С 1200</t>
  </si>
  <si>
    <t>Станция Евробион АРТ 5 П 1200</t>
  </si>
  <si>
    <t>Станция Евробион АРТ 5 С 1600</t>
  </si>
  <si>
    <t>Станция Евробион АРТ 5 П 1600</t>
  </si>
  <si>
    <t>Станция Евробион АРТ 8 С 600</t>
  </si>
  <si>
    <t>Станция Евробион АРТ 8 П 600</t>
  </si>
  <si>
    <t>Станция Евробион АРТ 8 С 900</t>
  </si>
  <si>
    <t>Станция Евробион АРТ 8 П 900</t>
  </si>
  <si>
    <t>Станция Евробион АРТ 8 С 1200</t>
  </si>
  <si>
    <t>Станция Евробион АРТ 8 П 1200</t>
  </si>
  <si>
    <t>Станция Евробион АРТ 8 С 1600</t>
  </si>
  <si>
    <t>Станция Евробион АРТ 8 П 1600</t>
  </si>
  <si>
    <t>Станция Евробион АРТ 10 С 600</t>
  </si>
  <si>
    <t>Станция Евробион АРТ 10 П 600</t>
  </si>
  <si>
    <t>Станция Евробион АРТ 10 С 750</t>
  </si>
  <si>
    <t>Станция Евробион АРТ 10 П 750</t>
  </si>
  <si>
    <t>Станция Евробион АРТ 10 С 1200</t>
  </si>
  <si>
    <t>Станция Евробион АРТ 10 П 1200</t>
  </si>
  <si>
    <t>Станция Евробион АРТ 15 С 600</t>
  </si>
  <si>
    <t>Станция Евробион АРТ 15 П 600</t>
  </si>
  <si>
    <t>Станция Евробион АРТ 15 С 750</t>
  </si>
  <si>
    <t>Станция Евробион АРТ 15 П 750</t>
  </si>
  <si>
    <t>Станция Евробион АРТ 15 С 1200</t>
  </si>
  <si>
    <t>Станция Евробион АРТ 15 П 1200</t>
  </si>
  <si>
    <t>Станция Евролос БИО 3</t>
  </si>
  <si>
    <t>Станция Евролос БИО 3+ (пр)</t>
  </si>
  <si>
    <t>Станция Евролос БИО 4</t>
  </si>
  <si>
    <t>Станция Евролос БИО 4+ (пр)</t>
  </si>
  <si>
    <t>Станция Евролос БИО 4+ (пр) с доп. горловиной 40см</t>
  </si>
  <si>
    <t>Станция Евролос БИО 5</t>
  </si>
  <si>
    <t>Станция Евролос БИО 5+ (пр)</t>
  </si>
  <si>
    <t>Станция Евролос БИО 5+ (пр) с доп. горловиной 40см</t>
  </si>
  <si>
    <t>Станция Евролос БИО 6</t>
  </si>
  <si>
    <t>Станция Евролос БИО 6+ (пр)</t>
  </si>
  <si>
    <t>Станция Евролос БИО 6+ (пр) с доп. горловиной 40см</t>
  </si>
  <si>
    <t>Станция Евролос БИО 8</t>
  </si>
  <si>
    <t>Станция Евролос БИО 8+ (пр)</t>
  </si>
  <si>
    <t>Станция Евролос БИО 8+ (пр) с доп. горловиной 40см</t>
  </si>
  <si>
    <t>Станция Евролос БИО 10</t>
  </si>
  <si>
    <t>Станция Евролос БИО 10+ (пр)</t>
  </si>
  <si>
    <t>Станция Евролос БИО 12</t>
  </si>
  <si>
    <t>Станция Евролос БИО 12+ (пр)</t>
  </si>
  <si>
    <t>Станция Евролос БИО 12+ (пр) с доп. горловиной 40см</t>
  </si>
  <si>
    <t>Станция Евролос БИО 15</t>
  </si>
  <si>
    <t>Станция Евролос БИО 15+ (пр)</t>
  </si>
  <si>
    <t>Евролос БИО</t>
  </si>
  <si>
    <t>+ (пр)</t>
  </si>
  <si>
    <t>+ (пр) с доп. горловиной 40см</t>
  </si>
  <si>
    <t>ЕвроЛос с горл</t>
  </si>
  <si>
    <t>ЦПС</t>
  </si>
  <si>
    <t>кг</t>
  </si>
  <si>
    <t>мешок</t>
  </si>
  <si>
    <t>Станция Коло Веси 3  600                                       со скидкой</t>
  </si>
  <si>
    <t>Станция Коло Веси 3  600 НК                                      со скидкой</t>
  </si>
  <si>
    <t>Станция Коло Веси 3  900                                       со скидкой</t>
  </si>
  <si>
    <t>Станция Коло Веси 3  1200                                       со скидкой</t>
  </si>
  <si>
    <t>Станция Коло Веси 5  600                                       со скидкой</t>
  </si>
  <si>
    <t>Станция Коло Веси 5  600 НК                                      со скидкой</t>
  </si>
  <si>
    <t>Станция Коло Веси 5  900                                       со скидкой</t>
  </si>
  <si>
    <t>Станция Коло Веси 5  1200                                       со скидкой</t>
  </si>
  <si>
    <t>Станция Коло Веси 8  600                                       со скидкой</t>
  </si>
  <si>
    <t>Станция Коло Веси 8  600 НК                                      со скидкой</t>
  </si>
  <si>
    <t>Станция Коло Веси 8  900                                       со скидкой</t>
  </si>
  <si>
    <t>Станция Коло Веси 8  1200                                       со скидкой</t>
  </si>
  <si>
    <t>Станция Коло Веси 10  600                                       со скидкой</t>
  </si>
  <si>
    <t>Станция Коло Веси 10  900                                       со скидкой</t>
  </si>
  <si>
    <t>Станция Коло Веси 10  1200                                       со скидкой</t>
  </si>
  <si>
    <t>Станция Коло Веси 15  600                                       со скидкой</t>
  </si>
  <si>
    <t>Станция Коло Веси 20  600                                       со скидкой</t>
  </si>
  <si>
    <t>Станция Тверь-0,35П (2 С 320)</t>
  </si>
  <si>
    <t>Тверь-</t>
  </si>
  <si>
    <t>Станция Тверь-0,35ПН (2 П 320)</t>
  </si>
  <si>
    <t>Станция Тверь-0,5П (3 С 320)</t>
  </si>
  <si>
    <t>Станция Тверь-0,5ПН (3 П 320)</t>
  </si>
  <si>
    <t>Станция Тверь-0,5ПМ (3 С 620)</t>
  </si>
  <si>
    <t>Станция Тверь-0,5ПНМ (3 П 620)</t>
  </si>
  <si>
    <t>Станция Тверь-0,5НП (3 С 1020)</t>
  </si>
  <si>
    <t>Станция Тверь-0,5НПМ (3 С 1320)</t>
  </si>
  <si>
    <t>Станция Тверь-0,5НПН (3 П 1020)</t>
  </si>
  <si>
    <t>Станция Тверь-0,5НПНМ (3 П 1320)</t>
  </si>
  <si>
    <t>Станция Тверь-0,75П (4 С 320)</t>
  </si>
  <si>
    <t>Станция Тверь-0,75ПН (4 П 320)</t>
  </si>
  <si>
    <t>Станция Тверь-0,75ПМ (4 С 620)</t>
  </si>
  <si>
    <t>Станция Тверь-0,75ПНМ (4 П 620)</t>
  </si>
  <si>
    <t>Станция Тверь-0,75НП (4 С 1020)</t>
  </si>
  <si>
    <t>Станция Тверь-0,75НПМ (4 С 1320)</t>
  </si>
  <si>
    <t>Станция Тверь-0,75НПН (4 П 1020)</t>
  </si>
  <si>
    <t>Станция Тверь-0,75НПНМ (4 П 1320)</t>
  </si>
  <si>
    <t>Станция Тверь-0,85П (5 С 320)</t>
  </si>
  <si>
    <t>Станция Тверь-0,85ПН (5 П 320)</t>
  </si>
  <si>
    <t>Станция Тверь-0,85ПМ (5 С 620)</t>
  </si>
  <si>
    <t>Станция Тверь-0,85ПНМ (5 П 620)</t>
  </si>
  <si>
    <t>Станция Тверь-0,85НП (5 С 1020)</t>
  </si>
  <si>
    <t>Станция Тверь-0,85НПМ (5 С 1320)</t>
  </si>
  <si>
    <t>Станция Тверь-0,85НПН (5 П 1020)</t>
  </si>
  <si>
    <t>Станция Тверь-0,85НПН +0,2м (5 П 1220)</t>
  </si>
  <si>
    <t>Станция Тверь-0,85НПНМ (5 П 1320)</t>
  </si>
  <si>
    <t>Станция Тверь-1П (6 С 320)</t>
  </si>
  <si>
    <t>Станция Тверь-1ПН (6 П 320)</t>
  </si>
  <si>
    <t>Станция Тверь-1ПМ (6 С 620)</t>
  </si>
  <si>
    <t>Станция Тверь-1ПНМ (6 П 620)</t>
  </si>
  <si>
    <t>Станция Тверь-1ПНМ +0,2м (6 П 820)</t>
  </si>
  <si>
    <t>Станция Тверь-1НП (6 С 1020)</t>
  </si>
  <si>
    <t>Станция Тверь-1НПМ (6 С 1320)</t>
  </si>
  <si>
    <t>Станция Тверь-1НПН (6 П 1020)</t>
  </si>
  <si>
    <t>Станция Тверь-1НПНМ (6 П 1320)</t>
  </si>
  <si>
    <t>Станция Тверь-1,2П (7 С 320)</t>
  </si>
  <si>
    <t>Станция Тверь-1,2ПН (7 П 320)</t>
  </si>
  <si>
    <t>Станция Тверь-1,2ПМ (7 С 620)</t>
  </si>
  <si>
    <t>Станция Тверь-1,2ПНМ (7 П 620)</t>
  </si>
  <si>
    <t>Станция Тверь-1,2НП (7 С 1020)</t>
  </si>
  <si>
    <t>Станция Тверь-1,2НПМ (7 С 1320)</t>
  </si>
  <si>
    <t>Станция Тверь-1,2НПН (7 П 1020)</t>
  </si>
  <si>
    <t>Станция Тверь-1,2НПНМ (7 П 1320)</t>
  </si>
  <si>
    <t>Станция Тверь-1,5П (9 С 320)</t>
  </si>
  <si>
    <t>Станция Тверь-1,5ПН (9 П 320)</t>
  </si>
  <si>
    <t>Станция Тверь-1,5ПМ (9 С 620)</t>
  </si>
  <si>
    <t>Станция Тверь-1,5ПНМ (9 П 620)</t>
  </si>
  <si>
    <t>Станция Тверь-1,5НП (9 С 1020)</t>
  </si>
  <si>
    <t>Станция Тверь-1,5НПМ (9 С 1320)</t>
  </si>
  <si>
    <t>Станция Тверь-1,5НПН (9 П 1020)</t>
  </si>
  <si>
    <t>Станция Тверь-1,5НПНМ (9 П 1320)</t>
  </si>
  <si>
    <t>Станция Тверь-2П (12 С 320)</t>
  </si>
  <si>
    <t>Станция Тверь-2ПН (12 П 320)</t>
  </si>
  <si>
    <t>Станция Тверь-2ПМ (12 С 620)</t>
  </si>
  <si>
    <t>Станция Тверь-2ПНМ (12 П 620)</t>
  </si>
  <si>
    <t>Станция Тверь-2НП (12 С 1020)</t>
  </si>
  <si>
    <t>Станция Тверь-2НПМ (12 С 1320)</t>
  </si>
  <si>
    <t>Станция Тверь-2НПН (12 П 1020)</t>
  </si>
  <si>
    <t>Станция Тверь-2НПНМ (12 П 1320)</t>
  </si>
  <si>
    <t>Станция Тверь-3П (18 С 320)</t>
  </si>
  <si>
    <t>Станция Тверь-3ПН (18 П 320)</t>
  </si>
  <si>
    <t>Станция Тверь-3ПМ (18 С 620)</t>
  </si>
  <si>
    <t>Станция Тверь-3ПНМ (18 П 620)</t>
  </si>
  <si>
    <t>Станция Тверь-3НП (18 С 1020)</t>
  </si>
  <si>
    <t>Станция Тверь-3НПМ (18 С 1320)</t>
  </si>
  <si>
    <t>Станция Тверь-3НПН (18 П 1020)</t>
  </si>
  <si>
    <t>Станция Тверь-3НПНМ (18 П 1320)</t>
  </si>
  <si>
    <t>производительность</t>
  </si>
  <si>
    <t>фекальный нас</t>
  </si>
  <si>
    <t>расч на кол-во чел</t>
  </si>
  <si>
    <t>гл заложения подводящей трубы</t>
  </si>
  <si>
    <t>Н</t>
  </si>
  <si>
    <t>ширина грунтозацепов</t>
  </si>
  <si>
    <t>Септик Росток Мини</t>
  </si>
  <si>
    <t>Мини</t>
  </si>
  <si>
    <t>Септик Росток Дачный</t>
  </si>
  <si>
    <t>Дачный</t>
  </si>
  <si>
    <t>Септик Росток Загородный</t>
  </si>
  <si>
    <t>Загородный</t>
  </si>
  <si>
    <t>Септик Росток Коттеджный</t>
  </si>
  <si>
    <t>Коттеджный</t>
  </si>
  <si>
    <t>якорение</t>
  </si>
  <si>
    <t>Биофильтр Росток плюс</t>
  </si>
  <si>
    <t>Септик Термит Профи накопитель 1.2</t>
  </si>
  <si>
    <t>Септик Термит Профи 1.2</t>
  </si>
  <si>
    <t>Септик Термит Профи накопитель 2.0</t>
  </si>
  <si>
    <t>Септик Термит Профи 2.0</t>
  </si>
  <si>
    <t>Септик Термит Профи накопитель 2.5</t>
  </si>
  <si>
    <t>Септик Термит Профи 2.5</t>
  </si>
  <si>
    <t>Септик Термит Профи накопитель 3.0</t>
  </si>
  <si>
    <t>Септик Термит Профи 3.0</t>
  </si>
  <si>
    <t>Септик Термит Профи накопитель 3.5</t>
  </si>
  <si>
    <t>Септик Термит Профи 3.5</t>
  </si>
  <si>
    <t>Септик Термит Профи накопитель 5.5</t>
  </si>
  <si>
    <t>Септик Термит Профи 5.5</t>
  </si>
  <si>
    <t>Септик Термит Трансформер 1.3 S</t>
  </si>
  <si>
    <t>Септик Термит Трансформер 1.3 PR</t>
  </si>
  <si>
    <t>Септик Термит Трансформер 1.5 S</t>
  </si>
  <si>
    <t>Септик Термит Трансформер 1.5 PR</t>
  </si>
  <si>
    <t>Септик Термит Трансформер 2.0 S</t>
  </si>
  <si>
    <t>Септик Термит Трансформер 2.0 PR</t>
  </si>
  <si>
    <t>Септик Термит Трансформер 2.5 S</t>
  </si>
  <si>
    <t>Септик Термит Трансформер 2.5 PR</t>
  </si>
  <si>
    <t>Септик Термит Трансформер 3.0 S</t>
  </si>
  <si>
    <t>Септик Термит Трансформер 3.0 PR</t>
  </si>
  <si>
    <t>Термит Профи накопитель</t>
  </si>
  <si>
    <t>Термит Профи</t>
  </si>
  <si>
    <t>Термит Трансформер</t>
  </si>
  <si>
    <t>Ergobox</t>
  </si>
  <si>
    <t>Кристалл</t>
  </si>
  <si>
    <t>используется для расчетов</t>
  </si>
  <si>
    <t>Станция Кристалл-5</t>
  </si>
  <si>
    <t>Станция Кристалл-5 Лонг</t>
  </si>
  <si>
    <t>Станция Кристалл-8</t>
  </si>
  <si>
    <t>Станция Кристалл-8 Лонг</t>
  </si>
  <si>
    <t xml:space="preserve">Станция Ergobox  3 S </t>
  </si>
  <si>
    <t>Станция Ergobox  3 PR в комплекте с сигнализацией</t>
  </si>
  <si>
    <t xml:space="preserve">Станция Ergobox  4 S </t>
  </si>
  <si>
    <t>Станция Ergobox  4 PR в комплекте с сигнализацией</t>
  </si>
  <si>
    <t>Станция Ergobox  6 S</t>
  </si>
  <si>
    <t>Станция Ergobox  6 PR в комплекте с сигнализацией</t>
  </si>
  <si>
    <t>Станция Ergobox  8 S</t>
  </si>
  <si>
    <t>Станция Ergobox  8 PR в комплекте с сигнализацией</t>
  </si>
  <si>
    <t xml:space="preserve">Станция Ergobox 10 S </t>
  </si>
  <si>
    <t>Станция Ergobox 10 PR в комплекте с сигнализацией</t>
  </si>
  <si>
    <t>Септик Танк-1</t>
  </si>
  <si>
    <t>Септик Танк-2</t>
  </si>
  <si>
    <t>Септик Танк-2,5</t>
  </si>
  <si>
    <t>Септик Танк-3</t>
  </si>
  <si>
    <t>Танк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</si>
</sst>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* #,##0.00_р_._-;\-* #,##0.00_р_._-;_-* &quot;-&quot;??_р_._-;_-@_-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indexed="17"/>
      <name val="Calibri"/>
      <family val="2"/>
      <charset val="204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sz val="10"/>
      <name val="Arial Cyr"/>
      <family val="2"/>
      <charset val="204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/>
    <xf numFmtId="0" fontId="4" fillId="0" borderId="0"/>
    <xf numFmtId="0" fontId="5" fillId="0" borderId="0"/>
    <xf numFmtId="165" fontId="3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1" fillId="0" borderId="0"/>
    <xf numFmtId="0" fontId="3" fillId="0" borderId="0"/>
    <xf numFmtId="0" fontId="3" fillId="0" borderId="0"/>
    <xf numFmtId="0" fontId="5" fillId="0" borderId="0"/>
    <xf numFmtId="9" fontId="5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/>
    <xf numFmtId="0" fontId="0" fillId="0" borderId="0" xfId="0"/>
    <xf numFmtId="0" fontId="0" fillId="3" borderId="2" xfId="0" applyFill="1" applyBorder="1" applyAlignment="1">
      <alignment wrapText="1"/>
    </xf>
    <xf numFmtId="0" fontId="0" fillId="3" borderId="2" xfId="0" applyFont="1" applyFill="1" applyBorder="1" applyAlignment="1"/>
    <xf numFmtId="3" fontId="0" fillId="3" borderId="2" xfId="0" applyNumberFormat="1" applyFont="1" applyFill="1" applyBorder="1" applyAlignment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4" borderId="0" xfId="0" applyFill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2" fillId="0" borderId="2" xfId="0" applyFont="1" applyBorder="1" applyAlignment="1" applyProtection="1">
      <alignment horizontal="right" vertical="center"/>
      <protection locked="0"/>
    </xf>
    <xf numFmtId="0" fontId="0" fillId="0" borderId="0" xfId="0"/>
    <xf numFmtId="0" fontId="0" fillId="3" borderId="2" xfId="0" applyFill="1" applyBorder="1" applyAlignment="1">
      <alignment wrapText="1"/>
    </xf>
    <xf numFmtId="0" fontId="0" fillId="3" borderId="2" xfId="0" applyFont="1" applyFill="1" applyBorder="1" applyAlignment="1"/>
    <xf numFmtId="3" fontId="0" fillId="3" borderId="2" xfId="0" applyNumberFormat="1" applyFont="1" applyFill="1" applyBorder="1" applyAlignment="1"/>
    <xf numFmtId="3" fontId="0" fillId="3" borderId="6" xfId="0" applyNumberFormat="1" applyFont="1" applyFill="1" applyBorder="1" applyAlignment="1"/>
    <xf numFmtId="0" fontId="0" fillId="3" borderId="6" xfId="0" applyFill="1" applyBorder="1" applyAlignment="1">
      <alignment wrapText="1"/>
    </xf>
    <xf numFmtId="0" fontId="0" fillId="3" borderId="6" xfId="0" applyFont="1" applyFill="1" applyBorder="1" applyAlignment="1"/>
    <xf numFmtId="0" fontId="6" fillId="0" borderId="6" xfId="0" applyFont="1" applyBorder="1"/>
    <xf numFmtId="0" fontId="6" fillId="0" borderId="2" xfId="0" applyFont="1" applyBorder="1"/>
    <xf numFmtId="9" fontId="2" fillId="0" borderId="2" xfId="0" applyNumberFormat="1" applyFont="1" applyBorder="1"/>
    <xf numFmtId="0" fontId="2" fillId="0" borderId="0" xfId="0" applyFont="1" applyBorder="1" applyAlignment="1" applyProtection="1">
      <alignment horizontal="right" vertical="center"/>
      <protection locked="0"/>
    </xf>
    <xf numFmtId="0" fontId="0" fillId="0" borderId="0" xfId="0"/>
    <xf numFmtId="0" fontId="0" fillId="3" borderId="2" xfId="0" applyFill="1" applyBorder="1" applyAlignment="1">
      <alignment wrapText="1"/>
    </xf>
    <xf numFmtId="0" fontId="0" fillId="3" borderId="2" xfId="0" applyFont="1" applyFill="1" applyBorder="1" applyAlignment="1"/>
    <xf numFmtId="3" fontId="0" fillId="3" borderId="2" xfId="0" applyNumberFormat="1" applyFont="1" applyFill="1" applyBorder="1" applyAlignment="1"/>
    <xf numFmtId="0" fontId="0" fillId="3" borderId="2" xfId="0" applyFill="1" applyBorder="1" applyAlignment="1">
      <alignment wrapText="1"/>
    </xf>
    <xf numFmtId="0" fontId="0" fillId="3" borderId="2" xfId="0" applyFont="1" applyFill="1" applyBorder="1" applyAlignment="1"/>
    <xf numFmtId="3" fontId="0" fillId="3" borderId="2" xfId="0" applyNumberFormat="1" applyFont="1" applyFill="1" applyBorder="1" applyAlignment="1"/>
    <xf numFmtId="3" fontId="0" fillId="3" borderId="2" xfId="0" applyNumberFormat="1" applyFont="1" applyFill="1" applyBorder="1" applyAlignment="1"/>
    <xf numFmtId="0" fontId="0" fillId="3" borderId="2" xfId="0" applyFill="1" applyBorder="1" applyAlignment="1">
      <alignment wrapText="1"/>
    </xf>
    <xf numFmtId="0" fontId="0" fillId="3" borderId="2" xfId="0" applyFont="1" applyFill="1" applyBorder="1" applyAlignment="1"/>
    <xf numFmtId="3" fontId="0" fillId="3" borderId="2" xfId="0" applyNumberFormat="1" applyFont="1" applyFill="1" applyBorder="1" applyAlignment="1"/>
    <xf numFmtId="1" fontId="10" fillId="0" borderId="2" xfId="0" applyNumberFormat="1" applyFont="1" applyFill="1" applyBorder="1" applyAlignment="1" applyProtection="1"/>
    <xf numFmtId="0" fontId="9" fillId="0" borderId="7" xfId="0" applyNumberFormat="1" applyFont="1" applyFill="1" applyBorder="1" applyAlignment="1" applyProtection="1">
      <alignment horizontal="right"/>
    </xf>
    <xf numFmtId="3" fontId="9" fillId="0" borderId="7" xfId="0" applyNumberFormat="1" applyFont="1" applyFill="1" applyBorder="1" applyAlignment="1" applyProtection="1">
      <alignment horizontal="right"/>
    </xf>
    <xf numFmtId="3" fontId="9" fillId="0" borderId="7" xfId="0" applyNumberFormat="1" applyFont="1" applyFill="1" applyBorder="1" applyAlignment="1" applyProtection="1"/>
    <xf numFmtId="0" fontId="10" fillId="0" borderId="2" xfId="0" applyNumberFormat="1" applyFont="1" applyFill="1" applyBorder="1" applyAlignment="1" applyProtection="1"/>
    <xf numFmtId="1" fontId="10" fillId="0" borderId="2" xfId="0" applyNumberFormat="1" applyFont="1" applyFill="1" applyBorder="1" applyAlignment="1" applyProtection="1"/>
    <xf numFmtId="0" fontId="10" fillId="0" borderId="2" xfId="0" applyNumberFormat="1" applyFont="1" applyFill="1" applyBorder="1" applyAlignment="1" applyProtection="1"/>
    <xf numFmtId="3" fontId="0" fillId="3" borderId="2" xfId="0" applyNumberFormat="1" applyFont="1" applyFill="1" applyBorder="1" applyAlignment="1"/>
    <xf numFmtId="0" fontId="6" fillId="0" borderId="6" xfId="0" applyFont="1" applyBorder="1"/>
    <xf numFmtId="0" fontId="6" fillId="0" borderId="2" xfId="0" applyFont="1" applyBorder="1"/>
    <xf numFmtId="0" fontId="0" fillId="3" borderId="2" xfId="0" applyFill="1" applyBorder="1" applyAlignment="1">
      <alignment wrapText="1"/>
    </xf>
    <xf numFmtId="0" fontId="0" fillId="3" borderId="2" xfId="0" applyFont="1" applyFill="1" applyBorder="1" applyAlignment="1"/>
    <xf numFmtId="3" fontId="0" fillId="3" borderId="2" xfId="0" applyNumberFormat="1" applyFont="1" applyFill="1" applyBorder="1" applyAlignment="1"/>
    <xf numFmtId="3" fontId="0" fillId="3" borderId="4" xfId="0" applyNumberFormat="1" applyFont="1" applyFill="1" applyBorder="1" applyAlignment="1"/>
    <xf numFmtId="0" fontId="0" fillId="3" borderId="9" xfId="0" applyFont="1" applyFill="1" applyBorder="1" applyAlignment="1"/>
    <xf numFmtId="0" fontId="0" fillId="5" borderId="9" xfId="0" applyFont="1" applyFill="1" applyBorder="1" applyAlignment="1"/>
    <xf numFmtId="0" fontId="0" fillId="5" borderId="2" xfId="0" applyFill="1" applyBorder="1" applyAlignment="1">
      <alignment wrapText="1"/>
    </xf>
    <xf numFmtId="0" fontId="0" fillId="5" borderId="2" xfId="0" applyFont="1" applyFill="1" applyBorder="1" applyAlignment="1"/>
    <xf numFmtId="3" fontId="0" fillId="5" borderId="2" xfId="0" applyNumberFormat="1" applyFont="1" applyFill="1" applyBorder="1" applyAlignment="1"/>
    <xf numFmtId="3" fontId="0" fillId="5" borderId="4" xfId="0" applyNumberFormat="1" applyFont="1" applyFill="1" applyBorder="1" applyAlignment="1"/>
    <xf numFmtId="3" fontId="0" fillId="3" borderId="2" xfId="0" applyNumberFormat="1" applyFont="1" applyFill="1" applyBorder="1" applyAlignment="1"/>
    <xf numFmtId="3" fontId="0" fillId="3" borderId="9" xfId="0" applyNumberFormat="1" applyFont="1" applyFill="1" applyBorder="1" applyAlignment="1"/>
    <xf numFmtId="49" fontId="0" fillId="3" borderId="2" xfId="0" applyNumberFormat="1" applyFont="1" applyFill="1" applyBorder="1" applyAlignment="1"/>
    <xf numFmtId="3" fontId="0" fillId="5" borderId="2" xfId="0" applyNumberFormat="1" applyFont="1" applyFill="1" applyBorder="1" applyAlignment="1"/>
    <xf numFmtId="3" fontId="0" fillId="5" borderId="9" xfId="0" applyNumberFormat="1" applyFont="1" applyFill="1" applyBorder="1" applyAlignment="1"/>
    <xf numFmtId="49" fontId="0" fillId="5" borderId="2" xfId="0" applyNumberFormat="1" applyFont="1" applyFill="1" applyBorder="1" applyAlignment="1"/>
    <xf numFmtId="0" fontId="0" fillId="0" borderId="0" xfId="0"/>
    <xf numFmtId="0" fontId="0" fillId="2" borderId="1" xfId="0" applyFill="1" applyBorder="1" applyAlignment="1">
      <alignment wrapText="1"/>
    </xf>
    <xf numFmtId="3" fontId="0" fillId="5" borderId="2" xfId="0" applyNumberFormat="1" applyFont="1" applyFill="1" applyBorder="1" applyAlignment="1"/>
    <xf numFmtId="3" fontId="0" fillId="5" borderId="3" xfId="0" applyNumberFormat="1" applyFont="1" applyFill="1" applyBorder="1" applyAlignment="1"/>
    <xf numFmtId="0" fontId="0" fillId="3" borderId="2" xfId="0" applyFill="1" applyBorder="1" applyAlignment="1">
      <alignment wrapText="1"/>
    </xf>
    <xf numFmtId="0" fontId="0" fillId="3" borderId="2" xfId="0" applyFont="1" applyFill="1" applyBorder="1" applyAlignment="1"/>
    <xf numFmtId="3" fontId="0" fillId="3" borderId="2" xfId="0" applyNumberFormat="1" applyFont="1" applyFill="1" applyBorder="1" applyAlignment="1"/>
    <xf numFmtId="3" fontId="0" fillId="3" borderId="9" xfId="0" applyNumberFormat="1" applyFont="1" applyFill="1" applyBorder="1" applyAlignment="1"/>
    <xf numFmtId="3" fontId="0" fillId="3" borderId="4" xfId="0" applyNumberFormat="1" applyFont="1" applyFill="1" applyBorder="1" applyAlignment="1"/>
    <xf numFmtId="0" fontId="0" fillId="3" borderId="9" xfId="0" applyFont="1" applyFill="1" applyBorder="1" applyAlignment="1"/>
    <xf numFmtId="0" fontId="0" fillId="0" borderId="0" xfId="0"/>
    <xf numFmtId="0" fontId="0" fillId="0" borderId="0" xfId="0"/>
    <xf numFmtId="3" fontId="0" fillId="3" borderId="6" xfId="0" applyNumberFormat="1" applyFont="1" applyFill="1" applyBorder="1" applyAlignment="1"/>
    <xf numFmtId="0" fontId="0" fillId="3" borderId="2" xfId="0" applyFill="1" applyBorder="1" applyAlignment="1">
      <alignment wrapText="1"/>
    </xf>
    <xf numFmtId="0" fontId="0" fillId="0" borderId="2" xfId="0" applyBorder="1"/>
    <xf numFmtId="0" fontId="0" fillId="3" borderId="2" xfId="0" applyFont="1" applyFill="1" applyBorder="1" applyAlignment="1"/>
    <xf numFmtId="3" fontId="0" fillId="3" borderId="2" xfId="0" applyNumberFormat="1" applyFont="1" applyFill="1" applyBorder="1" applyAlignment="1"/>
    <xf numFmtId="3" fontId="0" fillId="3" borderId="3" xfId="0" applyNumberFormat="1" applyFont="1" applyFill="1" applyBorder="1" applyAlignment="1"/>
    <xf numFmtId="3" fontId="0" fillId="3" borderId="9" xfId="0" applyNumberFormat="1" applyFont="1" applyFill="1" applyBorder="1" applyAlignment="1"/>
    <xf numFmtId="3" fontId="0" fillId="3" borderId="4" xfId="0" applyNumberFormat="1" applyFont="1" applyFill="1" applyBorder="1" applyAlignment="1"/>
    <xf numFmtId="3" fontId="0" fillId="3" borderId="1" xfId="0" applyNumberFormat="1" applyFont="1" applyFill="1" applyBorder="1" applyAlignment="1"/>
    <xf numFmtId="0" fontId="0" fillId="6" borderId="2" xfId="0" applyFill="1" applyBorder="1"/>
    <xf numFmtId="0" fontId="0" fillId="6" borderId="2" xfId="0" applyFill="1" applyBorder="1" applyAlignment="1">
      <alignment wrapText="1"/>
    </xf>
    <xf numFmtId="0" fontId="0" fillId="6" borderId="2" xfId="0" applyFont="1" applyFill="1" applyBorder="1" applyAlignment="1"/>
    <xf numFmtId="3" fontId="0" fillId="6" borderId="1" xfId="0" applyNumberFormat="1" applyFont="1" applyFill="1" applyBorder="1" applyAlignment="1"/>
    <xf numFmtId="3" fontId="0" fillId="6" borderId="4" xfId="0" applyNumberFormat="1" applyFont="1" applyFill="1" applyBorder="1" applyAlignment="1"/>
    <xf numFmtId="3" fontId="0" fillId="6" borderId="9" xfId="0" applyNumberFormat="1" applyFont="1" applyFill="1" applyBorder="1" applyAlignment="1"/>
    <xf numFmtId="0" fontId="8" fillId="2" borderId="1" xfId="0" applyFont="1" applyFill="1" applyBorder="1" applyAlignment="1">
      <alignment textRotation="90" wrapText="1"/>
    </xf>
    <xf numFmtId="0" fontId="0" fillId="0" borderId="2" xfId="0" applyBorder="1"/>
    <xf numFmtId="0" fontId="0" fillId="0" borderId="4" xfId="0" applyBorder="1"/>
    <xf numFmtId="0" fontId="0" fillId="6" borderId="2" xfId="0" applyFill="1" applyBorder="1"/>
    <xf numFmtId="0" fontId="0" fillId="6" borderId="4" xfId="0" applyFill="1" applyBorder="1"/>
    <xf numFmtId="0" fontId="0" fillId="0" borderId="0" xfId="0" applyFont="1" applyFill="1" applyBorder="1" applyAlignment="1"/>
    <xf numFmtId="0" fontId="0" fillId="0" borderId="0" xfId="0" applyFill="1"/>
    <xf numFmtId="3" fontId="0" fillId="0" borderId="0" xfId="0" applyNumberFormat="1" applyFont="1" applyFill="1" applyBorder="1" applyAlignment="1"/>
    <xf numFmtId="0" fontId="8" fillId="0" borderId="0" xfId="0" applyFont="1" applyFill="1"/>
    <xf numFmtId="0" fontId="0" fillId="0" borderId="0" xfId="0" applyFill="1" applyBorder="1" applyAlignment="1">
      <alignment wrapText="1"/>
    </xf>
    <xf numFmtId="49" fontId="0" fillId="0" borderId="0" xfId="0" applyNumberFormat="1" applyFont="1" applyFill="1" applyBorder="1" applyAlignment="1"/>
    <xf numFmtId="0" fontId="0" fillId="0" borderId="0" xfId="0"/>
    <xf numFmtId="0" fontId="0" fillId="3" borderId="2" xfId="0" applyFill="1" applyBorder="1" applyAlignment="1">
      <alignment wrapText="1"/>
    </xf>
    <xf numFmtId="0" fontId="0" fillId="3" borderId="2" xfId="0" applyFont="1" applyFill="1" applyBorder="1" applyAlignment="1"/>
    <xf numFmtId="3" fontId="0" fillId="3" borderId="9" xfId="0" applyNumberFormat="1" applyFont="1" applyFill="1" applyBorder="1" applyAlignment="1"/>
    <xf numFmtId="3" fontId="0" fillId="3" borderId="4" xfId="0" applyNumberFormat="1" applyFont="1" applyFill="1" applyBorder="1" applyAlignment="1"/>
    <xf numFmtId="0" fontId="0" fillId="0" borderId="4" xfId="0" applyBorder="1"/>
    <xf numFmtId="3" fontId="0" fillId="3" borderId="1" xfId="0" applyNumberFormat="1" applyFont="1" applyFill="1" applyBorder="1" applyAlignment="1"/>
    <xf numFmtId="0" fontId="0" fillId="0" borderId="2" xfId="0" applyBorder="1"/>
    <xf numFmtId="0" fontId="0" fillId="0" borderId="2" xfId="0" applyBorder="1"/>
    <xf numFmtId="0" fontId="0" fillId="0" borderId="0" xfId="0"/>
    <xf numFmtId="0" fontId="0" fillId="0" borderId="2" xfId="0" applyBorder="1"/>
    <xf numFmtId="0" fontId="2" fillId="4" borderId="2" xfId="0" applyFont="1" applyFill="1" applyBorder="1" applyAlignment="1" applyProtection="1">
      <alignment horizontal="right" vertical="center"/>
      <protection locked="0"/>
    </xf>
    <xf numFmtId="0" fontId="0" fillId="4" borderId="2" xfId="0" applyFill="1" applyBorder="1"/>
    <xf numFmtId="0" fontId="0" fillId="4" borderId="2" xfId="0" applyFill="1" applyBorder="1" applyAlignment="1">
      <alignment wrapText="1"/>
    </xf>
    <xf numFmtId="0" fontId="0" fillId="4" borderId="2" xfId="0" applyFont="1" applyFill="1" applyBorder="1" applyAlignment="1"/>
    <xf numFmtId="3" fontId="0" fillId="4" borderId="2" xfId="0" applyNumberFormat="1" applyFont="1" applyFill="1" applyBorder="1" applyAlignment="1"/>
    <xf numFmtId="0" fontId="2" fillId="0" borderId="2" xfId="0" applyFont="1" applyFill="1" applyBorder="1"/>
    <xf numFmtId="0" fontId="0" fillId="0" borderId="2" xfId="0" applyNumberFormat="1" applyBorder="1"/>
    <xf numFmtId="0" fontId="0" fillId="0" borderId="0" xfId="0" applyNumberFormat="1"/>
    <xf numFmtId="0" fontId="0" fillId="0" borderId="4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8" fillId="2" borderId="1" xfId="0" applyNumberFormat="1" applyFont="1" applyFill="1" applyBorder="1" applyAlignment="1">
      <alignment textRotation="90" wrapText="1"/>
    </xf>
    <xf numFmtId="0" fontId="0" fillId="2" borderId="1" xfId="0" applyNumberFormat="1" applyFill="1" applyBorder="1" applyAlignment="1">
      <alignment wrapText="1"/>
    </xf>
    <xf numFmtId="0" fontId="8" fillId="2" borderId="1" xfId="0" applyNumberFormat="1" applyFont="1" applyFill="1" applyBorder="1" applyAlignment="1">
      <alignment horizontal="center" textRotation="90" wrapText="1"/>
    </xf>
    <xf numFmtId="0" fontId="8" fillId="2" borderId="1" xfId="0" applyNumberFormat="1" applyFont="1" applyFill="1" applyBorder="1" applyAlignment="1">
      <alignment wrapText="1"/>
    </xf>
    <xf numFmtId="0" fontId="8" fillId="2" borderId="4" xfId="0" applyNumberFormat="1" applyFont="1" applyFill="1" applyBorder="1" applyAlignment="1">
      <alignment horizontal="center" wrapText="1"/>
    </xf>
    <xf numFmtId="0" fontId="8" fillId="2" borderId="3" xfId="0" applyNumberFormat="1" applyFont="1" applyFill="1" applyBorder="1" applyAlignment="1">
      <alignment horizontal="center" wrapText="1"/>
    </xf>
    <xf numFmtId="0" fontId="0" fillId="4" borderId="1" xfId="0" applyNumberFormat="1" applyFill="1" applyBorder="1" applyAlignment="1">
      <alignment horizontal="left" wrapText="1"/>
    </xf>
    <xf numFmtId="0" fontId="0" fillId="4" borderId="0" xfId="0" applyNumberFormat="1" applyFill="1"/>
    <xf numFmtId="0" fontId="8" fillId="4" borderId="1" xfId="0" applyNumberFormat="1" applyFont="1" applyFill="1" applyBorder="1" applyAlignment="1">
      <alignment wrapText="1"/>
    </xf>
    <xf numFmtId="0" fontId="0" fillId="3" borderId="2" xfId="0" applyNumberFormat="1" applyFont="1" applyFill="1" applyBorder="1" applyAlignment="1"/>
    <xf numFmtId="0" fontId="2" fillId="0" borderId="2" xfId="0" applyNumberFormat="1" applyFont="1" applyBorder="1"/>
    <xf numFmtId="0" fontId="0" fillId="3" borderId="5" xfId="0" applyNumberFormat="1" applyFont="1" applyFill="1" applyBorder="1" applyAlignment="1"/>
    <xf numFmtId="0" fontId="0" fillId="3" borderId="6" xfId="0" applyNumberFormat="1" applyFont="1" applyFill="1" applyBorder="1" applyAlignment="1"/>
    <xf numFmtId="0" fontId="2" fillId="0" borderId="2" xfId="0" applyNumberFormat="1" applyFont="1" applyBorder="1" applyAlignment="1">
      <alignment horizontal="left"/>
    </xf>
    <xf numFmtId="0" fontId="0" fillId="3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5" xfId="0" applyNumberFormat="1" applyFont="1" applyFill="1" applyBorder="1" applyAlignment="1"/>
    <xf numFmtId="0" fontId="0" fillId="5" borderId="2" xfId="0" applyNumberFormat="1" applyFont="1" applyFill="1" applyBorder="1" applyAlignment="1"/>
    <xf numFmtId="0" fontId="0" fillId="5" borderId="3" xfId="0" applyNumberFormat="1" applyFont="1" applyFill="1" applyBorder="1" applyAlignment="1"/>
    <xf numFmtId="0" fontId="0" fillId="5" borderId="4" xfId="0" applyNumberFormat="1" applyFont="1" applyFill="1" applyBorder="1" applyAlignment="1"/>
    <xf numFmtId="0" fontId="0" fillId="5" borderId="5" xfId="0" applyNumberFormat="1" applyFont="1" applyFill="1" applyBorder="1" applyAlignment="1"/>
    <xf numFmtId="0" fontId="0" fillId="0" borderId="5" xfId="0" applyNumberFormat="1" applyBorder="1"/>
    <xf numFmtId="0" fontId="0" fillId="3" borderId="9" xfId="0" applyNumberFormat="1" applyFont="1" applyFill="1" applyBorder="1" applyAlignment="1"/>
    <xf numFmtId="0" fontId="0" fillId="0" borderId="2" xfId="0" applyNumberFormat="1" applyFill="1" applyBorder="1"/>
    <xf numFmtId="0" fontId="0" fillId="6" borderId="5" xfId="0" applyNumberFormat="1" applyFill="1" applyBorder="1"/>
    <xf numFmtId="0" fontId="0" fillId="6" borderId="2" xfId="0" applyNumberFormat="1" applyFont="1" applyFill="1" applyBorder="1" applyAlignment="1"/>
    <xf numFmtId="0" fontId="0" fillId="4" borderId="2" xfId="0" applyNumberFormat="1" applyFill="1" applyBorder="1"/>
    <xf numFmtId="0" fontId="2" fillId="4" borderId="2" xfId="0" applyNumberFormat="1" applyFont="1" applyFill="1" applyBorder="1"/>
    <xf numFmtId="0" fontId="0" fillId="4" borderId="2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/>
    </xf>
    <xf numFmtId="0" fontId="0" fillId="0" borderId="0" xfId="0" applyNumberFormat="1" applyFill="1" applyBorder="1"/>
    <xf numFmtId="0" fontId="0" fillId="0" borderId="0" xfId="0" applyNumberFormat="1" applyBorder="1"/>
    <xf numFmtId="0" fontId="0" fillId="3" borderId="0" xfId="0" applyNumberFormat="1" applyFont="1" applyFill="1" applyBorder="1" applyAlignment="1"/>
    <xf numFmtId="0" fontId="0" fillId="0" borderId="0" xfId="0" applyNumberFormat="1" applyFill="1"/>
    <xf numFmtId="0" fontId="8" fillId="0" borderId="0" xfId="0" applyNumberFormat="1" applyFont="1" applyFill="1"/>
    <xf numFmtId="0" fontId="8" fillId="0" borderId="0" xfId="0" applyNumberFormat="1" applyFont="1"/>
    <xf numFmtId="0" fontId="2" fillId="0" borderId="2" xfId="0" applyNumberFormat="1" applyFont="1" applyBorder="1" applyAlignment="1">
      <alignment horizontal="right"/>
    </xf>
    <xf numFmtId="0" fontId="2" fillId="0" borderId="0" xfId="0" applyNumberFormat="1" applyFont="1" applyBorder="1" applyAlignment="1">
      <alignment horizontal="right"/>
    </xf>
  </cellXfs>
  <cellStyles count="12">
    <cellStyle name="Гиперссылка 2" xfId="6"/>
    <cellStyle name="Обычный" xfId="0" builtinId="0"/>
    <cellStyle name="Обычный 2" xfId="2"/>
    <cellStyle name="Обычный 2 2" xfId="5"/>
    <cellStyle name="Обычный 2 3" xfId="7"/>
    <cellStyle name="Обычный 3" xfId="1"/>
    <cellStyle name="Обычный 3 2" xfId="8"/>
    <cellStyle name="Обычный 4" xfId="3"/>
    <cellStyle name="Обычный 4 2" xfId="9"/>
    <cellStyle name="Обычный 5" xfId="10"/>
    <cellStyle name="Процентный 2" xfId="11"/>
    <cellStyle name="Финансовы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5;&#1072;&#1089;&#1090;&#1089;&#1080;&#1103;/Downloads/3agorod/&#1041;&#1040;&#1047;&#10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н"/>
      <sheetName val="расц"/>
      <sheetName val="матер"/>
      <sheetName val="прим"/>
      <sheetName val="себест"/>
      <sheetName val="р"/>
      <sheetName val="рт"/>
      <sheetName val="м.на.к"/>
    </sheetNames>
    <sheetDataSet>
      <sheetData sheetId="0"/>
      <sheetData sheetId="1"/>
      <sheetData sheetId="2">
        <row r="4">
          <cell r="B4" t="str">
            <v>DIN рейка 115 мм</v>
          </cell>
          <cell r="C4" t="str">
            <v>шт.</v>
          </cell>
          <cell r="D4">
            <v>1</v>
          </cell>
          <cell r="E4">
            <v>50</v>
          </cell>
          <cell r="F4">
            <v>50</v>
          </cell>
          <cell r="G4">
            <v>1</v>
          </cell>
          <cell r="K4" t="str">
            <v>00-00002102</v>
          </cell>
        </row>
        <row r="5">
          <cell r="B5" t="str">
            <v>PLITONIT Гидроизоляция АкваБарьер ГидроСтоп 2 кг</v>
          </cell>
          <cell r="C5" t="str">
            <v>шт.</v>
          </cell>
          <cell r="E5">
            <v>216</v>
          </cell>
          <cell r="F5">
            <v>0</v>
          </cell>
          <cell r="G5">
            <v>1</v>
          </cell>
          <cell r="K5" t="str">
            <v>00-00000268</v>
          </cell>
        </row>
        <row r="6">
          <cell r="B6" t="str">
            <v>PPR Муфта 25</v>
          </cell>
          <cell r="C6" t="str">
            <v>шт.</v>
          </cell>
          <cell r="E6">
            <v>9</v>
          </cell>
          <cell r="F6">
            <v>0</v>
          </cell>
          <cell r="G6">
            <v>1</v>
          </cell>
          <cell r="H6" t="str">
            <v>м</v>
          </cell>
          <cell r="I6" t="str">
            <v>ппр</v>
          </cell>
          <cell r="K6" t="str">
            <v>00-00000259</v>
          </cell>
        </row>
        <row r="7">
          <cell r="B7" t="str">
            <v>PPR Муфта соединительная 20</v>
          </cell>
          <cell r="C7" t="str">
            <v>шт.</v>
          </cell>
          <cell r="E7">
            <v>5</v>
          </cell>
          <cell r="F7">
            <v>0</v>
          </cell>
          <cell r="G7">
            <v>1</v>
          </cell>
          <cell r="H7" t="str">
            <v>м</v>
          </cell>
          <cell r="I7" t="str">
            <v>ппр</v>
          </cell>
          <cell r="K7" t="str">
            <v>00-00000256</v>
          </cell>
        </row>
        <row r="8">
          <cell r="B8" t="str">
            <v>PPR Обвод 20</v>
          </cell>
          <cell r="C8" t="str">
            <v>шт.</v>
          </cell>
          <cell r="E8">
            <v>36</v>
          </cell>
          <cell r="F8">
            <v>0</v>
          </cell>
          <cell r="G8">
            <v>1</v>
          </cell>
          <cell r="I8" t="str">
            <v>ппр</v>
          </cell>
          <cell r="K8" t="str">
            <v>00-00000254</v>
          </cell>
        </row>
        <row r="9">
          <cell r="B9" t="str">
            <v>PPR Обвод 32</v>
          </cell>
          <cell r="C9" t="str">
            <v>шт.</v>
          </cell>
          <cell r="E9">
            <v>124</v>
          </cell>
          <cell r="F9">
            <v>0</v>
          </cell>
          <cell r="G9">
            <v>1</v>
          </cell>
          <cell r="I9" t="str">
            <v>ппр</v>
          </cell>
          <cell r="K9" t="str">
            <v>00-00000253</v>
          </cell>
        </row>
        <row r="10">
          <cell r="B10" t="str">
            <v>PPR Отвод 20 45*</v>
          </cell>
          <cell r="C10" t="str">
            <v>шт.</v>
          </cell>
          <cell r="E10">
            <v>6</v>
          </cell>
          <cell r="F10">
            <v>0</v>
          </cell>
          <cell r="G10">
            <v>1</v>
          </cell>
          <cell r="H10" t="str">
            <v>У</v>
          </cell>
          <cell r="I10" t="str">
            <v>ппр</v>
          </cell>
          <cell r="K10" t="str">
            <v>00-00000257</v>
          </cell>
        </row>
        <row r="11">
          <cell r="B11" t="str">
            <v>PPR Отвод 20 90*</v>
          </cell>
          <cell r="C11" t="str">
            <v>шт.</v>
          </cell>
          <cell r="E11">
            <v>6</v>
          </cell>
          <cell r="F11">
            <v>0</v>
          </cell>
          <cell r="G11">
            <v>1</v>
          </cell>
          <cell r="H11" t="str">
            <v>У</v>
          </cell>
          <cell r="I11" t="str">
            <v>ппр</v>
          </cell>
        </row>
        <row r="12">
          <cell r="B12" t="str">
            <v>PPR Отвод 25 45*</v>
          </cell>
          <cell r="C12" t="str">
            <v>шт.</v>
          </cell>
          <cell r="E12">
            <v>12</v>
          </cell>
          <cell r="F12">
            <v>0</v>
          </cell>
          <cell r="G12">
            <v>1</v>
          </cell>
          <cell r="H12" t="str">
            <v>У</v>
          </cell>
          <cell r="I12" t="str">
            <v>ппр</v>
          </cell>
          <cell r="K12" t="str">
            <v>00-00000261</v>
          </cell>
        </row>
        <row r="13">
          <cell r="B13" t="str">
            <v>PPR Отвод 25 90*</v>
          </cell>
          <cell r="C13" t="str">
            <v>шт.</v>
          </cell>
          <cell r="E13">
            <v>12</v>
          </cell>
          <cell r="F13">
            <v>0</v>
          </cell>
          <cell r="G13">
            <v>1</v>
          </cell>
          <cell r="H13" t="str">
            <v>У</v>
          </cell>
          <cell r="I13" t="str">
            <v>ппр</v>
          </cell>
          <cell r="K13" t="str">
            <v>00-00000260</v>
          </cell>
        </row>
        <row r="14">
          <cell r="B14" t="str">
            <v>PPR Отвод 32 90*</v>
          </cell>
          <cell r="C14" t="str">
            <v>шт.</v>
          </cell>
          <cell r="E14">
            <v>16</v>
          </cell>
          <cell r="F14">
            <v>0</v>
          </cell>
          <cell r="G14">
            <v>1</v>
          </cell>
          <cell r="H14" t="str">
            <v>У</v>
          </cell>
          <cell r="I14" t="str">
            <v>ппр</v>
          </cell>
          <cell r="K14" t="str">
            <v>00-00000255</v>
          </cell>
        </row>
        <row r="15">
          <cell r="B15" t="str">
            <v>PPR Тройник 20</v>
          </cell>
          <cell r="C15" t="str">
            <v>шт.</v>
          </cell>
          <cell r="E15">
            <v>15</v>
          </cell>
          <cell r="F15">
            <v>0</v>
          </cell>
          <cell r="G15">
            <v>1</v>
          </cell>
          <cell r="H15" t="str">
            <v>т</v>
          </cell>
          <cell r="I15" t="str">
            <v>ппр</v>
          </cell>
        </row>
        <row r="16">
          <cell r="B16" t="str">
            <v>PPR Тройник 25</v>
          </cell>
          <cell r="C16" t="str">
            <v>шт.</v>
          </cell>
          <cell r="E16">
            <v>18</v>
          </cell>
          <cell r="F16">
            <v>0</v>
          </cell>
          <cell r="G16">
            <v>1</v>
          </cell>
          <cell r="H16" t="str">
            <v>т</v>
          </cell>
          <cell r="I16" t="str">
            <v>ппр</v>
          </cell>
          <cell r="K16" t="str">
            <v>00-00000258</v>
          </cell>
        </row>
        <row r="17">
          <cell r="B17" t="str">
            <v>Автомат 10А</v>
          </cell>
          <cell r="C17" t="str">
            <v>шт.</v>
          </cell>
          <cell r="E17">
            <v>344</v>
          </cell>
          <cell r="F17">
            <v>0</v>
          </cell>
          <cell r="G17">
            <v>1</v>
          </cell>
          <cell r="K17" t="str">
            <v>00-00000330</v>
          </cell>
        </row>
        <row r="18">
          <cell r="B18" t="str">
            <v>Адаптер «евроконус–плоскость» 3/4" VTc.701.NE.05</v>
          </cell>
          <cell r="C18" t="str">
            <v>шт.</v>
          </cell>
          <cell r="D18">
            <v>1</v>
          </cell>
          <cell r="E18">
            <v>33</v>
          </cell>
          <cell r="F18">
            <v>33</v>
          </cell>
          <cell r="G18">
            <v>1</v>
          </cell>
          <cell r="H18" t="str">
            <v>коллект</v>
          </cell>
          <cell r="K18" t="str">
            <v>00-00001687</v>
          </cell>
        </row>
        <row r="19">
          <cell r="B19" t="str">
            <v>Адаптер «конус–плоскость» 1/2" VTc.701.N.04</v>
          </cell>
          <cell r="C19" t="str">
            <v>шт.</v>
          </cell>
          <cell r="D19">
            <v>1</v>
          </cell>
          <cell r="E19">
            <v>33</v>
          </cell>
          <cell r="F19">
            <v>33</v>
          </cell>
          <cell r="G19">
            <v>1</v>
          </cell>
          <cell r="H19" t="str">
            <v>коллект</v>
          </cell>
          <cell r="K19" t="str">
            <v>00-00001686</v>
          </cell>
        </row>
        <row r="20">
          <cell r="B20" t="str">
            <v>Адаптер для датчика температуры теплосчетчика 5 мм х М10 VTr.434.N.M10</v>
          </cell>
          <cell r="C20" t="str">
            <v>шт.</v>
          </cell>
          <cell r="D20">
            <v>1</v>
          </cell>
          <cell r="E20">
            <v>40</v>
          </cell>
          <cell r="F20">
            <v>40</v>
          </cell>
          <cell r="G20">
            <v>1</v>
          </cell>
          <cell r="I20" t="str">
            <v>фитинг-р</v>
          </cell>
          <cell r="K20" t="str">
            <v>00-00001499</v>
          </cell>
        </row>
        <row r="21">
          <cell r="B21" t="str">
            <v>Адаптер для узла нижнего подключения радиатора 3/4", "евроконус" х 1/2" VT.AVK01.N.E04</v>
          </cell>
          <cell r="C21" t="str">
            <v>шт.</v>
          </cell>
          <cell r="D21">
            <v>1</v>
          </cell>
          <cell r="E21">
            <v>82</v>
          </cell>
          <cell r="F21">
            <v>82</v>
          </cell>
          <cell r="G21">
            <v>1</v>
          </cell>
          <cell r="H21" t="str">
            <v>Рад.арм.</v>
          </cell>
          <cell r="K21" t="str">
            <v>00-00001805</v>
          </cell>
        </row>
        <row r="22">
          <cell r="B22" t="str">
            <v>Адаптер скважинный</v>
          </cell>
          <cell r="C22" t="str">
            <v>шт.</v>
          </cell>
          <cell r="E22">
            <v>3140</v>
          </cell>
          <cell r="F22">
            <v>0</v>
          </cell>
          <cell r="G22">
            <v>1</v>
          </cell>
          <cell r="K22" t="str">
            <v>00-00000204</v>
          </cell>
        </row>
        <row r="23">
          <cell r="B23" t="str">
            <v>Анкер 6 PFG с крюком</v>
          </cell>
          <cell r="C23" t="str">
            <v>шт.</v>
          </cell>
          <cell r="E23">
            <v>146</v>
          </cell>
          <cell r="F23">
            <v>0</v>
          </cell>
          <cell r="G23">
            <v>1</v>
          </cell>
          <cell r="K23" t="str">
            <v>00-00000291</v>
          </cell>
        </row>
        <row r="24">
          <cell r="B24" t="str">
            <v>Анкер для крепления троса к плите</v>
          </cell>
          <cell r="C24" t="str">
            <v>шт.</v>
          </cell>
          <cell r="D24">
            <v>4</v>
          </cell>
          <cell r="E24">
            <v>840</v>
          </cell>
          <cell r="F24">
            <v>3360</v>
          </cell>
          <cell r="G24">
            <v>1</v>
          </cell>
        </row>
        <row r="25">
          <cell r="B25" t="str">
            <v>Анкер клиновой М10-60</v>
          </cell>
          <cell r="C25" t="str">
            <v>шт.</v>
          </cell>
          <cell r="D25">
            <v>5</v>
          </cell>
          <cell r="E25">
            <v>48</v>
          </cell>
          <cell r="F25">
            <v>240</v>
          </cell>
          <cell r="G25">
            <v>1</v>
          </cell>
        </row>
        <row r="26">
          <cell r="B26" t="str">
            <v>Анкер с болтом Rawlplug 12-60 мм (10 шт)</v>
          </cell>
          <cell r="C26" t="str">
            <v>компл.</v>
          </cell>
          <cell r="E26">
            <v>2517</v>
          </cell>
          <cell r="F26">
            <v>0</v>
          </cell>
          <cell r="G26">
            <v>1</v>
          </cell>
        </row>
        <row r="27">
          <cell r="B27" t="str">
            <v xml:space="preserve">Анкер с крюком 6 PFG/ HBF (2 шт.) Sormat </v>
          </cell>
          <cell r="C27" t="str">
            <v>шт.</v>
          </cell>
          <cell r="D27">
            <v>1</v>
          </cell>
          <cell r="E27">
            <v>291</v>
          </cell>
          <cell r="F27">
            <v>291</v>
          </cell>
          <cell r="G27">
            <v>1</v>
          </cell>
        </row>
        <row r="28">
          <cell r="B28" t="str">
            <v>Анкер с петлей D12 мм (2 шт)</v>
          </cell>
          <cell r="C28" t="str">
            <v>шт.</v>
          </cell>
          <cell r="D28">
            <v>3</v>
          </cell>
          <cell r="E28">
            <v>892</v>
          </cell>
          <cell r="F28">
            <v>2676</v>
          </cell>
          <cell r="G28">
            <v>1</v>
          </cell>
        </row>
        <row r="29">
          <cell r="B29" t="str">
            <v>Арматура 8,0 мм композитная (бухта 50 м)</v>
          </cell>
          <cell r="C29" t="str">
            <v>шт.</v>
          </cell>
          <cell r="E29">
            <v>963</v>
          </cell>
          <cell r="G29">
            <v>1</v>
          </cell>
        </row>
        <row r="30">
          <cell r="B30" t="str">
            <v>Байпас проходной с перепускным клапаном и термометром 200 мм VT.0667T.0.0</v>
          </cell>
          <cell r="C30" t="str">
            <v>шт.</v>
          </cell>
          <cell r="D30">
            <v>1</v>
          </cell>
          <cell r="E30">
            <v>4050</v>
          </cell>
          <cell r="F30">
            <v>4050</v>
          </cell>
          <cell r="G30">
            <v>1</v>
          </cell>
          <cell r="H30" t="str">
            <v>коллект</v>
          </cell>
          <cell r="K30" t="str">
            <v>00-00001669</v>
          </cell>
        </row>
        <row r="31">
          <cell r="B31" t="str">
            <v>Байпас тупиковый c перепускным клапаном 200 мм VT.0666.0.0</v>
          </cell>
          <cell r="C31" t="str">
            <v>шт.</v>
          </cell>
          <cell r="D31">
            <v>1</v>
          </cell>
          <cell r="E31">
            <v>2594</v>
          </cell>
          <cell r="F31">
            <v>2594</v>
          </cell>
          <cell r="G31">
            <v>1</v>
          </cell>
          <cell r="H31" t="str">
            <v>коллект</v>
          </cell>
          <cell r="K31" t="str">
            <v>00-00001668</v>
          </cell>
        </row>
        <row r="32">
          <cell r="B32" t="str">
            <v>Бак расширительный (гидроаккумулятор) вертикальный 100 л</v>
          </cell>
          <cell r="C32" t="str">
            <v>шт.</v>
          </cell>
          <cell r="E32">
            <v>6379</v>
          </cell>
          <cell r="F32">
            <v>0</v>
          </cell>
          <cell r="G32">
            <v>1</v>
          </cell>
        </row>
        <row r="33">
          <cell r="B33" t="str">
            <v>Бак расширительный (гидроаккумулятор) горизонтальный 100 л</v>
          </cell>
          <cell r="C33" t="str">
            <v>шт.</v>
          </cell>
          <cell r="E33">
            <v>6379</v>
          </cell>
          <cell r="F33">
            <v>0</v>
          </cell>
          <cell r="G33">
            <v>1</v>
          </cell>
        </row>
        <row r="34">
          <cell r="B34" t="str">
            <v>Бак расширительный (гидроаккумулятор) горизонтальный 50 л</v>
          </cell>
          <cell r="C34" t="str">
            <v>шт.</v>
          </cell>
          <cell r="E34">
            <v>3519</v>
          </cell>
          <cell r="F34">
            <v>0</v>
          </cell>
          <cell r="G34">
            <v>1</v>
          </cell>
          <cell r="K34" t="str">
            <v>00-00000473</v>
          </cell>
        </row>
        <row r="35">
          <cell r="B35" t="str">
            <v>Бетон B20</v>
          </cell>
          <cell r="C35" t="str">
            <v>м3</v>
          </cell>
          <cell r="E35">
            <v>4800</v>
          </cell>
          <cell r="F35">
            <v>0</v>
          </cell>
          <cell r="G35">
            <v>1</v>
          </cell>
        </row>
        <row r="36">
          <cell r="B36" t="str">
            <v>Биофильтр Росток</v>
          </cell>
          <cell r="C36" t="str">
            <v>шт.</v>
          </cell>
          <cell r="D36">
            <v>1</v>
          </cell>
          <cell r="E36">
            <v>16625</v>
          </cell>
          <cell r="F36">
            <v>16625</v>
          </cell>
          <cell r="G36">
            <v>1</v>
          </cell>
        </row>
        <row r="37">
          <cell r="B37" t="str">
            <v>Биофильтр Росток для септика Дачный</v>
          </cell>
          <cell r="C37" t="str">
            <v>компл.</v>
          </cell>
          <cell r="E37">
            <v>31625</v>
          </cell>
          <cell r="F37">
            <v>0</v>
          </cell>
          <cell r="G37">
            <v>1</v>
          </cell>
        </row>
        <row r="38">
          <cell r="B38" t="str">
            <v>Биофильтр Росток для септика Загородный</v>
          </cell>
          <cell r="C38" t="str">
            <v>компл.</v>
          </cell>
          <cell r="E38">
            <v>31625</v>
          </cell>
          <cell r="F38">
            <v>0</v>
          </cell>
          <cell r="G38">
            <v>1</v>
          </cell>
        </row>
        <row r="39">
          <cell r="B39" t="str">
            <v>Биофильтр Росток для септика Коттеджный</v>
          </cell>
          <cell r="C39" t="str">
            <v>компл.</v>
          </cell>
          <cell r="D39">
            <v>1</v>
          </cell>
          <cell r="E39">
            <v>46625</v>
          </cell>
          <cell r="F39">
            <v>46625</v>
          </cell>
          <cell r="G39">
            <v>1</v>
          </cell>
        </row>
        <row r="40">
          <cell r="B40" t="str">
            <v>Биофильтр Росток плюс</v>
          </cell>
          <cell r="C40" t="str">
            <v>шт.</v>
          </cell>
          <cell r="E40">
            <v>33000</v>
          </cell>
          <cell r="F40">
            <v>0</v>
          </cell>
          <cell r="G40">
            <v>1</v>
          </cell>
          <cell r="K40" t="str">
            <v>00-00002047</v>
          </cell>
        </row>
        <row r="41">
          <cell r="B41" t="str">
            <v>Биофильтр Росток плюс с удлиняющей горловиной 940 мм</v>
          </cell>
          <cell r="C41" t="str">
            <v>компл.</v>
          </cell>
          <cell r="D41">
            <v>2</v>
          </cell>
          <cell r="E41">
            <v>42000</v>
          </cell>
          <cell r="F41">
            <v>84000</v>
          </cell>
          <cell r="G41">
            <v>1</v>
          </cell>
        </row>
        <row r="42">
          <cell r="B42" t="str">
            <v>Блок дренажный (блок биологической загрузки)</v>
          </cell>
          <cell r="C42" t="str">
            <v>шт.</v>
          </cell>
          <cell r="E42">
            <v>3670</v>
          </cell>
          <cell r="F42">
            <v>0</v>
          </cell>
          <cell r="G42">
            <v>1</v>
          </cell>
        </row>
        <row r="43">
          <cell r="B43" t="str">
            <v>Блок насосной автоматики 220 В, 50 Гц, 1" НР VT.EPC2.06.0</v>
          </cell>
          <cell r="C43" t="str">
            <v>шт.</v>
          </cell>
          <cell r="D43">
            <v>1</v>
          </cell>
          <cell r="E43">
            <v>2191</v>
          </cell>
          <cell r="F43">
            <v>2191</v>
          </cell>
          <cell r="G43">
            <v>1</v>
          </cell>
          <cell r="H43" t="str">
            <v>Насосн.оборуд.</v>
          </cell>
          <cell r="K43" t="str">
            <v>00-00001831</v>
          </cell>
        </row>
        <row r="44">
          <cell r="B44" t="str">
            <v>Блок управления для Евролос</v>
          </cell>
          <cell r="C44" t="str">
            <v>шт.</v>
          </cell>
          <cell r="D44">
            <v>1</v>
          </cell>
          <cell r="E44">
            <v>7500</v>
          </cell>
          <cell r="F44">
            <v>7500</v>
          </cell>
          <cell r="G44">
            <v>1</v>
          </cell>
        </row>
        <row r="45">
          <cell r="B45" t="str">
            <v>Блок управления ТОПАС 5 Пр-12Пр</v>
          </cell>
          <cell r="C45" t="str">
            <v>шт.</v>
          </cell>
          <cell r="E45">
            <v>2019</v>
          </cell>
          <cell r="F45">
            <v>0</v>
          </cell>
          <cell r="G45">
            <v>1</v>
          </cell>
        </row>
        <row r="46">
          <cell r="B46" t="str">
            <v>Болт сантехнический 6х50</v>
          </cell>
          <cell r="C46" t="str">
            <v>шт.</v>
          </cell>
          <cell r="E46">
            <v>8</v>
          </cell>
          <cell r="F46">
            <v>0</v>
          </cell>
          <cell r="G46">
            <v>1</v>
          </cell>
          <cell r="K46" t="str">
            <v>00-00000293</v>
          </cell>
        </row>
        <row r="47">
          <cell r="B47" t="str">
            <v>Болты сантехнические оцинкованные 6х50 мм DIN 571 (4 шт)</v>
          </cell>
          <cell r="C47" t="str">
            <v>шт.</v>
          </cell>
          <cell r="E47">
            <v>33</v>
          </cell>
          <cell r="F47">
            <v>0</v>
          </cell>
          <cell r="G47">
            <v>1</v>
          </cell>
        </row>
        <row r="48">
          <cell r="B48" t="str">
            <v>Болты сантехнические оцинкованные 6х60 мм DIN 571 (40 шт)</v>
          </cell>
          <cell r="C48" t="str">
            <v>шт.</v>
          </cell>
          <cell r="E48">
            <v>260</v>
          </cell>
          <cell r="F48">
            <v>0</v>
          </cell>
          <cell r="G48">
            <v>1</v>
          </cell>
          <cell r="K48" t="str">
            <v>00-00002137</v>
          </cell>
        </row>
        <row r="49">
          <cell r="B49" t="str">
            <v>Болты сантехнические оцинкованные 6х70 мм DIN 571 (40 шт)</v>
          </cell>
          <cell r="C49" t="str">
            <v>шт.</v>
          </cell>
          <cell r="E49">
            <v>182</v>
          </cell>
          <cell r="F49">
            <v>0</v>
          </cell>
          <cell r="G49">
            <v>1</v>
          </cell>
        </row>
        <row r="50">
          <cell r="B50" t="str">
            <v>Бочонок резьбовой 1/2" х 100 мм НР VTr.652.N.0410</v>
          </cell>
          <cell r="C50" t="str">
            <v>шт.</v>
          </cell>
          <cell r="D50">
            <v>1</v>
          </cell>
          <cell r="E50">
            <v>214</v>
          </cell>
          <cell r="F50">
            <v>214</v>
          </cell>
          <cell r="G50">
            <v>1</v>
          </cell>
          <cell r="I50" t="str">
            <v>фитинг-р</v>
          </cell>
          <cell r="K50" t="str">
            <v>00-00001436</v>
          </cell>
        </row>
        <row r="51">
          <cell r="B51" t="str">
            <v>Бочонок резьбовой 1/2" х 150 мм НР VTr.652.N.0415</v>
          </cell>
          <cell r="C51" t="str">
            <v>шт.</v>
          </cell>
          <cell r="D51">
            <v>1</v>
          </cell>
          <cell r="E51">
            <v>314</v>
          </cell>
          <cell r="F51">
            <v>314</v>
          </cell>
          <cell r="G51">
            <v>1</v>
          </cell>
          <cell r="I51" t="str">
            <v>фитинг-р</v>
          </cell>
          <cell r="K51" t="str">
            <v>00-00001437</v>
          </cell>
        </row>
        <row r="52">
          <cell r="B52" t="str">
            <v>Бочонок резьбовой 1/2" х 200 мм НР VTr.652.N.0420</v>
          </cell>
          <cell r="C52" t="str">
            <v>шт.</v>
          </cell>
          <cell r="D52">
            <v>1</v>
          </cell>
          <cell r="E52">
            <v>420</v>
          </cell>
          <cell r="F52">
            <v>420</v>
          </cell>
          <cell r="G52">
            <v>1</v>
          </cell>
          <cell r="I52" t="str">
            <v>фитинг-р</v>
          </cell>
          <cell r="K52" t="str">
            <v>00-00001438</v>
          </cell>
        </row>
        <row r="53">
          <cell r="B53" t="str">
            <v>Бочонок резьбовой 1/2" х 250 мм НР VTr.652.N.0425</v>
          </cell>
          <cell r="C53" t="str">
            <v>шт.</v>
          </cell>
          <cell r="D53">
            <v>1</v>
          </cell>
          <cell r="E53">
            <v>521</v>
          </cell>
          <cell r="F53">
            <v>521</v>
          </cell>
          <cell r="G53">
            <v>1</v>
          </cell>
          <cell r="I53" t="str">
            <v>фитинг-р</v>
          </cell>
          <cell r="K53" t="str">
            <v>00-00001439</v>
          </cell>
        </row>
        <row r="54">
          <cell r="B54" t="str">
            <v>Бочонок резьбовой 1/2" х 60 мм НР VTr.652.N.0406</v>
          </cell>
          <cell r="C54" t="str">
            <v>шт.</v>
          </cell>
          <cell r="D54">
            <v>1</v>
          </cell>
          <cell r="E54">
            <v>121</v>
          </cell>
          <cell r="F54">
            <v>121</v>
          </cell>
          <cell r="G54">
            <v>1</v>
          </cell>
          <cell r="I54" t="str">
            <v>фитинг-р</v>
          </cell>
          <cell r="K54" t="str">
            <v>00-00001434</v>
          </cell>
        </row>
        <row r="55">
          <cell r="B55" t="str">
            <v>Бочонок резьбовой 1/2" х 80 мм НР VTr.652.N.0408</v>
          </cell>
          <cell r="C55" t="str">
            <v>шт.</v>
          </cell>
          <cell r="D55">
            <v>1</v>
          </cell>
          <cell r="E55">
            <v>165</v>
          </cell>
          <cell r="F55">
            <v>165</v>
          </cell>
          <cell r="G55">
            <v>1</v>
          </cell>
          <cell r="I55" t="str">
            <v>фитинг-р</v>
          </cell>
          <cell r="K55" t="str">
            <v>00-00001435</v>
          </cell>
        </row>
        <row r="56">
          <cell r="B56" t="str">
            <v>Брусок 50х50х3000 мм</v>
          </cell>
          <cell r="C56" t="str">
            <v>шт.</v>
          </cell>
          <cell r="E56">
            <v>128</v>
          </cell>
          <cell r="F56">
            <v>0</v>
          </cell>
          <cell r="G56">
            <v>1</v>
          </cell>
        </row>
        <row r="57">
          <cell r="B57" t="str">
            <v>Бытовой шаровой кран угловой с фильтром 1/2" х 1/2" НР VT.282.N.0404</v>
          </cell>
          <cell r="C57" t="str">
            <v>шт.</v>
          </cell>
          <cell r="D57">
            <v>1</v>
          </cell>
          <cell r="E57">
            <v>324</v>
          </cell>
          <cell r="F57">
            <v>324</v>
          </cell>
          <cell r="G57">
            <v>1</v>
          </cell>
          <cell r="I57" t="str">
            <v>к</v>
          </cell>
          <cell r="K57" t="str">
            <v>00-00001218</v>
          </cell>
        </row>
        <row r="58">
          <cell r="B58" t="str">
            <v>Бытовой шаровой кран угловой с фильтром 1/2" х 3/4" НР VT.282.N.0405</v>
          </cell>
          <cell r="C58" t="str">
            <v>шт.</v>
          </cell>
          <cell r="D58">
            <v>1</v>
          </cell>
          <cell r="E58">
            <v>319</v>
          </cell>
          <cell r="F58">
            <v>319</v>
          </cell>
          <cell r="G58">
            <v>1</v>
          </cell>
          <cell r="I58" t="str">
            <v>к</v>
          </cell>
          <cell r="K58" t="str">
            <v>00-00001219</v>
          </cell>
        </row>
        <row r="59">
          <cell r="B59" t="str">
            <v>Бытовой шаровой кран угловой с фильтром 1/2" х М10 НР VT.282.N.0410</v>
          </cell>
          <cell r="C59" t="str">
            <v>шт.</v>
          </cell>
          <cell r="D59">
            <v>1</v>
          </cell>
          <cell r="E59">
            <v>310</v>
          </cell>
          <cell r="F59">
            <v>310</v>
          </cell>
          <cell r="G59">
            <v>1</v>
          </cell>
          <cell r="I59" t="str">
            <v>к</v>
          </cell>
          <cell r="K59" t="str">
            <v>00-00001220</v>
          </cell>
        </row>
        <row r="60">
          <cell r="B60" t="str">
            <v>Вентиль / корпус ВЧШГ с ISO муфтами арт.2600 1"-32</v>
          </cell>
          <cell r="C60" t="str">
            <v>шт.</v>
          </cell>
          <cell r="E60">
            <v>8379</v>
          </cell>
          <cell r="F60">
            <v>0</v>
          </cell>
          <cell r="G60">
            <v>1</v>
          </cell>
        </row>
        <row r="61">
          <cell r="B61" t="str">
            <v>Вентиль бытовой для смесителя 1/2" НР х М10 VT.281.N.0410</v>
          </cell>
          <cell r="C61" t="str">
            <v>шт.</v>
          </cell>
          <cell r="D61">
            <v>1</v>
          </cell>
          <cell r="E61">
            <v>246</v>
          </cell>
          <cell r="F61">
            <v>246</v>
          </cell>
          <cell r="G61">
            <v>1</v>
          </cell>
          <cell r="I61" t="str">
            <v>к</v>
          </cell>
          <cell r="K61" t="str">
            <v>00-00001217</v>
          </cell>
        </row>
        <row r="62">
          <cell r="B62" t="str">
            <v>Вентиль полипропиленовый 20 мм VTp.712.0.020</v>
          </cell>
          <cell r="C62" t="str">
            <v>шт.</v>
          </cell>
          <cell r="D62">
            <v>1</v>
          </cell>
          <cell r="E62">
            <v>283</v>
          </cell>
          <cell r="F62">
            <v>283</v>
          </cell>
          <cell r="G62">
            <v>1</v>
          </cell>
          <cell r="H62" t="str">
            <v>вентиль</v>
          </cell>
          <cell r="I62" t="str">
            <v>ппр</v>
          </cell>
          <cell r="K62" t="str">
            <v>00-00001062</v>
          </cell>
        </row>
        <row r="63">
          <cell r="B63" t="str">
            <v>Вентиль полипропиленовый 25 мм VTp.712.0.025</v>
          </cell>
          <cell r="C63" t="str">
            <v>шт.</v>
          </cell>
          <cell r="D63">
            <v>1</v>
          </cell>
          <cell r="E63">
            <v>356</v>
          </cell>
          <cell r="F63">
            <v>356</v>
          </cell>
          <cell r="G63">
            <v>1</v>
          </cell>
          <cell r="H63" t="str">
            <v>вентиль</v>
          </cell>
          <cell r="I63" t="str">
            <v>ппр</v>
          </cell>
          <cell r="K63" t="str">
            <v>00-00001063</v>
          </cell>
        </row>
        <row r="64">
          <cell r="B64" t="str">
            <v>Вентиль полипропиленовый 32 мм VTp.712.0.032</v>
          </cell>
          <cell r="C64" t="str">
            <v>шт.</v>
          </cell>
          <cell r="D64">
            <v>1</v>
          </cell>
          <cell r="E64">
            <v>553</v>
          </cell>
          <cell r="F64">
            <v>553</v>
          </cell>
          <cell r="G64">
            <v>1</v>
          </cell>
          <cell r="H64" t="str">
            <v>вентиль</v>
          </cell>
          <cell r="I64" t="str">
            <v>ппр</v>
          </cell>
          <cell r="K64" t="str">
            <v>00-00001064</v>
          </cell>
        </row>
        <row r="65">
          <cell r="B65" t="str">
            <v>Вентиль полипропиленовый прямоточный 20 мм VTp.714.0.020</v>
          </cell>
          <cell r="C65" t="str">
            <v>шт.</v>
          </cell>
          <cell r="D65">
            <v>1</v>
          </cell>
          <cell r="E65">
            <v>206</v>
          </cell>
          <cell r="F65">
            <v>206</v>
          </cell>
          <cell r="G65">
            <v>1</v>
          </cell>
          <cell r="H65" t="str">
            <v>вентиль</v>
          </cell>
          <cell r="I65" t="str">
            <v>ппр</v>
          </cell>
          <cell r="K65" t="str">
            <v>00-00001070</v>
          </cell>
        </row>
        <row r="66">
          <cell r="B66" t="str">
            <v>Вентиль полипропиленовый прямоточный 25 мм VTp.714.0.025</v>
          </cell>
          <cell r="C66" t="str">
            <v>шт.</v>
          </cell>
          <cell r="D66">
            <v>1</v>
          </cell>
          <cell r="E66">
            <v>237</v>
          </cell>
          <cell r="F66">
            <v>237</v>
          </cell>
          <cell r="G66">
            <v>1</v>
          </cell>
          <cell r="H66" t="str">
            <v>вентиль</v>
          </cell>
          <cell r="I66" t="str">
            <v>ппр</v>
          </cell>
          <cell r="K66" t="str">
            <v>00-00001071</v>
          </cell>
        </row>
        <row r="67">
          <cell r="B67" t="str">
            <v>Вентиль полипропиленовый прямоточный 32 мм VTp.714.0.032</v>
          </cell>
          <cell r="C67" t="str">
            <v>шт.</v>
          </cell>
          <cell r="D67">
            <v>1</v>
          </cell>
          <cell r="E67">
            <v>411</v>
          </cell>
          <cell r="F67">
            <v>411</v>
          </cell>
          <cell r="G67">
            <v>1</v>
          </cell>
          <cell r="H67" t="str">
            <v>вентиль</v>
          </cell>
          <cell r="I67" t="str">
            <v>ппр</v>
          </cell>
          <cell r="K67" t="str">
            <v>00-00001072</v>
          </cell>
        </row>
        <row r="68">
          <cell r="B68" t="str">
            <v>Вентиль полипропиленовый хромированный 20 мм VTp.713.0.020</v>
          </cell>
          <cell r="C68" t="str">
            <v>шт.</v>
          </cell>
          <cell r="D68">
            <v>1</v>
          </cell>
          <cell r="E68">
            <v>756</v>
          </cell>
          <cell r="F68">
            <v>756</v>
          </cell>
          <cell r="G68">
            <v>1</v>
          </cell>
          <cell r="H68" t="str">
            <v>вентиль</v>
          </cell>
          <cell r="I68" t="str">
            <v>ппр</v>
          </cell>
          <cell r="K68" t="str">
            <v>00-00001068</v>
          </cell>
        </row>
        <row r="69">
          <cell r="B69" t="str">
            <v>Вентиль полипропиленовый хромированный 25 мм VTp.713.0.025</v>
          </cell>
          <cell r="C69" t="str">
            <v>шт.</v>
          </cell>
          <cell r="D69">
            <v>1</v>
          </cell>
          <cell r="E69">
            <v>641</v>
          </cell>
          <cell r="F69">
            <v>641</v>
          </cell>
          <cell r="G69">
            <v>1</v>
          </cell>
          <cell r="H69" t="str">
            <v>вентиль</v>
          </cell>
          <cell r="I69" t="str">
            <v>ппр</v>
          </cell>
          <cell r="K69" t="str">
            <v>00-00001069</v>
          </cell>
        </row>
        <row r="70">
          <cell r="B70" t="str">
            <v>Вентиль прямоточный с косым фильтром 1/2" ВР VT.053.N.04</v>
          </cell>
          <cell r="C70" t="str">
            <v>шт.</v>
          </cell>
          <cell r="D70">
            <v>1</v>
          </cell>
          <cell r="E70">
            <v>518</v>
          </cell>
          <cell r="F70">
            <v>518</v>
          </cell>
          <cell r="G70">
            <v>1</v>
          </cell>
          <cell r="I70" t="str">
            <v>к</v>
          </cell>
          <cell r="K70" t="str">
            <v>00-00001229</v>
          </cell>
        </row>
        <row r="71">
          <cell r="B71" t="str">
            <v>Вентиль прямоточный с косым фильтром 3/4" ВР VT.053.N.05</v>
          </cell>
          <cell r="C71" t="str">
            <v>шт.</v>
          </cell>
          <cell r="D71">
            <v>1</v>
          </cell>
          <cell r="E71">
            <v>921</v>
          </cell>
          <cell r="F71">
            <v>921</v>
          </cell>
          <cell r="G71">
            <v>1</v>
          </cell>
          <cell r="I71" t="str">
            <v>к</v>
          </cell>
          <cell r="K71" t="str">
            <v>00-00001230</v>
          </cell>
        </row>
        <row r="72">
          <cell r="B72" t="str">
            <v>Вентиль угловой для подключения бытовой техники 1/2" х 1/2" НР VT.240.N.04</v>
          </cell>
          <cell r="C72" t="str">
            <v>шт.</v>
          </cell>
          <cell r="D72">
            <v>1</v>
          </cell>
          <cell r="E72">
            <v>279</v>
          </cell>
          <cell r="F72">
            <v>279</v>
          </cell>
          <cell r="G72">
            <v>1</v>
          </cell>
          <cell r="I72" t="str">
            <v>к</v>
          </cell>
          <cell r="K72" t="str">
            <v>00-00001224</v>
          </cell>
        </row>
        <row r="73">
          <cell r="B73" t="str">
            <v>Вентиль угловой для подключения бытовой техники 1/2" х 3/4" НР VT.240.N.05</v>
          </cell>
          <cell r="C73" t="str">
            <v>шт.</v>
          </cell>
          <cell r="D73">
            <v>1</v>
          </cell>
          <cell r="E73">
            <v>300</v>
          </cell>
          <cell r="F73">
            <v>300</v>
          </cell>
          <cell r="G73">
            <v>1</v>
          </cell>
          <cell r="I73" t="str">
            <v>к</v>
          </cell>
          <cell r="K73" t="str">
            <v>00-00001225</v>
          </cell>
        </row>
        <row r="74">
          <cell r="B74" t="str">
            <v>Вентиль-тройник бытовой 1/2" х 3/4" х 1/2" ВР-НР-НР VT.255.N.04</v>
          </cell>
          <cell r="C74" t="str">
            <v>шт.</v>
          </cell>
          <cell r="D74">
            <v>1</v>
          </cell>
          <cell r="E74">
            <v>320</v>
          </cell>
          <cell r="F74">
            <v>320</v>
          </cell>
          <cell r="G74">
            <v>1</v>
          </cell>
          <cell r="I74" t="str">
            <v>к</v>
          </cell>
          <cell r="K74" t="str">
            <v>00-00001215</v>
          </cell>
        </row>
        <row r="75">
          <cell r="B75" t="str">
            <v>Вентиль-тройник бытовой 3/4" х 3/4" х 3/4" ВР-НР-НР VT.230.N.05</v>
          </cell>
          <cell r="C75" t="str">
            <v>шт.</v>
          </cell>
          <cell r="D75">
            <v>1</v>
          </cell>
          <cell r="E75">
            <v>523</v>
          </cell>
          <cell r="F75">
            <v>523</v>
          </cell>
          <cell r="G75">
            <v>1</v>
          </cell>
          <cell r="I75" t="str">
            <v>к</v>
          </cell>
          <cell r="K75" t="str">
            <v>00-00001214</v>
          </cell>
        </row>
        <row r="76">
          <cell r="B76" t="str">
            <v>Вилка с заземлением</v>
          </cell>
          <cell r="C76" t="str">
            <v>шт.</v>
          </cell>
          <cell r="E76">
            <v>79</v>
          </cell>
          <cell r="F76">
            <v>0</v>
          </cell>
          <cell r="G76">
            <v>1</v>
          </cell>
          <cell r="K76" t="str">
            <v>00-00000144</v>
          </cell>
        </row>
        <row r="77">
          <cell r="B77" t="str">
            <v>Вилка с заземлением угловая, Makel</v>
          </cell>
          <cell r="C77" t="str">
            <v>шт.</v>
          </cell>
          <cell r="E77">
            <v>84</v>
          </cell>
          <cell r="F77">
            <v>0</v>
          </cell>
          <cell r="G77">
            <v>1</v>
          </cell>
        </row>
        <row r="78">
          <cell r="B78" t="str">
            <v>Вода техническая*</v>
          </cell>
          <cell r="C78" t="str">
            <v>м3</v>
          </cell>
          <cell r="E78" t="str">
            <v>Заказчика</v>
          </cell>
          <cell r="F78" t="e">
            <v>#VALUE!</v>
          </cell>
          <cell r="G78">
            <v>1</v>
          </cell>
        </row>
        <row r="79">
          <cell r="B79" t="str">
            <v>Водонагреватель накопительный Thermex ERS 100 V Silverheat</v>
          </cell>
          <cell r="C79" t="str">
            <v>шт.</v>
          </cell>
          <cell r="E79">
            <v>8950</v>
          </cell>
          <cell r="F79">
            <v>0</v>
          </cell>
          <cell r="G79">
            <v>1</v>
          </cell>
          <cell r="K79" t="str">
            <v>00-00002124</v>
          </cell>
        </row>
        <row r="80">
          <cell r="B80" t="str">
            <v>Водонагреватель накопительный Thermex ERS 50 V Silverheat</v>
          </cell>
          <cell r="C80" t="str">
            <v>шт.</v>
          </cell>
          <cell r="E80">
            <v>7600</v>
          </cell>
          <cell r="F80">
            <v>0</v>
          </cell>
          <cell r="G80">
            <v>1</v>
          </cell>
          <cell r="K80" t="str">
            <v>00-00002121</v>
          </cell>
        </row>
        <row r="81">
          <cell r="B81" t="str">
            <v>Водонагреватель накопительный Thermex ERS 80 H Silverheat</v>
          </cell>
          <cell r="C81" t="str">
            <v>шт.</v>
          </cell>
          <cell r="E81">
            <v>8500</v>
          </cell>
          <cell r="F81">
            <v>0</v>
          </cell>
          <cell r="G81">
            <v>1</v>
          </cell>
          <cell r="K81" t="str">
            <v>00-00002122</v>
          </cell>
        </row>
        <row r="82">
          <cell r="B82" t="str">
            <v>Водонагреватель накопительный Thermex ERS 80 V Silverheat</v>
          </cell>
          <cell r="C82" t="str">
            <v>шт.</v>
          </cell>
          <cell r="E82">
            <v>8200</v>
          </cell>
          <cell r="F82">
            <v>0</v>
          </cell>
          <cell r="G82">
            <v>1</v>
          </cell>
          <cell r="K82" t="str">
            <v>00-00002123</v>
          </cell>
        </row>
        <row r="83">
          <cell r="B83" t="str">
            <v>Водонагреватель накопительный Thermex ESS 30 V Silverheat</v>
          </cell>
          <cell r="C83" t="str">
            <v>шт.</v>
          </cell>
          <cell r="E83">
            <v>7300</v>
          </cell>
          <cell r="F83">
            <v>0</v>
          </cell>
          <cell r="G83">
            <v>1</v>
          </cell>
          <cell r="K83" t="str">
            <v>00-00002119</v>
          </cell>
        </row>
        <row r="84">
          <cell r="B84" t="str">
            <v>Водонагреватель накопительный Thermex ESS 50 H Silverheat</v>
          </cell>
          <cell r="C84" t="str">
            <v>шт.</v>
          </cell>
          <cell r="E84">
            <v>8050</v>
          </cell>
          <cell r="F84">
            <v>0</v>
          </cell>
          <cell r="G84">
            <v>1</v>
          </cell>
          <cell r="K84" t="str">
            <v>00-00002120</v>
          </cell>
        </row>
        <row r="85">
          <cell r="B85" t="str">
            <v>Водонагреватель накопительный Thermex FSS 80 V</v>
          </cell>
          <cell r="C85" t="str">
            <v>шт.</v>
          </cell>
          <cell r="E85">
            <v>18360</v>
          </cell>
          <cell r="F85">
            <v>0</v>
          </cell>
          <cell r="G85">
            <v>1</v>
          </cell>
        </row>
        <row r="86">
          <cell r="B86" t="str">
            <v>Водорозетка обжимная проходная 16 мм х 1/2" VTm.334.N.160416</v>
          </cell>
          <cell r="C86" t="str">
            <v>шт.</v>
          </cell>
          <cell r="D86">
            <v>1</v>
          </cell>
          <cell r="E86">
            <v>331</v>
          </cell>
          <cell r="F86">
            <v>331</v>
          </cell>
          <cell r="G86">
            <v>1</v>
          </cell>
          <cell r="I86" t="str">
            <v>обж*р</v>
          </cell>
          <cell r="K86" t="str">
            <v>00-00000690</v>
          </cell>
        </row>
        <row r="87">
          <cell r="B87" t="str">
            <v>Водорозетка обжимная проходная 20 мм х 1/2" VTm.334.N.200420</v>
          </cell>
          <cell r="C87" t="str">
            <v>шт.</v>
          </cell>
          <cell r="D87">
            <v>1</v>
          </cell>
          <cell r="E87">
            <v>417</v>
          </cell>
          <cell r="F87">
            <v>417</v>
          </cell>
          <cell r="G87">
            <v>1</v>
          </cell>
          <cell r="I87" t="str">
            <v>обж*р</v>
          </cell>
          <cell r="K87" t="str">
            <v>00-00000691</v>
          </cell>
        </row>
        <row r="88">
          <cell r="B88" t="str">
            <v>Водорозетка полипропиленовая 20 мм х 1/2" ВР VTp.754.0.02004</v>
          </cell>
          <cell r="C88" t="str">
            <v>шт.</v>
          </cell>
          <cell r="D88">
            <v>1</v>
          </cell>
          <cell r="E88">
            <v>62</v>
          </cell>
          <cell r="F88">
            <v>62</v>
          </cell>
          <cell r="G88">
            <v>1</v>
          </cell>
          <cell r="H88" t="str">
            <v>в-р</v>
          </cell>
          <cell r="I88" t="str">
            <v>ппр</v>
          </cell>
          <cell r="K88" t="str">
            <v>00-00001007</v>
          </cell>
        </row>
        <row r="89">
          <cell r="B89" t="str">
            <v>Водорозетка полипропиленовая 20 мм х 1/2" НР VTp.755.0.02004</v>
          </cell>
          <cell r="C89" t="str">
            <v>шт.</v>
          </cell>
          <cell r="D89">
            <v>1</v>
          </cell>
          <cell r="E89">
            <v>88</v>
          </cell>
          <cell r="F89">
            <v>88</v>
          </cell>
          <cell r="G89">
            <v>1</v>
          </cell>
          <cell r="H89" t="str">
            <v>в-р</v>
          </cell>
          <cell r="I89" t="str">
            <v>ппр</v>
          </cell>
          <cell r="K89" t="str">
            <v>00-00001009</v>
          </cell>
        </row>
        <row r="90">
          <cell r="B90" t="str">
            <v>Водорозетка полипропиленовая 20х1/2" ВР</v>
          </cell>
          <cell r="C90" t="str">
            <v>шт.</v>
          </cell>
          <cell r="E90">
            <v>92</v>
          </cell>
          <cell r="F90">
            <v>0</v>
          </cell>
          <cell r="G90">
            <v>1</v>
          </cell>
          <cell r="H90" t="str">
            <v>у</v>
          </cell>
          <cell r="I90" t="str">
            <v>ппр*р</v>
          </cell>
          <cell r="K90" t="str">
            <v>00-00000512</v>
          </cell>
        </row>
        <row r="91">
          <cell r="B91" t="str">
            <v>Водорозетка полипропиленовая 25 мм х 1/2" ВР VTp.754.0.02504</v>
          </cell>
          <cell r="C91" t="str">
            <v>шт.</v>
          </cell>
          <cell r="D91">
            <v>1</v>
          </cell>
          <cell r="E91">
            <v>84</v>
          </cell>
          <cell r="F91">
            <v>84</v>
          </cell>
          <cell r="G91">
            <v>1</v>
          </cell>
          <cell r="H91" t="str">
            <v>в-р</v>
          </cell>
          <cell r="I91" t="str">
            <v>ппр</v>
          </cell>
          <cell r="K91" t="str">
            <v>00-00001008</v>
          </cell>
        </row>
        <row r="92">
          <cell r="B92" t="str">
            <v>Водорозетка полипропиленовая 25 мм х 1/2" НР VTp.755.0.02504</v>
          </cell>
          <cell r="C92" t="str">
            <v>шт.</v>
          </cell>
          <cell r="D92">
            <v>1</v>
          </cell>
          <cell r="E92">
            <v>109</v>
          </cell>
          <cell r="F92">
            <v>109</v>
          </cell>
          <cell r="G92">
            <v>1</v>
          </cell>
          <cell r="H92" t="str">
            <v>в-р</v>
          </cell>
          <cell r="I92" t="str">
            <v>ппр</v>
          </cell>
          <cell r="K92" t="str">
            <v>00-00001010</v>
          </cell>
        </row>
        <row r="93">
          <cell r="B93" t="str">
            <v>Водосчетчик универсальный 1/2", 110 мм VLF-15U</v>
          </cell>
          <cell r="C93" t="str">
            <v>шт.</v>
          </cell>
          <cell r="D93">
            <v>1</v>
          </cell>
          <cell r="E93">
            <v>799</v>
          </cell>
          <cell r="F93">
            <v>799</v>
          </cell>
          <cell r="G93">
            <v>1</v>
          </cell>
          <cell r="H93" t="str">
            <v>приб.уч</v>
          </cell>
          <cell r="K93" t="str">
            <v>00-00001891</v>
          </cell>
        </row>
        <row r="94">
          <cell r="B94" t="str">
            <v>Водосчетчик универсальный 3/4", 105 мм VLF-20U</v>
          </cell>
          <cell r="C94" t="str">
            <v>шт.</v>
          </cell>
          <cell r="D94">
            <v>1</v>
          </cell>
          <cell r="E94">
            <v>1644</v>
          </cell>
          <cell r="F94">
            <v>1644</v>
          </cell>
          <cell r="G94">
            <v>1</v>
          </cell>
          <cell r="H94" t="str">
            <v>приб.уч</v>
          </cell>
          <cell r="K94" t="str">
            <v>00-00001892</v>
          </cell>
        </row>
        <row r="95">
          <cell r="B95" t="str">
            <v>Водосчетчик универсальный без сгонов 3/4", 110 мм VLF-15U-L</v>
          </cell>
          <cell r="C95" t="str">
            <v>шт.</v>
          </cell>
          <cell r="D95">
            <v>1</v>
          </cell>
          <cell r="E95">
            <v>699</v>
          </cell>
          <cell r="F95">
            <v>699</v>
          </cell>
          <cell r="G95">
            <v>1</v>
          </cell>
          <cell r="H95" t="str">
            <v>приб.уч</v>
          </cell>
          <cell r="K95" t="str">
            <v>00-00001893</v>
          </cell>
        </row>
        <row r="96">
          <cell r="B96" t="str">
            <v>Водосчетчик универсальный с импульсным выходом 1/2", 80 мм VLF-15U-I</v>
          </cell>
          <cell r="C96" t="str">
            <v>шт.</v>
          </cell>
          <cell r="D96">
            <v>1</v>
          </cell>
          <cell r="E96">
            <v>859</v>
          </cell>
          <cell r="F96">
            <v>859</v>
          </cell>
          <cell r="G96">
            <v>1</v>
          </cell>
          <cell r="H96" t="str">
            <v>приб.уч</v>
          </cell>
          <cell r="K96" t="str">
            <v>00-00001894</v>
          </cell>
        </row>
        <row r="97">
          <cell r="B97" t="str">
            <v>Воздухоотводчик автоматический 1/2" НР VT.502.NH.04</v>
          </cell>
          <cell r="C97" t="str">
            <v>шт.</v>
          </cell>
          <cell r="D97">
            <v>1</v>
          </cell>
          <cell r="E97">
            <v>308</v>
          </cell>
          <cell r="F97">
            <v>308</v>
          </cell>
          <cell r="G97">
            <v>1</v>
          </cell>
          <cell r="H97" t="str">
            <v>Арм.безоп.</v>
          </cell>
          <cell r="K97" t="str">
            <v>00-00001832</v>
          </cell>
        </row>
        <row r="98">
          <cell r="B98" t="str">
            <v>Воздухоотводчик автоматический для радиатора (левый) 1" VT.501.S. 06</v>
          </cell>
          <cell r="C98" t="str">
            <v>шт.</v>
          </cell>
          <cell r="D98">
            <v>1</v>
          </cell>
          <cell r="E98">
            <v>305</v>
          </cell>
          <cell r="F98">
            <v>305</v>
          </cell>
          <cell r="G98">
            <v>1</v>
          </cell>
          <cell r="H98" t="str">
            <v>Рад.арм.</v>
          </cell>
          <cell r="K98" t="str">
            <v>00-00001798</v>
          </cell>
        </row>
        <row r="99">
          <cell r="B99" t="str">
            <v>Воздухоотводчик автоматический для радиатора (правый) 1" VT.501.D. 06</v>
          </cell>
          <cell r="C99" t="str">
            <v>шт.</v>
          </cell>
          <cell r="D99">
            <v>1</v>
          </cell>
          <cell r="E99">
            <v>305</v>
          </cell>
          <cell r="F99">
            <v>305</v>
          </cell>
          <cell r="G99">
            <v>1</v>
          </cell>
          <cell r="H99" t="str">
            <v>Рад.арм.</v>
          </cell>
          <cell r="K99" t="str">
            <v>00-00001799</v>
          </cell>
        </row>
        <row r="100">
          <cell r="B100" t="str">
            <v>Вставка ремонтная для счетчика воды 1/2", 110 мм VTp.789.110.04</v>
          </cell>
          <cell r="C100" t="str">
            <v>шт.</v>
          </cell>
          <cell r="D100">
            <v>1</v>
          </cell>
          <cell r="E100">
            <v>108</v>
          </cell>
          <cell r="F100">
            <v>108</v>
          </cell>
          <cell r="G100">
            <v>1</v>
          </cell>
          <cell r="H100" t="str">
            <v>приб.уч</v>
          </cell>
          <cell r="K100" t="str">
            <v>00-00001895</v>
          </cell>
        </row>
        <row r="101">
          <cell r="B101" t="str">
            <v>Вставка ремонтная для счетчика воды 1/2", 80 мм VTp.789.080.04</v>
          </cell>
          <cell r="C101" t="str">
            <v>шт.</v>
          </cell>
          <cell r="D101">
            <v>1</v>
          </cell>
          <cell r="E101">
            <v>97</v>
          </cell>
          <cell r="F101">
            <v>97</v>
          </cell>
          <cell r="G101">
            <v>1</v>
          </cell>
          <cell r="H101" t="str">
            <v>приб.уч</v>
          </cell>
          <cell r="K101" t="str">
            <v>00-00001897</v>
          </cell>
        </row>
        <row r="102">
          <cell r="B102" t="str">
            <v>Вставка ремонтная для счетчика воды 3/4", 105 мм VTp.789.105.05</v>
          </cell>
          <cell r="C102" t="str">
            <v>шт.</v>
          </cell>
          <cell r="D102">
            <v>1</v>
          </cell>
          <cell r="E102">
            <v>108</v>
          </cell>
          <cell r="F102">
            <v>108</v>
          </cell>
          <cell r="G102">
            <v>1</v>
          </cell>
          <cell r="H102" t="str">
            <v>приб.уч</v>
          </cell>
          <cell r="K102" t="str">
            <v>00-00001896</v>
          </cell>
        </row>
        <row r="103">
          <cell r="B103" t="str">
            <v>Втулка опорная 32 латунная</v>
          </cell>
          <cell r="C103" t="str">
            <v>шт.</v>
          </cell>
          <cell r="E103">
            <v>138</v>
          </cell>
          <cell r="F103">
            <v>0</v>
          </cell>
          <cell r="G103">
            <v>1</v>
          </cell>
          <cell r="I103" t="str">
            <v>пнд</v>
          </cell>
          <cell r="J103" t="str">
            <v>латун</v>
          </cell>
        </row>
        <row r="104">
          <cell r="B104" t="str">
            <v>Втулка опорная 40 латунная</v>
          </cell>
          <cell r="C104" t="str">
            <v>шт.</v>
          </cell>
          <cell r="E104">
            <v>185</v>
          </cell>
          <cell r="F104">
            <v>0</v>
          </cell>
          <cell r="G104">
            <v>1</v>
          </cell>
          <cell r="I104" t="str">
            <v>пнд</v>
          </cell>
          <cell r="J104" t="str">
            <v>латун</v>
          </cell>
        </row>
        <row r="105">
          <cell r="B105" t="str">
            <v>Выключатель автоматический 16А</v>
          </cell>
          <cell r="C105" t="str">
            <v>шт.</v>
          </cell>
          <cell r="D105">
            <v>1</v>
          </cell>
          <cell r="E105">
            <v>250</v>
          </cell>
          <cell r="F105">
            <v>250</v>
          </cell>
          <cell r="G105">
            <v>1</v>
          </cell>
          <cell r="K105" t="str">
            <v>00-00002101</v>
          </cell>
        </row>
        <row r="106">
          <cell r="B106" t="str">
            <v>Гаситель гидроударов мембранный с манометром 0,155 л, 1/2" НР VT.CAR20.I.04001</v>
          </cell>
          <cell r="C106" t="str">
            <v>шт.</v>
          </cell>
          <cell r="D106">
            <v>1</v>
          </cell>
          <cell r="E106">
            <v>1295</v>
          </cell>
          <cell r="F106">
            <v>1295</v>
          </cell>
          <cell r="G106">
            <v>1</v>
          </cell>
          <cell r="H106" t="str">
            <v>Арм.безоп.</v>
          </cell>
          <cell r="K106" t="str">
            <v>00-00001849</v>
          </cell>
        </row>
        <row r="107">
          <cell r="B107" t="str">
            <v>Гвозди оцинкованные 4х120 1кг</v>
          </cell>
          <cell r="C107" t="str">
            <v>шт.</v>
          </cell>
          <cell r="D107">
            <v>1</v>
          </cell>
          <cell r="E107">
            <v>153</v>
          </cell>
          <cell r="F107">
            <v>153</v>
          </cell>
          <cell r="G107">
            <v>1</v>
          </cell>
        </row>
        <row r="108">
          <cell r="B108" t="str">
            <v>Геотекстиль</v>
          </cell>
          <cell r="C108" t="str">
            <v>м2</v>
          </cell>
          <cell r="E108">
            <v>36</v>
          </cell>
          <cell r="F108">
            <v>0</v>
          </cell>
          <cell r="G108">
            <v>1</v>
          </cell>
          <cell r="K108" t="str">
            <v>00-00000145</v>
          </cell>
        </row>
        <row r="109">
          <cell r="B109" t="str">
            <v>Герметик Рабберфлекс 600мл</v>
          </cell>
          <cell r="C109" t="str">
            <v>шт.</v>
          </cell>
          <cell r="D109">
            <v>1</v>
          </cell>
          <cell r="E109">
            <v>520</v>
          </cell>
          <cell r="F109">
            <v>520</v>
          </cell>
          <cell r="G109">
            <v>1</v>
          </cell>
          <cell r="K109" t="str">
            <v>00-00002140</v>
          </cell>
        </row>
        <row r="110">
          <cell r="B110" t="str">
            <v>Герметик силиконовый 290 мл прозрачный</v>
          </cell>
          <cell r="C110" t="str">
            <v>шт.</v>
          </cell>
          <cell r="E110">
            <v>266</v>
          </cell>
          <cell r="F110">
            <v>0</v>
          </cell>
          <cell r="G110">
            <v>1</v>
          </cell>
        </row>
        <row r="111">
          <cell r="B111" t="str">
            <v>Герметик силиконовый универсальный 290 мл белый</v>
          </cell>
          <cell r="C111" t="str">
            <v>шт.</v>
          </cell>
          <cell r="E111">
            <v>266</v>
          </cell>
          <cell r="F111">
            <v>0</v>
          </cell>
          <cell r="G111">
            <v>1</v>
          </cell>
        </row>
        <row r="112">
          <cell r="B112" t="str">
            <v>Гибкая подводка 1" ВР-ВР 100см</v>
          </cell>
          <cell r="C112" t="str">
            <v>шт.</v>
          </cell>
          <cell r="E112">
            <v>1069</v>
          </cell>
          <cell r="F112">
            <v>0</v>
          </cell>
          <cell r="G112">
            <v>1</v>
          </cell>
          <cell r="K112" t="str">
            <v>00-00000297</v>
          </cell>
        </row>
        <row r="113">
          <cell r="B113" t="str">
            <v>Гибкая подводка 1" ВР-ВР 60 см</v>
          </cell>
          <cell r="C113" t="str">
            <v>шт.</v>
          </cell>
          <cell r="D113">
            <v>1</v>
          </cell>
          <cell r="E113">
            <v>1069</v>
          </cell>
          <cell r="F113">
            <v>1069</v>
          </cell>
          <cell r="G113">
            <v>1</v>
          </cell>
          <cell r="K113" t="str">
            <v>00-00000333</v>
          </cell>
        </row>
        <row r="114">
          <cell r="B114" t="str">
            <v>Гибкая подводка для воды 200 см 1/2" в/в</v>
          </cell>
          <cell r="C114" t="str">
            <v>шт.</v>
          </cell>
          <cell r="E114">
            <v>290</v>
          </cell>
          <cell r="F114">
            <v>0</v>
          </cell>
          <cell r="G114">
            <v>1</v>
          </cell>
        </row>
        <row r="115">
          <cell r="B115" t="str">
            <v>Гидравлическая стрелка (гидрострелка) 1 1/4" VT.VAR00.G.07</v>
          </cell>
          <cell r="C115" t="str">
            <v>шт.</v>
          </cell>
          <cell r="D115">
            <v>1</v>
          </cell>
          <cell r="E115">
            <v>17271</v>
          </cell>
          <cell r="F115">
            <v>17271</v>
          </cell>
          <cell r="G115">
            <v>1</v>
          </cell>
          <cell r="H115" t="str">
            <v>Сист.модульн.монт.</v>
          </cell>
          <cell r="K115" t="str">
            <v>00-00001809</v>
          </cell>
        </row>
        <row r="116">
          <cell r="B116" t="str">
            <v>Гидравлическая стрелка из нержавеющей стали 1 1/4" VT.VAR05.SS.07</v>
          </cell>
          <cell r="C116" t="str">
            <v>шт.</v>
          </cell>
          <cell r="D116">
            <v>1</v>
          </cell>
          <cell r="E116">
            <v>12589</v>
          </cell>
          <cell r="F116">
            <v>12589</v>
          </cell>
          <cell r="G116">
            <v>1</v>
          </cell>
          <cell r="H116" t="str">
            <v>Сист.модульн.монт.</v>
          </cell>
          <cell r="K116" t="str">
            <v>00-00001817</v>
          </cell>
        </row>
        <row r="117">
          <cell r="B117" t="str">
            <v>Гидравлическая стрелка из нержавеющей стали 1" VT.VAR05.SS.06</v>
          </cell>
          <cell r="C117" t="str">
            <v>шт.</v>
          </cell>
          <cell r="D117">
            <v>1</v>
          </cell>
          <cell r="E117">
            <v>8891</v>
          </cell>
          <cell r="F117">
            <v>8891</v>
          </cell>
          <cell r="G117">
            <v>1</v>
          </cell>
          <cell r="H117" t="str">
            <v>Сист.модульн.монт.</v>
          </cell>
          <cell r="K117" t="str">
            <v>00-00001816</v>
          </cell>
        </row>
        <row r="118">
          <cell r="B118" t="str">
            <v>Гидроаккумулятор 24л горизонт</v>
          </cell>
          <cell r="C118" t="str">
            <v>шт.</v>
          </cell>
          <cell r="E118">
            <v>2199</v>
          </cell>
          <cell r="F118">
            <v>0</v>
          </cell>
          <cell r="G118">
            <v>1</v>
          </cell>
          <cell r="K118" t="str">
            <v>00-00000274</v>
          </cell>
        </row>
        <row r="119">
          <cell r="B119" t="str">
            <v>Гидроаккумулятор 50л вертик</v>
          </cell>
          <cell r="C119" t="str">
            <v>шт.</v>
          </cell>
          <cell r="E119">
            <v>3519</v>
          </cell>
          <cell r="F119">
            <v>0</v>
          </cell>
          <cell r="G119">
            <v>1</v>
          </cell>
          <cell r="K119" t="str">
            <v>00-00000275</v>
          </cell>
        </row>
        <row r="120">
          <cell r="B120" t="str">
            <v>Гильза для пресс-фитинга 16 мм VTm.290.N.000016</v>
          </cell>
          <cell r="C120" t="str">
            <v>шт.</v>
          </cell>
          <cell r="D120">
            <v>1</v>
          </cell>
          <cell r="E120">
            <v>27</v>
          </cell>
          <cell r="F120">
            <v>27</v>
          </cell>
          <cell r="G120">
            <v>1</v>
          </cell>
          <cell r="I120" t="str">
            <v>пресс</v>
          </cell>
          <cell r="K120" t="str">
            <v>00-00000775</v>
          </cell>
        </row>
        <row r="121">
          <cell r="B121" t="str">
            <v>Гильза для пресс-фитинга 20 мм VTm.290.N.000020</v>
          </cell>
          <cell r="C121" t="str">
            <v>шт.</v>
          </cell>
          <cell r="D121">
            <v>1</v>
          </cell>
          <cell r="E121">
            <v>38</v>
          </cell>
          <cell r="F121">
            <v>38</v>
          </cell>
          <cell r="G121">
            <v>1</v>
          </cell>
          <cell r="I121" t="str">
            <v>пресс</v>
          </cell>
          <cell r="K121" t="str">
            <v>00-00000776</v>
          </cell>
        </row>
        <row r="122">
          <cell r="B122" t="str">
            <v>Гильза для пресс-фитинга 26 мм VTm.290.N.000026</v>
          </cell>
          <cell r="C122" t="str">
            <v>шт.</v>
          </cell>
          <cell r="D122">
            <v>1</v>
          </cell>
          <cell r="E122">
            <v>53</v>
          </cell>
          <cell r="F122">
            <v>53</v>
          </cell>
          <cell r="G122">
            <v>1</v>
          </cell>
          <cell r="I122" t="str">
            <v>пресс</v>
          </cell>
          <cell r="K122" t="str">
            <v>00-00000777</v>
          </cell>
        </row>
        <row r="123">
          <cell r="B123" t="str">
            <v>Гильза для пресс-фитинга 32 мм VTm.290.N.000032</v>
          </cell>
          <cell r="C123" t="str">
            <v>шт.</v>
          </cell>
          <cell r="D123">
            <v>1</v>
          </cell>
          <cell r="E123">
            <v>81</v>
          </cell>
          <cell r="F123">
            <v>81</v>
          </cell>
          <cell r="G123">
            <v>1</v>
          </cell>
          <cell r="I123" t="str">
            <v>пресс</v>
          </cell>
          <cell r="K123" t="str">
            <v>00-00000778</v>
          </cell>
        </row>
        <row r="124">
          <cell r="B124" t="str">
            <v>Головка термостатическая жидкостная М30 × 1,5, 6,5-27,5 °C VT.3000.0.0</v>
          </cell>
          <cell r="C124" t="str">
            <v>шт.</v>
          </cell>
          <cell r="D124">
            <v>1</v>
          </cell>
          <cell r="E124">
            <v>469</v>
          </cell>
          <cell r="F124">
            <v>469</v>
          </cell>
          <cell r="G124">
            <v>1</v>
          </cell>
          <cell r="H124" t="str">
            <v>Эл.авт</v>
          </cell>
          <cell r="K124" t="str">
            <v>00-00001741</v>
          </cell>
        </row>
        <row r="125">
          <cell r="B125" t="str">
            <v>Головка термостатическая жидкостная М30 × 1,5, 6,5-28 °C VT.5000.0.0</v>
          </cell>
          <cell r="C125" t="str">
            <v>шт.</v>
          </cell>
          <cell r="D125">
            <v>1</v>
          </cell>
          <cell r="E125">
            <v>900</v>
          </cell>
          <cell r="F125">
            <v>900</v>
          </cell>
          <cell r="G125">
            <v>1</v>
          </cell>
          <cell r="H125" t="str">
            <v>Эл.авт</v>
          </cell>
          <cell r="K125" t="str">
            <v>00-00001742</v>
          </cell>
        </row>
        <row r="126">
          <cell r="B126" t="str">
            <v>Головка термостатическая твердотельная М30×1,5, 6,5-27,5 °C VT.1000.0.0</v>
          </cell>
          <cell r="C126" t="str">
            <v>шт.</v>
          </cell>
          <cell r="D126">
            <v>1</v>
          </cell>
          <cell r="E126">
            <v>655</v>
          </cell>
          <cell r="F126">
            <v>655</v>
          </cell>
          <cell r="G126">
            <v>1</v>
          </cell>
          <cell r="H126" t="str">
            <v>Эл.авт</v>
          </cell>
          <cell r="K126" t="str">
            <v>00-00001740</v>
          </cell>
        </row>
        <row r="127">
          <cell r="B127" t="str">
            <v>Гофра ПНД 16 под кабель</v>
          </cell>
          <cell r="C127" t="str">
            <v>м.</v>
          </cell>
          <cell r="E127">
            <v>21</v>
          </cell>
          <cell r="F127">
            <v>0</v>
          </cell>
          <cell r="G127">
            <v>1</v>
          </cell>
          <cell r="K127" t="str">
            <v>00-00000146</v>
          </cell>
        </row>
        <row r="128">
          <cell r="B128" t="str">
            <v>Греющий кабель Lavita 16 Вт/м c оплеткой</v>
          </cell>
          <cell r="C128" t="str">
            <v>м</v>
          </cell>
          <cell r="E128">
            <v>300</v>
          </cell>
          <cell r="F128">
            <v>0</v>
          </cell>
          <cell r="G128">
            <v>1</v>
          </cell>
          <cell r="K128" t="str">
            <v>00-00000319</v>
          </cell>
        </row>
        <row r="129">
          <cell r="B129" t="str">
            <v>Греющий кабель пищевой, 15м</v>
          </cell>
          <cell r="C129" t="str">
            <v>шт.</v>
          </cell>
          <cell r="D129">
            <v>1</v>
          </cell>
          <cell r="E129">
            <v>8000</v>
          </cell>
          <cell r="F129">
            <v>8000</v>
          </cell>
          <cell r="G129">
            <v>1</v>
          </cell>
          <cell r="I129" t="str">
            <v>х</v>
          </cell>
        </row>
        <row r="130">
          <cell r="B130" t="str">
            <v>Греющий кабель пищевой, 2м</v>
          </cell>
          <cell r="C130" t="str">
            <v>шт.</v>
          </cell>
          <cell r="D130">
            <v>0</v>
          </cell>
          <cell r="E130">
            <v>3000</v>
          </cell>
          <cell r="F130">
            <v>0</v>
          </cell>
          <cell r="G130">
            <v>1</v>
          </cell>
        </row>
        <row r="131">
          <cell r="B131" t="str">
            <v>Греющий кабель пищевой, 3м</v>
          </cell>
          <cell r="C131" t="str">
            <v>шт.</v>
          </cell>
          <cell r="E131">
            <v>3200</v>
          </cell>
          <cell r="F131">
            <v>0</v>
          </cell>
          <cell r="G131">
            <v>1</v>
          </cell>
          <cell r="I131" t="str">
            <v>х</v>
          </cell>
          <cell r="K131" t="str">
            <v>00-00000250</v>
          </cell>
        </row>
        <row r="132">
          <cell r="B132" t="str">
            <v>Греющий кабель пищевой, 4м</v>
          </cell>
          <cell r="C132" t="str">
            <v>шт.</v>
          </cell>
          <cell r="E132">
            <v>3600</v>
          </cell>
          <cell r="F132">
            <v>0</v>
          </cell>
          <cell r="G132">
            <v>1</v>
          </cell>
          <cell r="I132" t="str">
            <v>х</v>
          </cell>
        </row>
        <row r="133">
          <cell r="B133" t="str">
            <v>Греющий кабель пищевой, 5м</v>
          </cell>
          <cell r="C133" t="str">
            <v>шт.</v>
          </cell>
          <cell r="E133">
            <v>4000</v>
          </cell>
          <cell r="F133">
            <v>0</v>
          </cell>
          <cell r="G133">
            <v>1</v>
          </cell>
        </row>
        <row r="134">
          <cell r="B134" t="str">
            <v>Греющий кабель пищевой, 6м</v>
          </cell>
          <cell r="C134" t="str">
            <v>шт.</v>
          </cell>
          <cell r="E134">
            <v>4400</v>
          </cell>
          <cell r="F134">
            <v>0</v>
          </cell>
          <cell r="G134">
            <v>1</v>
          </cell>
          <cell r="I134" t="str">
            <v>х</v>
          </cell>
        </row>
        <row r="135">
          <cell r="B135" t="str">
            <v>Грибок вытяжной для канализационной трубы 110 мм</v>
          </cell>
          <cell r="C135" t="str">
            <v>шт.</v>
          </cell>
          <cell r="E135">
            <v>162</v>
          </cell>
          <cell r="F135">
            <v>0</v>
          </cell>
          <cell r="G135">
            <v>1</v>
          </cell>
          <cell r="K135" t="str">
            <v>00-00000148</v>
          </cell>
        </row>
        <row r="136">
          <cell r="B136" t="str">
            <v>Грибок вытяжной для канализационной трубы 50 мм</v>
          </cell>
          <cell r="C136" t="str">
            <v>шт.</v>
          </cell>
          <cell r="E136">
            <v>145</v>
          </cell>
          <cell r="F136">
            <v>0</v>
          </cell>
          <cell r="G136">
            <v>1</v>
          </cell>
        </row>
        <row r="137">
          <cell r="B137" t="str">
            <v>Группа безопасности бойлера 1/2" НР-ВР VT.461.N.04</v>
          </cell>
          <cell r="C137" t="str">
            <v>шт.</v>
          </cell>
          <cell r="D137">
            <v>1</v>
          </cell>
          <cell r="E137">
            <v>1760</v>
          </cell>
          <cell r="F137">
            <v>1760</v>
          </cell>
          <cell r="G137">
            <v>1</v>
          </cell>
          <cell r="H137" t="str">
            <v>Арм.безоп.</v>
          </cell>
          <cell r="K137" t="str">
            <v>00-00001846</v>
          </cell>
        </row>
        <row r="138">
          <cell r="B138" t="str">
            <v>Группа безопасности бойлера 3/4" НР-ВР VT.461.N.05</v>
          </cell>
          <cell r="C138" t="str">
            <v>шт.</v>
          </cell>
          <cell r="D138">
            <v>1</v>
          </cell>
          <cell r="E138">
            <v>2099</v>
          </cell>
          <cell r="F138">
            <v>2099</v>
          </cell>
          <cell r="G138">
            <v>1</v>
          </cell>
          <cell r="H138" t="str">
            <v>Арм.безоп.</v>
          </cell>
          <cell r="K138" t="str">
            <v>00-00001847</v>
          </cell>
        </row>
        <row r="139">
          <cell r="B139" t="str">
            <v>Группа безопасности котла 1" ВР VT.460.0.0</v>
          </cell>
          <cell r="C139" t="str">
            <v>шт.</v>
          </cell>
          <cell r="D139">
            <v>1</v>
          </cell>
          <cell r="E139">
            <v>1711</v>
          </cell>
          <cell r="F139">
            <v>1711</v>
          </cell>
          <cell r="G139">
            <v>1</v>
          </cell>
          <cell r="H139" t="str">
            <v>Арм.безоп.</v>
          </cell>
          <cell r="K139" t="str">
            <v>00-00001844</v>
          </cell>
        </row>
        <row r="140">
          <cell r="B140" t="str">
            <v>Группа безопасности расширительного бака 3/4" НР-ВР VT.495.0.0</v>
          </cell>
          <cell r="C140" t="str">
            <v>шт.</v>
          </cell>
          <cell r="D140">
            <v>1</v>
          </cell>
          <cell r="E140">
            <v>1697</v>
          </cell>
          <cell r="F140">
            <v>1697</v>
          </cell>
          <cell r="G140">
            <v>1</v>
          </cell>
          <cell r="H140" t="str">
            <v>Арм.безоп.</v>
          </cell>
          <cell r="K140" t="str">
            <v>00-00001845</v>
          </cell>
        </row>
        <row r="141">
          <cell r="B141" t="str">
            <v>Датчик температуры пола VT.AC501.0.0</v>
          </cell>
          <cell r="C141" t="str">
            <v>шт.</v>
          </cell>
          <cell r="D141">
            <v>1</v>
          </cell>
          <cell r="E141">
            <v>345</v>
          </cell>
          <cell r="F141">
            <v>345</v>
          </cell>
          <cell r="G141">
            <v>1</v>
          </cell>
          <cell r="H141" t="str">
            <v>Вод.теп.пол</v>
          </cell>
          <cell r="K141" t="str">
            <v>00-00001729</v>
          </cell>
        </row>
        <row r="142">
          <cell r="B142" t="str">
            <v>Двустенная труба гофрированная d110 мм</v>
          </cell>
          <cell r="C142" t="str">
            <v>м</v>
          </cell>
          <cell r="D142">
            <v>5</v>
          </cell>
          <cell r="E142">
            <v>205</v>
          </cell>
          <cell r="F142">
            <v>1025</v>
          </cell>
          <cell r="G142">
            <v>1</v>
          </cell>
          <cell r="H142" t="str">
            <v>тр</v>
          </cell>
        </row>
        <row r="143">
          <cell r="B143" t="str">
            <v>Двустенная труба гофрированная d160 мм</v>
          </cell>
          <cell r="C143" t="str">
            <v>м</v>
          </cell>
          <cell r="D143">
            <v>5</v>
          </cell>
          <cell r="E143">
            <v>330</v>
          </cell>
          <cell r="F143">
            <v>1650</v>
          </cell>
          <cell r="G143">
            <v>1</v>
          </cell>
          <cell r="H143" t="str">
            <v>тр</v>
          </cell>
        </row>
        <row r="144">
          <cell r="B144" t="str">
            <v>Двустенная труба гофрированная d340 мм 6 м с раструбом</v>
          </cell>
          <cell r="C144" t="str">
            <v>шт.</v>
          </cell>
          <cell r="E144">
            <v>5990</v>
          </cell>
          <cell r="F144">
            <v>0</v>
          </cell>
          <cell r="G144">
            <v>1</v>
          </cell>
        </row>
        <row r="145">
          <cell r="B145" t="str">
            <v>Двустенная труба гофрированная d460 мм 6 м с раструбом</v>
          </cell>
          <cell r="C145" t="str">
            <v>шт.</v>
          </cell>
          <cell r="E145">
            <v>9700</v>
          </cell>
          <cell r="F145">
            <v>0</v>
          </cell>
          <cell r="G145">
            <v>1</v>
          </cell>
        </row>
        <row r="146">
          <cell r="B146" t="str">
            <v>Днище для железобетонного кольца ПН 10 d 1000 мм</v>
          </cell>
          <cell r="C146" t="str">
            <v>шт.</v>
          </cell>
          <cell r="D146">
            <v>1</v>
          </cell>
          <cell r="E146">
            <v>1930</v>
          </cell>
          <cell r="F146">
            <v>1930</v>
          </cell>
          <cell r="G146">
            <v>1</v>
          </cell>
        </row>
        <row r="147">
          <cell r="B147" t="str">
            <v>Дождеприемник, 2 перегородки-сифона, пластиковая крышка, корзинка</v>
          </cell>
          <cell r="C147" t="str">
            <v>шт.</v>
          </cell>
          <cell r="E147">
            <v>1820</v>
          </cell>
          <cell r="F147">
            <v>0</v>
          </cell>
          <cell r="G147">
            <v>1</v>
          </cell>
          <cell r="K147" t="str">
            <v>00-00002127</v>
          </cell>
        </row>
        <row r="148">
          <cell r="B148" t="str">
            <v>Доска обрезная 25х150 2м</v>
          </cell>
          <cell r="C148" t="str">
            <v>шт.</v>
          </cell>
          <cell r="D148">
            <v>77</v>
          </cell>
          <cell r="E148">
            <v>114</v>
          </cell>
          <cell r="F148">
            <v>8778</v>
          </cell>
          <cell r="G148">
            <v>1</v>
          </cell>
        </row>
        <row r="149">
          <cell r="B149" t="str">
            <v>Доска обрезная 25х150 6м</v>
          </cell>
          <cell r="C149" t="str">
            <v>шт.</v>
          </cell>
          <cell r="E149">
            <v>250</v>
          </cell>
          <cell r="F149">
            <v>0</v>
          </cell>
          <cell r="G149">
            <v>1</v>
          </cell>
        </row>
        <row r="150">
          <cell r="B150" t="str">
            <v>Доска обрезная 50х100 3м</v>
          </cell>
          <cell r="C150" t="str">
            <v>шт.</v>
          </cell>
          <cell r="D150">
            <v>14</v>
          </cell>
          <cell r="E150">
            <v>162</v>
          </cell>
          <cell r="F150">
            <v>2268</v>
          </cell>
          <cell r="G150">
            <v>1</v>
          </cell>
        </row>
        <row r="151">
          <cell r="B151" t="str">
            <v>Доска обрезная 50х100 6м</v>
          </cell>
          <cell r="C151" t="str">
            <v>шт.</v>
          </cell>
          <cell r="D151">
            <v>4</v>
          </cell>
          <cell r="E151">
            <v>330</v>
          </cell>
          <cell r="F151">
            <v>1320</v>
          </cell>
          <cell r="G151">
            <v>1</v>
          </cell>
        </row>
        <row r="152">
          <cell r="B152" t="str">
            <v>Дренажная труба ДГТ-ПНД d 110 с перфорацией</v>
          </cell>
          <cell r="C152" t="str">
            <v>м</v>
          </cell>
          <cell r="E152">
            <v>78</v>
          </cell>
          <cell r="F152">
            <v>0</v>
          </cell>
          <cell r="G152">
            <v>1</v>
          </cell>
          <cell r="H152" t="str">
            <v>тр</v>
          </cell>
          <cell r="I152" t="str">
            <v>др</v>
          </cell>
          <cell r="K152" t="str">
            <v>00-00002128</v>
          </cell>
        </row>
        <row r="153">
          <cell r="B153" t="str">
            <v>Дренажная труба ДГТ-ПНД d 160 с перфорацией</v>
          </cell>
          <cell r="C153" t="str">
            <v>м</v>
          </cell>
          <cell r="E153">
            <v>148</v>
          </cell>
          <cell r="F153">
            <v>0</v>
          </cell>
          <cell r="G153">
            <v>1</v>
          </cell>
          <cell r="H153" t="str">
            <v>тр</v>
          </cell>
          <cell r="I153" t="str">
            <v>др</v>
          </cell>
        </row>
        <row r="154">
          <cell r="B154" t="str">
            <v>Дренажная труба ДГТ-ПНД d 200 в фильтре</v>
          </cell>
          <cell r="C154" t="str">
            <v>м</v>
          </cell>
          <cell r="E154">
            <v>232</v>
          </cell>
          <cell r="F154">
            <v>0</v>
          </cell>
          <cell r="G154">
            <v>1</v>
          </cell>
          <cell r="H154" t="str">
            <v>тр</v>
          </cell>
          <cell r="I154" t="str">
            <v>др</v>
          </cell>
        </row>
        <row r="155">
          <cell r="B155" t="str">
            <v>Дренажный колодец (высота 2000мм)</v>
          </cell>
          <cell r="C155" t="str">
            <v>шт.</v>
          </cell>
          <cell r="D155">
            <v>1</v>
          </cell>
          <cell r="E155">
            <v>7300</v>
          </cell>
          <cell r="F155">
            <v>7300</v>
          </cell>
          <cell r="G155">
            <v>1</v>
          </cell>
        </row>
        <row r="156">
          <cell r="B156" t="str">
            <v>Дренажный колодец (высота 2500мм)</v>
          </cell>
          <cell r="C156" t="str">
            <v>шт.</v>
          </cell>
          <cell r="D156">
            <v>1</v>
          </cell>
          <cell r="E156">
            <v>8600</v>
          </cell>
          <cell r="F156">
            <v>8600</v>
          </cell>
          <cell r="G156">
            <v>1</v>
          </cell>
        </row>
        <row r="157">
          <cell r="B157" t="str">
            <v>Дренажный колодец (высота 3000мм)</v>
          </cell>
          <cell r="C157" t="str">
            <v>шт.</v>
          </cell>
          <cell r="D157">
            <v>1</v>
          </cell>
          <cell r="E157">
            <v>9900</v>
          </cell>
          <cell r="F157">
            <v>9900</v>
          </cell>
          <cell r="G157">
            <v>1</v>
          </cell>
        </row>
        <row r="158">
          <cell r="B158" t="str">
            <v>Дренажный насос 400вт для грязной воды</v>
          </cell>
          <cell r="C158" t="str">
            <v>шт.</v>
          </cell>
          <cell r="E158">
            <v>3500</v>
          </cell>
          <cell r="F158">
            <v>0</v>
          </cell>
          <cell r="G158">
            <v>1</v>
          </cell>
          <cell r="K158" t="str">
            <v>00-00000285</v>
          </cell>
        </row>
        <row r="159">
          <cell r="B159" t="str">
            <v>Дренажный насос City pumps SPEED 50M</v>
          </cell>
          <cell r="C159" t="str">
            <v>шт.</v>
          </cell>
          <cell r="D159">
            <v>1</v>
          </cell>
          <cell r="E159">
            <v>7750</v>
          </cell>
          <cell r="F159">
            <v>7750</v>
          </cell>
          <cell r="G159">
            <v>1</v>
          </cell>
        </row>
        <row r="160">
          <cell r="B160" t="str">
            <v>Дренажный насос Omega 75SP</v>
          </cell>
          <cell r="C160" t="str">
            <v>шт.</v>
          </cell>
          <cell r="D160">
            <v>1</v>
          </cell>
          <cell r="E160">
            <v>5200</v>
          </cell>
          <cell r="F160">
            <v>5200</v>
          </cell>
          <cell r="G160">
            <v>1</v>
          </cell>
        </row>
        <row r="161">
          <cell r="B161" t="str">
            <v>Дренажный насос погружной Pedrollo TOP 1</v>
          </cell>
          <cell r="C161" t="str">
            <v>шт.</v>
          </cell>
          <cell r="E161">
            <v>10175</v>
          </cell>
          <cell r="F161">
            <v>0</v>
          </cell>
          <cell r="G161">
            <v>1</v>
          </cell>
          <cell r="K161" t="str">
            <v>00-00001898</v>
          </cell>
        </row>
        <row r="162">
          <cell r="B162" t="str">
            <v>Дренажный насос погружной Pedrollo TOP 2</v>
          </cell>
          <cell r="C162" t="str">
            <v>шт.</v>
          </cell>
          <cell r="E162">
            <v>10880</v>
          </cell>
          <cell r="F162">
            <v>0</v>
          </cell>
          <cell r="G162">
            <v>1</v>
          </cell>
        </row>
        <row r="163">
          <cell r="B163" t="str">
            <v>Дренажный тоннель Росток</v>
          </cell>
          <cell r="C163" t="str">
            <v>шт.</v>
          </cell>
          <cell r="D163">
            <v>1</v>
          </cell>
          <cell r="E163">
            <v>6200</v>
          </cell>
          <cell r="F163">
            <v>6200</v>
          </cell>
          <cell r="G163">
            <v>1</v>
          </cell>
        </row>
        <row r="164">
          <cell r="B164" t="str">
            <v>Дюбель 10х50 (20 шт.) нейлон Hard-Fix</v>
          </cell>
          <cell r="C164" t="str">
            <v>шт.</v>
          </cell>
          <cell r="E164">
            <v>67</v>
          </cell>
          <cell r="F164">
            <v>0</v>
          </cell>
          <cell r="G164">
            <v>1</v>
          </cell>
          <cell r="K164" t="str">
            <v>00-00002139</v>
          </cell>
        </row>
        <row r="165">
          <cell r="B165" t="str">
            <v>Дюбель 5х40 (100 шт.) полипропилен</v>
          </cell>
          <cell r="C165" t="str">
            <v>шт.</v>
          </cell>
          <cell r="E165">
            <v>51</v>
          </cell>
          <cell r="F165">
            <v>0</v>
          </cell>
          <cell r="G165">
            <v>1</v>
          </cell>
        </row>
        <row r="166">
          <cell r="B166" t="str">
            <v>Дюбель 6x30 NAT нейлон Sormat</v>
          </cell>
          <cell r="C166" t="str">
            <v>шт.</v>
          </cell>
          <cell r="E166">
            <v>2</v>
          </cell>
          <cell r="F166">
            <v>0</v>
          </cell>
          <cell r="G166">
            <v>1</v>
          </cell>
          <cell r="K166" t="str">
            <v>00-00002116</v>
          </cell>
        </row>
        <row r="167">
          <cell r="B167" t="str">
            <v>Дюбель 8x40 NAT нейлон Sormat</v>
          </cell>
          <cell r="C167" t="str">
            <v>шт.</v>
          </cell>
          <cell r="E167">
            <v>3</v>
          </cell>
          <cell r="F167">
            <v>0</v>
          </cell>
          <cell r="G167">
            <v>1</v>
          </cell>
        </row>
        <row r="168">
          <cell r="B168" t="str">
            <v>Емкость 0,5м3 (полиэтилен, 0,575х1,25м высота 1,1м)</v>
          </cell>
          <cell r="C168" t="str">
            <v>шт.</v>
          </cell>
          <cell r="D168">
            <v>1</v>
          </cell>
          <cell r="E168">
            <v>8500</v>
          </cell>
          <cell r="F168">
            <v>8500</v>
          </cell>
          <cell r="G168">
            <v>1</v>
          </cell>
        </row>
        <row r="169">
          <cell r="B169" t="str">
            <v>Емкость 1м3 (полиэтилен, 0,72х1,555м высота 1,355м)</v>
          </cell>
          <cell r="C169" t="str">
            <v>шт.</v>
          </cell>
          <cell r="D169">
            <v>1</v>
          </cell>
          <cell r="E169">
            <v>15620</v>
          </cell>
          <cell r="F169">
            <v>15620</v>
          </cell>
          <cell r="G169">
            <v>1</v>
          </cell>
        </row>
        <row r="170">
          <cell r="B170" t="str">
            <v>Емкость для принудительного выброса БиоДека</v>
          </cell>
          <cell r="C170" t="str">
            <v>шт.</v>
          </cell>
          <cell r="D170">
            <v>1</v>
          </cell>
          <cell r="E170">
            <v>3500</v>
          </cell>
          <cell r="F170">
            <v>3500</v>
          </cell>
          <cell r="G170">
            <v>1</v>
          </cell>
        </row>
        <row r="171">
          <cell r="B171" t="str">
            <v>Емкость еврокуб 1000л</v>
          </cell>
          <cell r="C171" t="str">
            <v>шт.</v>
          </cell>
          <cell r="E171">
            <v>16100</v>
          </cell>
          <cell r="F171">
            <v>0</v>
          </cell>
          <cell r="G171">
            <v>1</v>
          </cell>
        </row>
        <row r="172">
          <cell r="B172" t="str">
            <v>Емкость подземная «Росток» U 2000л</v>
          </cell>
          <cell r="C172" t="str">
            <v>шт.</v>
          </cell>
          <cell r="D172">
            <v>1</v>
          </cell>
          <cell r="E172">
            <v>35100</v>
          </cell>
          <cell r="F172">
            <v>35100</v>
          </cell>
          <cell r="G172">
            <v>1</v>
          </cell>
        </row>
        <row r="173">
          <cell r="B173" t="str">
            <v>Емкость подземная «Росток» U 3000л</v>
          </cell>
          <cell r="C173" t="str">
            <v>шт.</v>
          </cell>
          <cell r="D173">
            <v>1</v>
          </cell>
          <cell r="E173">
            <v>44100</v>
          </cell>
          <cell r="F173">
            <v>44100</v>
          </cell>
          <cell r="G173">
            <v>1</v>
          </cell>
        </row>
        <row r="174">
          <cell r="B174" t="str">
            <v>Емкость подземная «Росток» U 3000л с удлиняющей горловиной 940 мм</v>
          </cell>
          <cell r="C174" t="str">
            <v>шт.</v>
          </cell>
          <cell r="D174">
            <v>1</v>
          </cell>
          <cell r="E174">
            <v>53100</v>
          </cell>
          <cell r="F174">
            <v>53100</v>
          </cell>
          <cell r="G174">
            <v>1</v>
          </cell>
        </row>
        <row r="175">
          <cell r="B175" t="str">
            <v>Жидкое стекло 7.5 кг</v>
          </cell>
          <cell r="C175" t="str">
            <v>шт.</v>
          </cell>
          <cell r="E175">
            <v>269</v>
          </cell>
          <cell r="F175">
            <v>0</v>
          </cell>
          <cell r="G175">
            <v>1</v>
          </cell>
          <cell r="K175" t="str">
            <v>00-00002136</v>
          </cell>
        </row>
        <row r="176">
          <cell r="B176" t="str">
            <v>Жироуловитель FloTenk 1 л/с, под газон, с глубиной трассы до 360 мм</v>
          </cell>
          <cell r="C176" t="str">
            <v>шт.</v>
          </cell>
          <cell r="E176">
            <v>40000</v>
          </cell>
          <cell r="F176">
            <v>0</v>
          </cell>
          <cell r="G176">
            <v>1</v>
          </cell>
        </row>
        <row r="177">
          <cell r="B177" t="str">
            <v>Жироуловитель FloTenk 2 л/с (вертикальное исполнение)</v>
          </cell>
          <cell r="C177" t="str">
            <v>шт.</v>
          </cell>
          <cell r="E177">
            <v>45000</v>
          </cell>
          <cell r="F177">
            <v>0</v>
          </cell>
          <cell r="G177">
            <v>1</v>
          </cell>
        </row>
        <row r="178">
          <cell r="B178" t="str">
            <v>Заглушка внутренняя 110 мм</v>
          </cell>
          <cell r="C178" t="str">
            <v>шт.</v>
          </cell>
          <cell r="E178">
            <v>25</v>
          </cell>
          <cell r="F178">
            <v>0</v>
          </cell>
          <cell r="G178">
            <v>1</v>
          </cell>
          <cell r="H178" t="str">
            <v>загл</v>
          </cell>
          <cell r="I178" t="str">
            <v>к</v>
          </cell>
          <cell r="K178" t="str">
            <v>00-00000150</v>
          </cell>
        </row>
        <row r="179">
          <cell r="B179" t="str">
            <v>Заглушка внутренняя 40 мм</v>
          </cell>
          <cell r="C179" t="str">
            <v>шт.</v>
          </cell>
          <cell r="E179">
            <v>17</v>
          </cell>
          <cell r="F179">
            <v>0</v>
          </cell>
          <cell r="G179">
            <v>1</v>
          </cell>
          <cell r="H179" t="str">
            <v>загл</v>
          </cell>
          <cell r="I179" t="str">
            <v>к</v>
          </cell>
        </row>
        <row r="180">
          <cell r="B180" t="str">
            <v>Заглушка внутренняя 50 мм</v>
          </cell>
          <cell r="C180" t="str">
            <v>шт.</v>
          </cell>
          <cell r="E180">
            <v>16</v>
          </cell>
          <cell r="F180">
            <v>0</v>
          </cell>
          <cell r="G180">
            <v>1</v>
          </cell>
          <cell r="H180" t="str">
            <v>загл</v>
          </cell>
          <cell r="I180" t="str">
            <v>к</v>
          </cell>
          <cell r="K180" t="str">
            <v>00-00000151</v>
          </cell>
        </row>
        <row r="181">
          <cell r="B181" t="str">
            <v>Заглушка наружная 110 мм</v>
          </cell>
          <cell r="C181" t="str">
            <v>шт.</v>
          </cell>
          <cell r="E181">
            <v>76</v>
          </cell>
          <cell r="F181">
            <v>0</v>
          </cell>
          <cell r="G181">
            <v>1</v>
          </cell>
          <cell r="H181" t="str">
            <v>загл</v>
          </cell>
          <cell r="I181" t="str">
            <v>к</v>
          </cell>
          <cell r="K181" t="str">
            <v>00-00000152</v>
          </cell>
        </row>
        <row r="182">
          <cell r="B182" t="str">
            <v>Заглушка наружная 160 мм</v>
          </cell>
          <cell r="C182" t="str">
            <v>шт.</v>
          </cell>
          <cell r="E182">
            <v>158</v>
          </cell>
          <cell r="F182">
            <v>0</v>
          </cell>
          <cell r="G182">
            <v>1</v>
          </cell>
          <cell r="H182" t="str">
            <v>загл</v>
          </cell>
          <cell r="I182" t="str">
            <v>к</v>
          </cell>
        </row>
        <row r="183">
          <cell r="B183" t="str">
            <v>Заглушка ПНД компрессионная 25 мм</v>
          </cell>
          <cell r="C183" t="str">
            <v>шт.</v>
          </cell>
          <cell r="E183">
            <v>45</v>
          </cell>
          <cell r="F183">
            <v>0</v>
          </cell>
          <cell r="G183">
            <v>1</v>
          </cell>
          <cell r="H183" t="str">
            <v>загл</v>
          </cell>
          <cell r="I183" t="str">
            <v>пнд</v>
          </cell>
        </row>
        <row r="184">
          <cell r="B184" t="str">
            <v>Заглушка ПНД компрессионная 32 мм</v>
          </cell>
          <cell r="C184" t="str">
            <v>шт.</v>
          </cell>
          <cell r="E184">
            <v>55</v>
          </cell>
          <cell r="F184">
            <v>0</v>
          </cell>
          <cell r="G184">
            <v>1</v>
          </cell>
          <cell r="H184" t="str">
            <v>загл</v>
          </cell>
          <cell r="I184" t="str">
            <v>пнд</v>
          </cell>
        </row>
        <row r="185">
          <cell r="B185" t="str">
            <v>Заглушка полипропиленовая 1" НР VTp.791.0.06</v>
          </cell>
          <cell r="C185" t="str">
            <v>шт.</v>
          </cell>
          <cell r="D185">
            <v>1</v>
          </cell>
          <cell r="E185">
            <v>19</v>
          </cell>
          <cell r="F185">
            <v>19</v>
          </cell>
          <cell r="G185">
            <v>1</v>
          </cell>
          <cell r="H185" t="str">
            <v>загл</v>
          </cell>
          <cell r="I185" t="str">
            <v>ппр</v>
          </cell>
          <cell r="K185" t="str">
            <v>00-00001052</v>
          </cell>
        </row>
        <row r="186">
          <cell r="B186" t="str">
            <v>Заглушка полипропиленовая 1/2" НР</v>
          </cell>
          <cell r="C186" t="str">
            <v>шт.</v>
          </cell>
          <cell r="E186">
            <v>7</v>
          </cell>
          <cell r="F186">
            <v>0</v>
          </cell>
          <cell r="G186">
            <v>1</v>
          </cell>
          <cell r="I186" t="str">
            <v>ппр</v>
          </cell>
        </row>
        <row r="187">
          <cell r="B187" t="str">
            <v>Заглушка полипропиленовая 1/2" НР VTp.791.0.04</v>
          </cell>
          <cell r="C187" t="str">
            <v>шт.</v>
          </cell>
          <cell r="D187">
            <v>1</v>
          </cell>
          <cell r="E187">
            <v>7</v>
          </cell>
          <cell r="F187">
            <v>7</v>
          </cell>
          <cell r="G187">
            <v>1</v>
          </cell>
          <cell r="H187" t="str">
            <v>загл</v>
          </cell>
          <cell r="I187" t="str">
            <v>ппр</v>
          </cell>
          <cell r="K187" t="str">
            <v>00-00001050</v>
          </cell>
        </row>
        <row r="188">
          <cell r="B188" t="str">
            <v>Заглушка полипропиленовая 20 мм VTp.790.0.020</v>
          </cell>
          <cell r="C188" t="str">
            <v>шт.</v>
          </cell>
          <cell r="D188">
            <v>1</v>
          </cell>
          <cell r="E188">
            <v>6</v>
          </cell>
          <cell r="F188">
            <v>6</v>
          </cell>
          <cell r="G188">
            <v>1</v>
          </cell>
          <cell r="H188" t="str">
            <v>загл</v>
          </cell>
          <cell r="I188" t="str">
            <v>ппр</v>
          </cell>
          <cell r="K188" t="str">
            <v>00-00001046</v>
          </cell>
        </row>
        <row r="189">
          <cell r="B189" t="str">
            <v>Заглушка полипропиленовая 25 мм VTp.790.0.025</v>
          </cell>
          <cell r="C189" t="str">
            <v>шт.</v>
          </cell>
          <cell r="D189">
            <v>1</v>
          </cell>
          <cell r="E189">
            <v>7</v>
          </cell>
          <cell r="F189">
            <v>7</v>
          </cell>
          <cell r="G189">
            <v>1</v>
          </cell>
          <cell r="H189" t="str">
            <v>загл</v>
          </cell>
          <cell r="I189" t="str">
            <v>ппр</v>
          </cell>
          <cell r="K189" t="str">
            <v>00-00001047</v>
          </cell>
        </row>
        <row r="190">
          <cell r="B190" t="str">
            <v>Заглушка полипропиленовая 3/4" НР VTp.791.0.05</v>
          </cell>
          <cell r="C190" t="str">
            <v>шт.</v>
          </cell>
          <cell r="D190">
            <v>1</v>
          </cell>
          <cell r="E190">
            <v>8</v>
          </cell>
          <cell r="F190">
            <v>8</v>
          </cell>
          <cell r="G190">
            <v>1</v>
          </cell>
          <cell r="H190" t="str">
            <v>загл</v>
          </cell>
          <cell r="I190" t="str">
            <v>ппр</v>
          </cell>
          <cell r="K190" t="str">
            <v>00-00001051</v>
          </cell>
        </row>
        <row r="191">
          <cell r="B191" t="str">
            <v>Заглушка полипропиленовая 32 мм VTp.790.0.032</v>
          </cell>
          <cell r="C191" t="str">
            <v>шт.</v>
          </cell>
          <cell r="D191">
            <v>1</v>
          </cell>
          <cell r="E191">
            <v>12</v>
          </cell>
          <cell r="F191">
            <v>12</v>
          </cell>
          <cell r="G191">
            <v>1</v>
          </cell>
          <cell r="H191" t="str">
            <v>загл</v>
          </cell>
          <cell r="I191" t="str">
            <v>ппр</v>
          </cell>
          <cell r="K191" t="str">
            <v>00-00001048</v>
          </cell>
        </row>
        <row r="192">
          <cell r="B192" t="str">
            <v>Заглушка полипропиленовая 40 мм VTp.790.0.040</v>
          </cell>
          <cell r="C192" t="str">
            <v>шт.</v>
          </cell>
          <cell r="D192">
            <v>1</v>
          </cell>
          <cell r="E192">
            <v>19</v>
          </cell>
          <cell r="F192">
            <v>19</v>
          </cell>
          <cell r="G192">
            <v>1</v>
          </cell>
          <cell r="H192" t="str">
            <v>загл</v>
          </cell>
          <cell r="I192" t="str">
            <v>ппр</v>
          </cell>
          <cell r="K192" t="str">
            <v>00-00001049</v>
          </cell>
        </row>
        <row r="193">
          <cell r="B193" t="str">
            <v>Заглушка резьбовая 1 1/2" ВР VTr.590.N.0008</v>
          </cell>
          <cell r="C193" t="str">
            <v>шт.</v>
          </cell>
          <cell r="D193">
            <v>1</v>
          </cell>
          <cell r="E193">
            <v>276</v>
          </cell>
          <cell r="F193">
            <v>276</v>
          </cell>
          <cell r="G193">
            <v>1</v>
          </cell>
          <cell r="H193" t="str">
            <v>загл</v>
          </cell>
          <cell r="I193" t="str">
            <v>р</v>
          </cell>
          <cell r="K193" t="str">
            <v>00-00001406</v>
          </cell>
        </row>
        <row r="194">
          <cell r="B194" t="str">
            <v>Заглушка резьбовая 1 1/2" НР VTr.583.N.0008</v>
          </cell>
          <cell r="C194" t="str">
            <v>шт.</v>
          </cell>
          <cell r="D194">
            <v>1</v>
          </cell>
          <cell r="E194">
            <v>243</v>
          </cell>
          <cell r="F194">
            <v>243</v>
          </cell>
          <cell r="G194">
            <v>1</v>
          </cell>
          <cell r="H194" t="str">
            <v>загл</v>
          </cell>
          <cell r="I194" t="str">
            <v>р</v>
          </cell>
          <cell r="K194" t="str">
            <v>00-00001400</v>
          </cell>
        </row>
        <row r="195">
          <cell r="B195" t="str">
            <v>Заглушка резьбовая 1 1/4" ВР VTr.590.N.0007</v>
          </cell>
          <cell r="C195" t="str">
            <v>шт.</v>
          </cell>
          <cell r="D195">
            <v>1</v>
          </cell>
          <cell r="E195">
            <v>181</v>
          </cell>
          <cell r="F195">
            <v>181</v>
          </cell>
          <cell r="G195">
            <v>1</v>
          </cell>
          <cell r="H195" t="str">
            <v>загл</v>
          </cell>
          <cell r="I195" t="str">
            <v>р</v>
          </cell>
          <cell r="K195" t="str">
            <v>00-00001405</v>
          </cell>
        </row>
        <row r="196">
          <cell r="B196" t="str">
            <v>Заглушка резьбовая 1 1/4" НР VTr.583.N.0007</v>
          </cell>
          <cell r="C196" t="str">
            <v>шт.</v>
          </cell>
          <cell r="D196">
            <v>1</v>
          </cell>
          <cell r="E196">
            <v>227</v>
          </cell>
          <cell r="F196">
            <v>227</v>
          </cell>
          <cell r="G196">
            <v>1</v>
          </cell>
          <cell r="H196" t="str">
            <v>загл</v>
          </cell>
          <cell r="I196" t="str">
            <v>р</v>
          </cell>
          <cell r="K196" t="str">
            <v>00-00001399</v>
          </cell>
        </row>
        <row r="197">
          <cell r="B197" t="str">
            <v>Заглушка резьбовая 1" ВР VTr.590.N.0006</v>
          </cell>
          <cell r="C197" t="str">
            <v>шт.</v>
          </cell>
          <cell r="D197">
            <v>1</v>
          </cell>
          <cell r="E197">
            <v>88</v>
          </cell>
          <cell r="F197">
            <v>88</v>
          </cell>
          <cell r="G197">
            <v>1</v>
          </cell>
          <cell r="H197" t="str">
            <v>загл</v>
          </cell>
          <cell r="I197" t="str">
            <v>р</v>
          </cell>
          <cell r="K197" t="str">
            <v>00-00001404</v>
          </cell>
        </row>
        <row r="198">
          <cell r="B198" t="str">
            <v>Заглушка резьбовая 1" НР VTr.583.N.0006</v>
          </cell>
          <cell r="C198" t="str">
            <v>шт.</v>
          </cell>
          <cell r="D198">
            <v>1</v>
          </cell>
          <cell r="E198">
            <v>114</v>
          </cell>
          <cell r="F198">
            <v>114</v>
          </cell>
          <cell r="G198">
            <v>1</v>
          </cell>
          <cell r="H198" t="str">
            <v>загл</v>
          </cell>
          <cell r="I198" t="str">
            <v>р</v>
          </cell>
          <cell r="K198" t="str">
            <v>00-00001398</v>
          </cell>
        </row>
        <row r="199">
          <cell r="B199" t="str">
            <v>Заглушка резьбовая 1/2" ВР VTr.590.N.0004</v>
          </cell>
          <cell r="C199" t="str">
            <v>шт.</v>
          </cell>
          <cell r="D199">
            <v>1</v>
          </cell>
          <cell r="E199">
            <v>39</v>
          </cell>
          <cell r="F199">
            <v>39</v>
          </cell>
          <cell r="G199">
            <v>1</v>
          </cell>
          <cell r="H199" t="str">
            <v>загл</v>
          </cell>
          <cell r="I199" t="str">
            <v>р</v>
          </cell>
          <cell r="K199" t="str">
            <v>00-00001402</v>
          </cell>
        </row>
        <row r="200">
          <cell r="B200" t="str">
            <v>Заглушка резьбовая 1/2" НР VTr.583.N.0004</v>
          </cell>
          <cell r="C200" t="str">
            <v>шт.</v>
          </cell>
          <cell r="D200">
            <v>1</v>
          </cell>
          <cell r="E200">
            <v>43</v>
          </cell>
          <cell r="F200">
            <v>43</v>
          </cell>
          <cell r="G200">
            <v>1</v>
          </cell>
          <cell r="H200" t="str">
            <v>загл</v>
          </cell>
          <cell r="I200" t="str">
            <v>р</v>
          </cell>
          <cell r="K200" t="str">
            <v>00-00001396</v>
          </cell>
        </row>
        <row r="201">
          <cell r="B201" t="str">
            <v>Заглушка резьбовая 2" ВР VTr.590.N.0009</v>
          </cell>
          <cell r="C201" t="str">
            <v>шт.</v>
          </cell>
          <cell r="D201">
            <v>1</v>
          </cell>
          <cell r="E201">
            <v>438</v>
          </cell>
          <cell r="F201">
            <v>438</v>
          </cell>
          <cell r="G201">
            <v>1</v>
          </cell>
          <cell r="H201" t="str">
            <v>загл</v>
          </cell>
          <cell r="I201" t="str">
            <v>р</v>
          </cell>
          <cell r="K201" t="str">
            <v>00-00001407</v>
          </cell>
        </row>
        <row r="202">
          <cell r="B202" t="str">
            <v>Заглушка резьбовая 2" НР VTr.583.N.0009</v>
          </cell>
          <cell r="C202" t="str">
            <v>шт.</v>
          </cell>
          <cell r="D202">
            <v>1</v>
          </cell>
          <cell r="E202">
            <v>446</v>
          </cell>
          <cell r="F202">
            <v>446</v>
          </cell>
          <cell r="G202">
            <v>1</v>
          </cell>
          <cell r="H202" t="str">
            <v>загл</v>
          </cell>
          <cell r="I202" t="str">
            <v>р</v>
          </cell>
          <cell r="K202" t="str">
            <v>00-00001401</v>
          </cell>
        </row>
        <row r="203">
          <cell r="B203" t="str">
            <v>Заглушка резьбовая 3/4" ВР VTr.590.N.0005</v>
          </cell>
          <cell r="C203" t="str">
            <v>шт.</v>
          </cell>
          <cell r="D203">
            <v>1</v>
          </cell>
          <cell r="E203">
            <v>66</v>
          </cell>
          <cell r="F203">
            <v>66</v>
          </cell>
          <cell r="G203">
            <v>1</v>
          </cell>
          <cell r="H203" t="str">
            <v>загл</v>
          </cell>
          <cell r="I203" t="str">
            <v>р</v>
          </cell>
          <cell r="K203" t="str">
            <v>00-00001403</v>
          </cell>
        </row>
        <row r="204">
          <cell r="B204" t="str">
            <v>Заглушка резьбовая 3/4" НР VTr.583.N.0005</v>
          </cell>
          <cell r="C204" t="str">
            <v>шт.</v>
          </cell>
          <cell r="D204">
            <v>1</v>
          </cell>
          <cell r="E204">
            <v>67</v>
          </cell>
          <cell r="F204">
            <v>67</v>
          </cell>
          <cell r="G204">
            <v>1</v>
          </cell>
          <cell r="H204" t="str">
            <v>загл</v>
          </cell>
          <cell r="I204" t="str">
            <v>р</v>
          </cell>
          <cell r="K204" t="str">
            <v>00-00001397</v>
          </cell>
        </row>
        <row r="205">
          <cell r="B205" t="str">
            <v>Заглушка с ушком для пломбировки 1/2" ВР VTr.603.N.0004</v>
          </cell>
          <cell r="C205" t="str">
            <v>шт.</v>
          </cell>
          <cell r="D205">
            <v>1</v>
          </cell>
          <cell r="E205">
            <v>49</v>
          </cell>
          <cell r="F205">
            <v>49</v>
          </cell>
          <cell r="G205">
            <v>1</v>
          </cell>
          <cell r="H205" t="str">
            <v>загл</v>
          </cell>
          <cell r="I205" t="str">
            <v>р</v>
          </cell>
          <cell r="K205" t="str">
            <v>00-00001494</v>
          </cell>
        </row>
        <row r="206">
          <cell r="B206" t="str">
            <v>Заглушка с ушком для пломбировки 3/4" ВР VTr.603.N.0005</v>
          </cell>
          <cell r="C206" t="str">
            <v>шт.</v>
          </cell>
          <cell r="D206">
            <v>1</v>
          </cell>
          <cell r="E206">
            <v>87</v>
          </cell>
          <cell r="F206">
            <v>87</v>
          </cell>
          <cell r="G206">
            <v>1</v>
          </cell>
          <cell r="H206" t="str">
            <v>загл</v>
          </cell>
          <cell r="I206" t="str">
            <v>р</v>
          </cell>
          <cell r="K206" t="str">
            <v>00-00001495</v>
          </cell>
        </row>
        <row r="207">
          <cell r="B207" t="str">
            <v>Заделка под вилку + вилка</v>
          </cell>
          <cell r="C207" t="str">
            <v>шт.</v>
          </cell>
          <cell r="E207">
            <v>800</v>
          </cell>
          <cell r="F207">
            <v>0</v>
          </cell>
          <cell r="G207">
            <v>1</v>
          </cell>
          <cell r="K207" t="str">
            <v>00-00002094</v>
          </cell>
        </row>
        <row r="208">
          <cell r="B208" t="str">
            <v>Зажим троса 3мм.</v>
          </cell>
          <cell r="C208" t="str">
            <v>шт.</v>
          </cell>
          <cell r="E208">
            <v>83</v>
          </cell>
          <cell r="F208">
            <v>0</v>
          </cell>
          <cell r="G208">
            <v>1</v>
          </cell>
          <cell r="K208" t="str">
            <v>00-00000287</v>
          </cell>
        </row>
        <row r="209">
          <cell r="B209" t="str">
            <v>Запорно-регулировочный вентиль VALTEC 1" ВР VT.052.N.06</v>
          </cell>
          <cell r="C209" t="str">
            <v>шт.</v>
          </cell>
          <cell r="D209">
            <v>1</v>
          </cell>
          <cell r="E209">
            <v>1013</v>
          </cell>
          <cell r="F209">
            <v>1013</v>
          </cell>
          <cell r="G209">
            <v>1</v>
          </cell>
          <cell r="I209" t="str">
            <v>к</v>
          </cell>
          <cell r="K209" t="str">
            <v>00-00001228</v>
          </cell>
        </row>
        <row r="210">
          <cell r="B210" t="str">
            <v>Запорно-регулировочный вентиль VALTEC 1/2" ВР VT.052.N.04</v>
          </cell>
          <cell r="C210" t="str">
            <v>шт.</v>
          </cell>
          <cell r="D210">
            <v>1</v>
          </cell>
          <cell r="E210">
            <v>369</v>
          </cell>
          <cell r="F210">
            <v>369</v>
          </cell>
          <cell r="G210">
            <v>1</v>
          </cell>
          <cell r="I210" t="str">
            <v>к</v>
          </cell>
          <cell r="K210" t="str">
            <v>00-00001226</v>
          </cell>
        </row>
        <row r="211">
          <cell r="B211" t="str">
            <v>Запорно-регулировочный вентиль VALTEC 3/4" ВР VT.052.N.05</v>
          </cell>
          <cell r="C211" t="str">
            <v>шт.</v>
          </cell>
          <cell r="D211">
            <v>1</v>
          </cell>
          <cell r="E211">
            <v>671</v>
          </cell>
          <cell r="F211">
            <v>671</v>
          </cell>
          <cell r="G211">
            <v>1</v>
          </cell>
          <cell r="I211" t="str">
            <v>к</v>
          </cell>
          <cell r="K211" t="str">
            <v>00-00001227</v>
          </cell>
        </row>
        <row r="212">
          <cell r="B212" t="str">
            <v>Запорный клапан для коллекторных блоков Стандарт VT.VTC30.N.0</v>
          </cell>
          <cell r="C212" t="str">
            <v>шт.</v>
          </cell>
          <cell r="D212">
            <v>1</v>
          </cell>
          <cell r="E212">
            <v>528</v>
          </cell>
          <cell r="F212">
            <v>528</v>
          </cell>
          <cell r="G212">
            <v>1</v>
          </cell>
          <cell r="H212" t="str">
            <v>коллект</v>
          </cell>
          <cell r="K212" t="str">
            <v>00-00001683</v>
          </cell>
        </row>
        <row r="213">
          <cell r="B213" t="str">
            <v>Зональный коммуникатор 24 В, 6 каналов VT.ZC6.0.24</v>
          </cell>
          <cell r="C213" t="str">
            <v>шт.</v>
          </cell>
          <cell r="D213">
            <v>1</v>
          </cell>
          <cell r="E213">
            <v>4200</v>
          </cell>
          <cell r="F213">
            <v>4200</v>
          </cell>
          <cell r="G213">
            <v>1</v>
          </cell>
          <cell r="H213" t="str">
            <v>Вод.теп.пол</v>
          </cell>
          <cell r="K213" t="str">
            <v>00-00001723</v>
          </cell>
        </row>
        <row r="214">
          <cell r="B214" t="str">
            <v>Инвертор потока для косого фильтра 1" VT.116.N.06</v>
          </cell>
          <cell r="C214" t="str">
            <v>шт.</v>
          </cell>
          <cell r="D214">
            <v>1</v>
          </cell>
          <cell r="E214">
            <v>125</v>
          </cell>
          <cell r="F214">
            <v>125</v>
          </cell>
          <cell r="G214">
            <v>1</v>
          </cell>
          <cell r="I214" t="str">
            <v>фильтры</v>
          </cell>
          <cell r="K214" t="str">
            <v>00-00001533</v>
          </cell>
        </row>
        <row r="215">
          <cell r="B215" t="str">
            <v>Инвертор потока для косого фильтра 1/2" VT.116.N.04</v>
          </cell>
          <cell r="C215" t="str">
            <v>шт.</v>
          </cell>
          <cell r="D215">
            <v>1</v>
          </cell>
          <cell r="E215">
            <v>40</v>
          </cell>
          <cell r="F215">
            <v>40</v>
          </cell>
          <cell r="G215">
            <v>1</v>
          </cell>
          <cell r="I215" t="str">
            <v>фильтры</v>
          </cell>
          <cell r="K215" t="str">
            <v>00-00001531</v>
          </cell>
        </row>
        <row r="216">
          <cell r="B216" t="str">
            <v>Инвертор потока для косого фильтра 3/4" VT.116.N.05</v>
          </cell>
          <cell r="C216" t="str">
            <v>шт.</v>
          </cell>
          <cell r="D216">
            <v>1</v>
          </cell>
          <cell r="E216">
            <v>79</v>
          </cell>
          <cell r="F216">
            <v>79</v>
          </cell>
          <cell r="G216">
            <v>1</v>
          </cell>
          <cell r="I216" t="str">
            <v>фильтры</v>
          </cell>
          <cell r="K216" t="str">
            <v>00-00001532</v>
          </cell>
        </row>
        <row r="217">
          <cell r="B217" t="str">
            <v>Кабель 3х1,5 SKADI влагозащищенный</v>
          </cell>
          <cell r="C217" t="str">
            <v>м</v>
          </cell>
          <cell r="E217">
            <v>128</v>
          </cell>
          <cell r="F217">
            <v>0</v>
          </cell>
          <cell r="G217">
            <v>1</v>
          </cell>
        </row>
        <row r="218">
          <cell r="B218" t="str">
            <v>Кабель ВВГ-нг 5х1,5</v>
          </cell>
          <cell r="C218" t="str">
            <v>м</v>
          </cell>
          <cell r="D218">
            <v>0</v>
          </cell>
          <cell r="E218">
            <v>62</v>
          </cell>
          <cell r="F218">
            <v>0</v>
          </cell>
          <cell r="G218">
            <v>1</v>
          </cell>
        </row>
        <row r="219">
          <cell r="B219" t="str">
            <v>Кабель ВВГ-п 3х1,5</v>
          </cell>
          <cell r="C219" t="str">
            <v>м</v>
          </cell>
          <cell r="E219">
            <v>36</v>
          </cell>
          <cell r="F219">
            <v>0</v>
          </cell>
          <cell r="G219">
            <v>1</v>
          </cell>
          <cell r="K219" t="str">
            <v>00-00000154</v>
          </cell>
        </row>
        <row r="220">
          <cell r="B220" t="str">
            <v>Кабель ВВГ-п 3х2,5</v>
          </cell>
          <cell r="C220" t="str">
            <v>м</v>
          </cell>
          <cell r="D220">
            <v>1</v>
          </cell>
          <cell r="E220">
            <v>45</v>
          </cell>
          <cell r="F220">
            <v>45</v>
          </cell>
          <cell r="G220">
            <v>1</v>
          </cell>
        </row>
        <row r="221">
          <cell r="B221" t="str">
            <v>Кабель влагозащищенный 3х1.5 для погружных насосов</v>
          </cell>
          <cell r="C221" t="str">
            <v>м</v>
          </cell>
          <cell r="E221">
            <v>161</v>
          </cell>
          <cell r="F221">
            <v>0</v>
          </cell>
          <cell r="G221">
            <v>1</v>
          </cell>
          <cell r="K221" t="str">
            <v>00-00000474</v>
          </cell>
        </row>
        <row r="222">
          <cell r="B222" t="str">
            <v>Кабель с резиновой изоляцией КГ 3х1.5</v>
          </cell>
          <cell r="C222" t="str">
            <v>м</v>
          </cell>
          <cell r="E222">
            <v>61</v>
          </cell>
          <cell r="F222">
            <v>0</v>
          </cell>
          <cell r="G222">
            <v>1</v>
          </cell>
        </row>
        <row r="223">
          <cell r="B223" t="str">
            <v>Картридж из вспененного полипропилена 10"</v>
          </cell>
          <cell r="C223" t="str">
            <v>шт.</v>
          </cell>
          <cell r="E223">
            <v>109</v>
          </cell>
          <cell r="F223">
            <v>0</v>
          </cell>
          <cell r="G223">
            <v>1</v>
          </cell>
          <cell r="K223" t="str">
            <v>00-00000289</v>
          </cell>
        </row>
        <row r="224">
          <cell r="B224" t="str">
            <v>Картридж механической очистки Новая Вода К 750</v>
          </cell>
          <cell r="C224" t="str">
            <v>шт.</v>
          </cell>
          <cell r="D224">
            <v>1</v>
          </cell>
          <cell r="E224">
            <v>2850</v>
          </cell>
          <cell r="F224">
            <v>2850</v>
          </cell>
          <cell r="G224">
            <v>1</v>
          </cell>
        </row>
        <row r="225">
          <cell r="B225" t="str">
            <v>Квартирный гаситель гидроударов 0,162 л, 1/2" НР VT.CAR19.I.04001</v>
          </cell>
          <cell r="C225" t="str">
            <v>шт.</v>
          </cell>
          <cell r="D225">
            <v>1</v>
          </cell>
          <cell r="E225">
            <v>1562</v>
          </cell>
          <cell r="F225">
            <v>1562</v>
          </cell>
          <cell r="G225">
            <v>1</v>
          </cell>
          <cell r="H225" t="str">
            <v>Арм.безоп.</v>
          </cell>
          <cell r="K225" t="str">
            <v>00-00001848</v>
          </cell>
        </row>
        <row r="226">
          <cell r="B226" t="str">
            <v>Кессон Korsu 2                               со скидкой</v>
          </cell>
          <cell r="C226" t="str">
            <v>шт.</v>
          </cell>
          <cell r="D226">
            <v>1</v>
          </cell>
          <cell r="E226">
            <v>58000</v>
          </cell>
          <cell r="F226">
            <v>58000</v>
          </cell>
          <cell r="G226">
            <v>1</v>
          </cell>
        </row>
        <row r="227">
          <cell r="B227" t="str">
            <v>Клапан автоматический сливной</v>
          </cell>
          <cell r="C227" t="str">
            <v>шт.</v>
          </cell>
          <cell r="E227">
            <v>2268</v>
          </cell>
          <cell r="F227">
            <v>0</v>
          </cell>
          <cell r="G227">
            <v>1</v>
          </cell>
          <cell r="K227" t="str">
            <v>00-00000270</v>
          </cell>
        </row>
        <row r="228">
          <cell r="B228" t="str">
            <v>Клапан балансировочный ручной 1 1/4" ВР VT.054.N.07</v>
          </cell>
          <cell r="C228" t="str">
            <v>шт.</v>
          </cell>
          <cell r="D228">
            <v>1</v>
          </cell>
          <cell r="E228">
            <v>1998</v>
          </cell>
          <cell r="F228">
            <v>1998</v>
          </cell>
          <cell r="G228">
            <v>1</v>
          </cell>
          <cell r="H228" t="str">
            <v>Регул арм</v>
          </cell>
          <cell r="K228" t="str">
            <v>00-00001557</v>
          </cell>
        </row>
        <row r="229">
          <cell r="B229" t="str">
            <v>Клапан балансировочный ручной 1" ВР VT.054.N.06</v>
          </cell>
          <cell r="C229" t="str">
            <v>шт.</v>
          </cell>
          <cell r="D229">
            <v>1</v>
          </cell>
          <cell r="E229">
            <v>1636</v>
          </cell>
          <cell r="F229">
            <v>1636</v>
          </cell>
          <cell r="G229">
            <v>1</v>
          </cell>
          <cell r="H229" t="str">
            <v>Регул арм</v>
          </cell>
          <cell r="K229" t="str">
            <v>00-00001555</v>
          </cell>
        </row>
        <row r="230">
          <cell r="B230" t="str">
            <v>Клапан балансировочный ручной 1/2" ВР VT.054.N.04</v>
          </cell>
          <cell r="C230" t="str">
            <v>шт.</v>
          </cell>
          <cell r="D230">
            <v>1</v>
          </cell>
          <cell r="E230">
            <v>891</v>
          </cell>
          <cell r="F230">
            <v>891</v>
          </cell>
          <cell r="G230">
            <v>1</v>
          </cell>
          <cell r="H230" t="str">
            <v>Регул арм</v>
          </cell>
          <cell r="K230" t="str">
            <v>00-00001556</v>
          </cell>
        </row>
        <row r="231">
          <cell r="B231" t="str">
            <v>Клапан балансировочный ручной 3/4" ВР VT.054.N.05</v>
          </cell>
          <cell r="C231" t="str">
            <v>шт.</v>
          </cell>
          <cell r="D231">
            <v>1</v>
          </cell>
          <cell r="E231">
            <v>1191</v>
          </cell>
          <cell r="F231">
            <v>1191</v>
          </cell>
          <cell r="G231">
            <v>1</v>
          </cell>
          <cell r="H231" t="str">
            <v>Регул арм</v>
          </cell>
          <cell r="K231" t="str">
            <v>00-00001554</v>
          </cell>
        </row>
        <row r="232">
          <cell r="B232" t="str">
            <v>Клапан вакуумный 110 мм канализационный</v>
          </cell>
          <cell r="C232" t="str">
            <v>шт.</v>
          </cell>
          <cell r="E232">
            <v>714</v>
          </cell>
          <cell r="F232">
            <v>0</v>
          </cell>
          <cell r="G232">
            <v>1</v>
          </cell>
          <cell r="K232" t="str">
            <v>00-00000155</v>
          </cell>
        </row>
        <row r="233">
          <cell r="B233" t="str">
            <v>Клапан вакуумный 50 мм канализационный</v>
          </cell>
          <cell r="C233" t="str">
            <v>шт.</v>
          </cell>
          <cell r="E233">
            <v>677</v>
          </cell>
          <cell r="F233">
            <v>0</v>
          </cell>
          <cell r="G233">
            <v>1</v>
          </cell>
        </row>
        <row r="234">
          <cell r="B234" t="str">
            <v>Клапан запорный поплавковый латунный</v>
          </cell>
          <cell r="C234" t="str">
            <v>шт.</v>
          </cell>
          <cell r="D234">
            <v>1</v>
          </cell>
          <cell r="E234">
            <v>1582</v>
          </cell>
          <cell r="F234">
            <v>1582</v>
          </cell>
          <cell r="G234">
            <v>1</v>
          </cell>
        </row>
        <row r="235">
          <cell r="B235" t="str">
            <v>Клапан настроечный прямой 1/2" ВР-НР VT.020.N.04</v>
          </cell>
          <cell r="C235" t="str">
            <v>шт.</v>
          </cell>
          <cell r="D235">
            <v>1</v>
          </cell>
          <cell r="E235">
            <v>463</v>
          </cell>
          <cell r="F235">
            <v>463</v>
          </cell>
          <cell r="G235">
            <v>1</v>
          </cell>
          <cell r="H235" t="str">
            <v>Рад.арм.</v>
          </cell>
          <cell r="K235" t="str">
            <v>00-00001772</v>
          </cell>
        </row>
        <row r="236">
          <cell r="B236" t="str">
            <v>Клапан настроечный прямой 3/4" ВР-НР VT.020.N.05</v>
          </cell>
          <cell r="C236" t="str">
            <v>шт.</v>
          </cell>
          <cell r="D236">
            <v>1</v>
          </cell>
          <cell r="E236">
            <v>567</v>
          </cell>
          <cell r="F236">
            <v>567</v>
          </cell>
          <cell r="G236">
            <v>1</v>
          </cell>
          <cell r="H236" t="str">
            <v>Рад.арм.</v>
          </cell>
          <cell r="K236" t="str">
            <v>00-00001773</v>
          </cell>
        </row>
        <row r="237">
          <cell r="B237" t="str">
            <v>Клапан настроечный прямой с дополнительным уплотнением 1/2" ВР-НР VT.020.NR.04</v>
          </cell>
          <cell r="C237" t="str">
            <v>шт.</v>
          </cell>
          <cell r="D237">
            <v>1</v>
          </cell>
          <cell r="E237">
            <v>280</v>
          </cell>
          <cell r="F237">
            <v>280</v>
          </cell>
          <cell r="G237">
            <v>1</v>
          </cell>
          <cell r="H237" t="str">
            <v>Рад.арм.</v>
          </cell>
          <cell r="K237" t="str">
            <v>00-00001777</v>
          </cell>
        </row>
        <row r="238">
          <cell r="B238" t="str">
            <v>Клапан настроечный угловой 1/2" ВР-НР VT.019.N.04</v>
          </cell>
          <cell r="C238" t="str">
            <v>шт.</v>
          </cell>
          <cell r="D238">
            <v>1</v>
          </cell>
          <cell r="E238">
            <v>420</v>
          </cell>
          <cell r="F238">
            <v>420</v>
          </cell>
          <cell r="G238">
            <v>1</v>
          </cell>
          <cell r="H238" t="str">
            <v>Рад.арм.</v>
          </cell>
          <cell r="K238" t="str">
            <v>00-00001770</v>
          </cell>
        </row>
        <row r="239">
          <cell r="B239" t="str">
            <v>Клапан настроечный угловой 3/4" ВР-НР VT.019.N.05</v>
          </cell>
          <cell r="C239" t="str">
            <v>шт.</v>
          </cell>
          <cell r="D239">
            <v>1</v>
          </cell>
          <cell r="E239">
            <v>575</v>
          </cell>
          <cell r="F239">
            <v>575</v>
          </cell>
          <cell r="G239">
            <v>1</v>
          </cell>
          <cell r="H239" t="str">
            <v>Рад.арм.</v>
          </cell>
          <cell r="K239" t="str">
            <v>00-00001771</v>
          </cell>
        </row>
        <row r="240">
          <cell r="B240" t="str">
            <v>Клапан настроечный угловой с дополнительным уплотнением 1/2" ВР-НР VT.019.NR.04</v>
          </cell>
          <cell r="C240" t="str">
            <v>шт.</v>
          </cell>
          <cell r="D240">
            <v>1</v>
          </cell>
          <cell r="E240">
            <v>280</v>
          </cell>
          <cell r="F240">
            <v>280</v>
          </cell>
          <cell r="G240">
            <v>1</v>
          </cell>
          <cell r="H240" t="str">
            <v>Рад.арм.</v>
          </cell>
          <cell r="K240" t="str">
            <v>00-00001776</v>
          </cell>
        </row>
        <row r="241">
          <cell r="B241" t="str">
            <v>Клапан обратный 1" внутр(г)</v>
          </cell>
          <cell r="C241" t="str">
            <v>шт.</v>
          </cell>
          <cell r="E241">
            <v>711</v>
          </cell>
          <cell r="F241">
            <v>0</v>
          </cell>
          <cell r="G241">
            <v>1</v>
          </cell>
          <cell r="H241" t="str">
            <v>ко</v>
          </cell>
          <cell r="K241" t="str">
            <v>00-00000209</v>
          </cell>
        </row>
        <row r="242">
          <cell r="B242" t="str">
            <v>Клапан обратный 1" нар(ш) х 1" внутр(г)</v>
          </cell>
          <cell r="C242" t="str">
            <v>шт.</v>
          </cell>
          <cell r="E242">
            <v>711</v>
          </cell>
          <cell r="F242">
            <v>0</v>
          </cell>
          <cell r="G242">
            <v>1</v>
          </cell>
          <cell r="H242" t="str">
            <v>ко</v>
          </cell>
        </row>
        <row r="243">
          <cell r="B243" t="str">
            <v>Клапан обратный для гравитационных систем 1 1/4" ВР VT.202.N.07</v>
          </cell>
          <cell r="C243" t="str">
            <v>шт.</v>
          </cell>
          <cell r="D243">
            <v>1</v>
          </cell>
          <cell r="E243">
            <v>2780</v>
          </cell>
          <cell r="F243">
            <v>2780</v>
          </cell>
          <cell r="G243">
            <v>1</v>
          </cell>
          <cell r="H243" t="str">
            <v>ко</v>
          </cell>
          <cell r="I243" t="str">
            <v>нестанд</v>
          </cell>
          <cell r="K243" t="str">
            <v>00-00001589</v>
          </cell>
        </row>
        <row r="244">
          <cell r="B244" t="str">
            <v>Клапан обратный для гравитационных систем 1" ВР VT.202.N.06</v>
          </cell>
          <cell r="C244" t="str">
            <v>шт.</v>
          </cell>
          <cell r="D244">
            <v>1</v>
          </cell>
          <cell r="E244">
            <v>1625</v>
          </cell>
          <cell r="F244">
            <v>1625</v>
          </cell>
          <cell r="G244">
            <v>1</v>
          </cell>
          <cell r="H244" t="str">
            <v>ко</v>
          </cell>
          <cell r="I244" t="str">
            <v>нестанд</v>
          </cell>
          <cell r="K244" t="str">
            <v>00-00001588</v>
          </cell>
        </row>
        <row r="245">
          <cell r="B245" t="str">
            <v>Клапан обратный полипропиленовый 20 мм VTp.716.0.020</v>
          </cell>
          <cell r="C245" t="str">
            <v>шт.</v>
          </cell>
          <cell r="D245">
            <v>1</v>
          </cell>
          <cell r="E245">
            <v>128</v>
          </cell>
          <cell r="F245">
            <v>128</v>
          </cell>
          <cell r="G245">
            <v>1</v>
          </cell>
          <cell r="H245" t="str">
            <v>ко</v>
          </cell>
          <cell r="I245" t="str">
            <v>ппр</v>
          </cell>
          <cell r="K245" t="str">
            <v>00-00001073</v>
          </cell>
        </row>
        <row r="246">
          <cell r="B246" t="str">
            <v>Клапан обратный полипропиленовый 25 мм VTp.716.0.025</v>
          </cell>
          <cell r="C246" t="str">
            <v>шт.</v>
          </cell>
          <cell r="D246">
            <v>1</v>
          </cell>
          <cell r="E246">
            <v>160</v>
          </cell>
          <cell r="F246">
            <v>160</v>
          </cell>
          <cell r="G246">
            <v>1</v>
          </cell>
          <cell r="H246" t="str">
            <v>ко</v>
          </cell>
          <cell r="I246" t="str">
            <v>ппр</v>
          </cell>
          <cell r="K246" t="str">
            <v>00-00001074</v>
          </cell>
        </row>
        <row r="247">
          <cell r="B247" t="str">
            <v>Клапан обратный полипропиленовый 32 мм VTp.716.0.032</v>
          </cell>
          <cell r="C247" t="str">
            <v>шт.</v>
          </cell>
          <cell r="D247">
            <v>1</v>
          </cell>
          <cell r="E247">
            <v>274</v>
          </cell>
          <cell r="F247">
            <v>274</v>
          </cell>
          <cell r="G247">
            <v>1</v>
          </cell>
          <cell r="H247" t="str">
            <v>ко</v>
          </cell>
          <cell r="I247" t="str">
            <v>ппр</v>
          </cell>
          <cell r="K247" t="str">
            <v>00-00001075</v>
          </cell>
        </row>
        <row r="248">
          <cell r="B248" t="str">
            <v>Клапан отсекающий 1/2" НР-ВР VT.539.N.04</v>
          </cell>
          <cell r="C248" t="str">
            <v>шт.</v>
          </cell>
          <cell r="D248">
            <v>1</v>
          </cell>
          <cell r="E248">
            <v>75</v>
          </cell>
          <cell r="F248">
            <v>75</v>
          </cell>
          <cell r="G248">
            <v>1</v>
          </cell>
          <cell r="H248" t="str">
            <v>Арм.безоп.</v>
          </cell>
          <cell r="K248" t="str">
            <v>00-00001834</v>
          </cell>
        </row>
        <row r="249">
          <cell r="B249" t="str">
            <v>Клапан отсекающий 3/8" НР-ВР VT.539.N.03</v>
          </cell>
          <cell r="C249" t="str">
            <v>шт.</v>
          </cell>
          <cell r="D249">
            <v>1</v>
          </cell>
          <cell r="E249">
            <v>52</v>
          </cell>
          <cell r="F249">
            <v>52</v>
          </cell>
          <cell r="G249">
            <v>1</v>
          </cell>
          <cell r="H249" t="str">
            <v>Арм.безоп.</v>
          </cell>
          <cell r="K249" t="str">
            <v>00-00001833</v>
          </cell>
        </row>
        <row r="250">
          <cell r="B250" t="str">
            <v>Клапан перепускной 3/4" ВР-НР VT.623.G.05</v>
          </cell>
          <cell r="C250" t="str">
            <v>шт.</v>
          </cell>
          <cell r="D250">
            <v>1</v>
          </cell>
          <cell r="E250">
            <v>3025</v>
          </cell>
          <cell r="F250">
            <v>3025</v>
          </cell>
          <cell r="G250">
            <v>1</v>
          </cell>
          <cell r="H250" t="str">
            <v>Регул арм</v>
          </cell>
          <cell r="K250" t="str">
            <v>00-00001590</v>
          </cell>
        </row>
        <row r="251">
          <cell r="B251" t="str">
            <v>Клапан предохранительный 1/2", 1,5 бара ВР VT.0490.IG.0415</v>
          </cell>
          <cell r="C251" t="str">
            <v>шт.</v>
          </cell>
          <cell r="D251">
            <v>1</v>
          </cell>
          <cell r="E251">
            <v>495</v>
          </cell>
          <cell r="F251">
            <v>495</v>
          </cell>
          <cell r="G251">
            <v>1</v>
          </cell>
          <cell r="H251" t="str">
            <v>Арм.безоп.</v>
          </cell>
          <cell r="K251" t="str">
            <v>00-00001841</v>
          </cell>
        </row>
        <row r="252">
          <cell r="B252" t="str">
            <v>Клапан предохранительный 1/2", 3 бара ВР VT.0490.IG.0430</v>
          </cell>
          <cell r="C252" t="str">
            <v>шт.</v>
          </cell>
          <cell r="D252">
            <v>1</v>
          </cell>
          <cell r="E252">
            <v>495</v>
          </cell>
          <cell r="F252">
            <v>495</v>
          </cell>
          <cell r="G252">
            <v>1</v>
          </cell>
          <cell r="H252" t="str">
            <v>Арм.безоп.</v>
          </cell>
          <cell r="K252" t="str">
            <v>00-00001842</v>
          </cell>
        </row>
        <row r="253">
          <cell r="B253" t="str">
            <v>Клапан предохранительный 1/2", 6 бар ВР VT.0490.IG.0460</v>
          </cell>
          <cell r="C253" t="str">
            <v>шт.</v>
          </cell>
          <cell r="D253">
            <v>1</v>
          </cell>
          <cell r="E253">
            <v>495</v>
          </cell>
          <cell r="F253">
            <v>495</v>
          </cell>
          <cell r="G253">
            <v>1</v>
          </cell>
          <cell r="H253" t="str">
            <v>Арм.безоп.</v>
          </cell>
          <cell r="K253" t="str">
            <v>00-00001843</v>
          </cell>
        </row>
        <row r="254">
          <cell r="B254" t="str">
            <v>Клапан радиаторный полипропиленовый прямой 20 мм х 1/2" НР VTp.717.V.02004</v>
          </cell>
          <cell r="C254" t="str">
            <v>шт.</v>
          </cell>
          <cell r="D254">
            <v>1</v>
          </cell>
          <cell r="E254">
            <v>270</v>
          </cell>
          <cell r="F254">
            <v>270</v>
          </cell>
          <cell r="G254">
            <v>1</v>
          </cell>
          <cell r="H254" t="str">
            <v>кш</v>
          </cell>
          <cell r="I254" t="str">
            <v>ппр</v>
          </cell>
          <cell r="K254" t="str">
            <v>00-00001080</v>
          </cell>
        </row>
        <row r="255">
          <cell r="B255" t="str">
            <v>Клапан радиаторный полипропиленовый прямой 25 мм х 3/4" НР VTp.717.V.02505</v>
          </cell>
          <cell r="C255" t="str">
            <v>шт.</v>
          </cell>
          <cell r="D255">
            <v>1</v>
          </cell>
          <cell r="E255">
            <v>444</v>
          </cell>
          <cell r="F255">
            <v>444</v>
          </cell>
          <cell r="G255">
            <v>1</v>
          </cell>
          <cell r="H255" t="str">
            <v>кш</v>
          </cell>
          <cell r="I255" t="str">
            <v>ппр</v>
          </cell>
          <cell r="K255" t="str">
            <v>00-00001552</v>
          </cell>
        </row>
        <row r="256">
          <cell r="B256" t="str">
            <v>Клапан радиаторный полипропиленовый угловой 20 мм х 1/2" НР VTp.718.V.02004</v>
          </cell>
          <cell r="C256" t="str">
            <v>шт.</v>
          </cell>
          <cell r="D256">
            <v>1</v>
          </cell>
          <cell r="E256">
            <v>284</v>
          </cell>
          <cell r="F256">
            <v>284</v>
          </cell>
          <cell r="G256">
            <v>1</v>
          </cell>
          <cell r="H256" t="str">
            <v>кш</v>
          </cell>
          <cell r="I256" t="str">
            <v>ппр</v>
          </cell>
          <cell r="K256" t="str">
            <v>00-00001082</v>
          </cell>
        </row>
        <row r="257">
          <cell r="B257" t="str">
            <v>Клапан радиаторный полипропиленовый угловой 25 мм х 3/4" НР VTp.718.V.02505</v>
          </cell>
          <cell r="C257" t="str">
            <v>шт.</v>
          </cell>
          <cell r="D257">
            <v>1</v>
          </cell>
          <cell r="E257">
            <v>428</v>
          </cell>
          <cell r="F257">
            <v>428</v>
          </cell>
          <cell r="G257">
            <v>1</v>
          </cell>
          <cell r="H257" t="str">
            <v>кш</v>
          </cell>
          <cell r="I257" t="str">
            <v>ппр</v>
          </cell>
          <cell r="K257" t="str">
            <v>00-00001083</v>
          </cell>
        </row>
        <row r="258">
          <cell r="B258" t="str">
            <v>Клапан регулирующий прямой 1/2" ВР-НР VT.008.N.04</v>
          </cell>
          <cell r="C258" t="str">
            <v>шт.</v>
          </cell>
          <cell r="D258">
            <v>1</v>
          </cell>
          <cell r="E258">
            <v>391</v>
          </cell>
          <cell r="F258">
            <v>391</v>
          </cell>
          <cell r="G258">
            <v>1</v>
          </cell>
          <cell r="H258" t="str">
            <v>Рад.арм.</v>
          </cell>
          <cell r="K258" t="str">
            <v>00-00001764</v>
          </cell>
        </row>
        <row r="259">
          <cell r="B259" t="str">
            <v>Клапан регулирующий прямой 1/2" ВР-НР VT.018.N.04</v>
          </cell>
          <cell r="C259" t="str">
            <v>шт.</v>
          </cell>
          <cell r="D259">
            <v>1</v>
          </cell>
          <cell r="E259">
            <v>242</v>
          </cell>
          <cell r="F259">
            <v>242</v>
          </cell>
          <cell r="G259">
            <v>1</v>
          </cell>
          <cell r="H259" t="str">
            <v>Рад.арм.</v>
          </cell>
          <cell r="K259" t="str">
            <v>00-00001769</v>
          </cell>
        </row>
        <row r="260">
          <cell r="B260" t="str">
            <v>Клапан регулирующий прямой 3/4" ВР-НР VT.008.N.05</v>
          </cell>
          <cell r="C260" t="str">
            <v>шт.</v>
          </cell>
          <cell r="D260">
            <v>1</v>
          </cell>
          <cell r="E260">
            <v>638</v>
          </cell>
          <cell r="F260">
            <v>638</v>
          </cell>
          <cell r="G260">
            <v>1</v>
          </cell>
          <cell r="H260" t="str">
            <v>Рад.арм.</v>
          </cell>
          <cell r="K260" t="str">
            <v>00-00001765</v>
          </cell>
        </row>
        <row r="261">
          <cell r="B261" t="str">
            <v>Клапан регулирующий прямой компактный 1/2" ВР-НР VT.008.LN.04</v>
          </cell>
          <cell r="C261" t="str">
            <v>шт.</v>
          </cell>
          <cell r="D261">
            <v>1</v>
          </cell>
          <cell r="E261">
            <v>306</v>
          </cell>
          <cell r="F261">
            <v>306</v>
          </cell>
          <cell r="G261">
            <v>1</v>
          </cell>
          <cell r="H261" t="str">
            <v>Рад.арм.</v>
          </cell>
          <cell r="K261" t="str">
            <v>00-00001762</v>
          </cell>
        </row>
        <row r="262">
          <cell r="B262" t="str">
            <v>Клапан регулирующий прямой компактный 3/4" ВР-НР VT.008.LN.05</v>
          </cell>
          <cell r="C262" t="str">
            <v>шт.</v>
          </cell>
          <cell r="D262">
            <v>1</v>
          </cell>
          <cell r="E262">
            <v>505</v>
          </cell>
          <cell r="F262">
            <v>505</v>
          </cell>
          <cell r="G262">
            <v>1</v>
          </cell>
          <cell r="H262" t="str">
            <v>Рад.арм.</v>
          </cell>
          <cell r="K262" t="str">
            <v>00-00001763</v>
          </cell>
        </row>
        <row r="263">
          <cell r="B263" t="str">
            <v>Клапан регулирующий угловой 1/2" ВР-НР VT.007.N.04</v>
          </cell>
          <cell r="C263" t="str">
            <v>шт.</v>
          </cell>
          <cell r="D263">
            <v>1</v>
          </cell>
          <cell r="E263">
            <v>347</v>
          </cell>
          <cell r="F263">
            <v>347</v>
          </cell>
          <cell r="G263">
            <v>1</v>
          </cell>
          <cell r="H263" t="str">
            <v>Рад.арм.</v>
          </cell>
          <cell r="K263" t="str">
            <v>00-00001760</v>
          </cell>
        </row>
        <row r="264">
          <cell r="B264" t="str">
            <v>Клапан регулирующий угловой 1/2" ВР-НР VT.017.N.04</v>
          </cell>
          <cell r="C264" t="str">
            <v>шт.</v>
          </cell>
          <cell r="D264">
            <v>1</v>
          </cell>
          <cell r="E264">
            <v>220</v>
          </cell>
          <cell r="F264">
            <v>220</v>
          </cell>
          <cell r="G264">
            <v>1</v>
          </cell>
          <cell r="H264" t="str">
            <v>Рад.арм.</v>
          </cell>
          <cell r="K264" t="str">
            <v>00-00001768</v>
          </cell>
        </row>
        <row r="265">
          <cell r="B265" t="str">
            <v>Клапан регулирующий угловой 3/4" ВР-НР VT.007.N.05</v>
          </cell>
          <cell r="C265" t="str">
            <v>шт.</v>
          </cell>
          <cell r="D265">
            <v>1</v>
          </cell>
          <cell r="E265">
            <v>610</v>
          </cell>
          <cell r="F265">
            <v>610</v>
          </cell>
          <cell r="G265">
            <v>1</v>
          </cell>
          <cell r="H265" t="str">
            <v>Рад.арм.</v>
          </cell>
          <cell r="K265" t="str">
            <v>00-00001761</v>
          </cell>
        </row>
        <row r="266">
          <cell r="B266" t="str">
            <v>Клапан регулирующий угловой компактный 1/2" ВР-НР VT.007.LN.04</v>
          </cell>
          <cell r="C266" t="str">
            <v>шт.</v>
          </cell>
          <cell r="D266">
            <v>1</v>
          </cell>
          <cell r="E266">
            <v>275</v>
          </cell>
          <cell r="F266">
            <v>275</v>
          </cell>
          <cell r="G266">
            <v>1</v>
          </cell>
          <cell r="H266" t="str">
            <v>Рад.арм.</v>
          </cell>
          <cell r="K266" t="str">
            <v>00-00001758</v>
          </cell>
        </row>
        <row r="267">
          <cell r="B267" t="str">
            <v>Клапан регулирующий угловой компактный 3/4" ВР-НР VT.007.LN.05</v>
          </cell>
          <cell r="C267" t="str">
            <v>шт.</v>
          </cell>
          <cell r="D267">
            <v>1</v>
          </cell>
          <cell r="E267">
            <v>447</v>
          </cell>
          <cell r="F267">
            <v>447</v>
          </cell>
          <cell r="G267">
            <v>1</v>
          </cell>
          <cell r="H267" t="str">
            <v>Рад.арм.</v>
          </cell>
          <cell r="K267" t="str">
            <v>00-00001759</v>
          </cell>
        </row>
        <row r="268">
          <cell r="B268" t="str">
            <v>Клапан смесительный THERMOMIX нерегулируемый 1/2" НР VT.MT10NR</v>
          </cell>
          <cell r="C268" t="str">
            <v>шт.</v>
          </cell>
          <cell r="D268">
            <v>1</v>
          </cell>
          <cell r="E268">
            <v>5004</v>
          </cell>
          <cell r="F268">
            <v>5004</v>
          </cell>
          <cell r="G268">
            <v>1</v>
          </cell>
          <cell r="H268" t="str">
            <v>Регул арм</v>
          </cell>
          <cell r="K268" t="str">
            <v>00-00001591</v>
          </cell>
        </row>
        <row r="269">
          <cell r="B269" t="str">
            <v>Клапан смесительный THERMOMIX регулируемый 1/2" НР VT.MT10RU</v>
          </cell>
          <cell r="C269" t="str">
            <v>шт.</v>
          </cell>
          <cell r="D269">
            <v>1</v>
          </cell>
          <cell r="E269">
            <v>5980</v>
          </cell>
          <cell r="F269">
            <v>5980</v>
          </cell>
          <cell r="G269">
            <v>1</v>
          </cell>
          <cell r="H269" t="str">
            <v>Регул арм</v>
          </cell>
          <cell r="K269" t="str">
            <v>00-00001604</v>
          </cell>
        </row>
        <row r="270">
          <cell r="B270" t="str">
            <v>Клапан термостатический повышенной пропускной способности прямой 1/2" ВР-НР VT.034.N.04</v>
          </cell>
          <cell r="C270" t="str">
            <v>шт.</v>
          </cell>
          <cell r="D270">
            <v>1</v>
          </cell>
          <cell r="E270">
            <v>539</v>
          </cell>
          <cell r="F270">
            <v>539</v>
          </cell>
          <cell r="G270">
            <v>1</v>
          </cell>
          <cell r="H270" t="str">
            <v>Рад.арм.</v>
          </cell>
          <cell r="K270" t="str">
            <v>00-00001784</v>
          </cell>
        </row>
        <row r="271">
          <cell r="B271" t="str">
            <v>Клапан термостатический повышенной пропускной способности прямой 3/4" ВР-НР VT.034.N.05</v>
          </cell>
          <cell r="C271" t="str">
            <v>шт.</v>
          </cell>
          <cell r="D271">
            <v>1</v>
          </cell>
          <cell r="E271">
            <v>820</v>
          </cell>
          <cell r="F271">
            <v>820</v>
          </cell>
          <cell r="G271">
            <v>1</v>
          </cell>
          <cell r="H271" t="str">
            <v>Рад.арм.</v>
          </cell>
          <cell r="K271" t="str">
            <v>00-00001785</v>
          </cell>
        </row>
        <row r="272">
          <cell r="B272" t="str">
            <v>Клапан термостатический повышенной пропускной способности угловой 1/2" ВР-НР VT.033.N.04</v>
          </cell>
          <cell r="C272" t="str">
            <v>шт.</v>
          </cell>
          <cell r="D272">
            <v>1</v>
          </cell>
          <cell r="E272">
            <v>485</v>
          </cell>
          <cell r="F272">
            <v>485</v>
          </cell>
          <cell r="G272">
            <v>1</v>
          </cell>
          <cell r="H272" t="str">
            <v>Рад.арм.</v>
          </cell>
          <cell r="K272" t="str">
            <v>00-00001782</v>
          </cell>
        </row>
        <row r="273">
          <cell r="B273" t="str">
            <v>Клапан термостатический повышенной пропускной способности угловой 3/4" ВР-НР VT.033.N.05</v>
          </cell>
          <cell r="C273" t="str">
            <v>шт.</v>
          </cell>
          <cell r="D273">
            <v>1</v>
          </cell>
          <cell r="E273">
            <v>778</v>
          </cell>
          <cell r="F273">
            <v>778</v>
          </cell>
          <cell r="G273">
            <v>1</v>
          </cell>
          <cell r="H273" t="str">
            <v>Рад.арм.</v>
          </cell>
          <cell r="K273" t="str">
            <v>00-00001783</v>
          </cell>
        </row>
        <row r="274">
          <cell r="B274" t="str">
            <v>Клапан термостатический прямой 1/2" ВР-НР VT.032.N.04</v>
          </cell>
          <cell r="C274" t="str">
            <v>шт.</v>
          </cell>
          <cell r="D274">
            <v>1</v>
          </cell>
          <cell r="E274">
            <v>631</v>
          </cell>
          <cell r="F274">
            <v>631</v>
          </cell>
          <cell r="G274">
            <v>1</v>
          </cell>
          <cell r="H274" t="str">
            <v>Рад.арм.</v>
          </cell>
          <cell r="K274" t="str">
            <v>00-00001780</v>
          </cell>
        </row>
        <row r="275">
          <cell r="B275" t="str">
            <v>Клапан термостатический прямой 3/4" ВР-НР VT.032.N.05</v>
          </cell>
          <cell r="C275" t="str">
            <v>шт.</v>
          </cell>
          <cell r="D275">
            <v>1</v>
          </cell>
          <cell r="E275">
            <v>820</v>
          </cell>
          <cell r="F275">
            <v>820</v>
          </cell>
          <cell r="G275">
            <v>1</v>
          </cell>
          <cell r="H275" t="str">
            <v>Рад.арм.</v>
          </cell>
          <cell r="K275" t="str">
            <v>00-00001781</v>
          </cell>
        </row>
        <row r="276">
          <cell r="B276" t="str">
            <v>Клапан термостатический прямой с дополнительным уплотнением 1/2" ВР-НР VT.032.NR.04</v>
          </cell>
          <cell r="C276" t="str">
            <v>шт.</v>
          </cell>
          <cell r="D276">
            <v>1</v>
          </cell>
          <cell r="E276">
            <v>435</v>
          </cell>
          <cell r="F276">
            <v>435</v>
          </cell>
          <cell r="G276">
            <v>1</v>
          </cell>
          <cell r="H276" t="str">
            <v>Рад.арм.</v>
          </cell>
          <cell r="K276" t="str">
            <v>00-00001797</v>
          </cell>
        </row>
        <row r="277">
          <cell r="B277" t="str">
            <v>Клапан термостатический прямой с преднастройкой 1/2" ВР-НР VT.038.N.04</v>
          </cell>
          <cell r="C277" t="str">
            <v>шт.</v>
          </cell>
          <cell r="D277">
            <v>1</v>
          </cell>
          <cell r="E277">
            <v>758</v>
          </cell>
          <cell r="F277">
            <v>758</v>
          </cell>
          <cell r="G277">
            <v>1</v>
          </cell>
          <cell r="H277" t="str">
            <v>Рад.арм.</v>
          </cell>
          <cell r="K277" t="str">
            <v>00-00001791</v>
          </cell>
        </row>
        <row r="278">
          <cell r="B278" t="str">
            <v>Клапан термостатический прямой с преднастройкой 3/4" ВР-НР VT.038.N.05</v>
          </cell>
          <cell r="C278" t="str">
            <v>шт.</v>
          </cell>
          <cell r="D278">
            <v>1</v>
          </cell>
          <cell r="E278">
            <v>973</v>
          </cell>
          <cell r="F278">
            <v>973</v>
          </cell>
          <cell r="G278">
            <v>1</v>
          </cell>
          <cell r="H278" t="str">
            <v>Рад.арм.</v>
          </cell>
          <cell r="K278" t="str">
            <v>00-00001792</v>
          </cell>
        </row>
        <row r="279">
          <cell r="B279" t="str">
            <v>Клапан термостатический угловой 1/2" ВР-НР VT.031.N.04</v>
          </cell>
          <cell r="C279" t="str">
            <v>шт.</v>
          </cell>
          <cell r="D279">
            <v>1</v>
          </cell>
          <cell r="E279">
            <v>603</v>
          </cell>
          <cell r="F279">
            <v>603</v>
          </cell>
          <cell r="G279">
            <v>1</v>
          </cell>
          <cell r="H279" t="str">
            <v>Рад.арм.</v>
          </cell>
          <cell r="K279" t="str">
            <v>00-00001778</v>
          </cell>
        </row>
        <row r="280">
          <cell r="B280" t="str">
            <v>Клапан термостатический угловой 3/4" ВР-НР VT.031.N.05</v>
          </cell>
          <cell r="C280" t="str">
            <v>шт.</v>
          </cell>
          <cell r="D280">
            <v>1</v>
          </cell>
          <cell r="E280">
            <v>741</v>
          </cell>
          <cell r="F280">
            <v>741</v>
          </cell>
          <cell r="G280">
            <v>1</v>
          </cell>
          <cell r="H280" t="str">
            <v>Рад.арм.</v>
          </cell>
          <cell r="K280" t="str">
            <v>00-00001779</v>
          </cell>
        </row>
        <row r="281">
          <cell r="B281" t="str">
            <v>Клапан термостатический угловой с дополнительным уплотнением 1/2" ВР-НР VT.031.NR.04</v>
          </cell>
          <cell r="C281" t="str">
            <v>шт.</v>
          </cell>
          <cell r="D281">
            <v>1</v>
          </cell>
          <cell r="E281">
            <v>420</v>
          </cell>
          <cell r="F281">
            <v>420</v>
          </cell>
          <cell r="G281">
            <v>1</v>
          </cell>
          <cell r="H281" t="str">
            <v>Рад.арм.</v>
          </cell>
          <cell r="K281" t="str">
            <v>00-00001796</v>
          </cell>
        </row>
        <row r="282">
          <cell r="B282" t="str">
            <v>Клапан термостатический угловой с осевым управлением 1/2" ВР-НР VT.179.N.04</v>
          </cell>
          <cell r="C282" t="str">
            <v>шт.</v>
          </cell>
          <cell r="D282">
            <v>1</v>
          </cell>
          <cell r="E282">
            <v>815</v>
          </cell>
          <cell r="F282">
            <v>815</v>
          </cell>
          <cell r="G282">
            <v>1</v>
          </cell>
          <cell r="H282" t="str">
            <v>Рад.арм.</v>
          </cell>
          <cell r="K282" t="str">
            <v>00-00001795</v>
          </cell>
        </row>
        <row r="283">
          <cell r="B283" t="str">
            <v>Клапан термостатический угловой с преднастройкой 1/2" ВР-НР VT.037.N.04</v>
          </cell>
          <cell r="C283" t="str">
            <v>шт.</v>
          </cell>
          <cell r="D283">
            <v>1</v>
          </cell>
          <cell r="E283">
            <v>633</v>
          </cell>
          <cell r="F283">
            <v>633</v>
          </cell>
          <cell r="G283">
            <v>1</v>
          </cell>
          <cell r="H283" t="str">
            <v>Рад.арм.</v>
          </cell>
          <cell r="K283" t="str">
            <v>00-00001789</v>
          </cell>
        </row>
        <row r="284">
          <cell r="B284" t="str">
            <v>Клапан термостатический угловой с преднастройкой 3/4" ВР-НР VT.037.N.05</v>
          </cell>
          <cell r="C284" t="str">
            <v>шт.</v>
          </cell>
          <cell r="D284">
            <v>1</v>
          </cell>
          <cell r="E284">
            <v>862</v>
          </cell>
          <cell r="F284">
            <v>862</v>
          </cell>
          <cell r="G284">
            <v>1</v>
          </cell>
          <cell r="H284" t="str">
            <v>Рад.арм.</v>
          </cell>
          <cell r="K284" t="str">
            <v>00-00001790</v>
          </cell>
        </row>
        <row r="285">
          <cell r="B285" t="str">
            <v>Клиновая задвижка VALTEC 1" ВР VT.012.G.06</v>
          </cell>
          <cell r="C285" t="str">
            <v>шт.</v>
          </cell>
          <cell r="D285">
            <v>1</v>
          </cell>
          <cell r="E285">
            <v>699</v>
          </cell>
          <cell r="F285">
            <v>699</v>
          </cell>
          <cell r="G285">
            <v>1</v>
          </cell>
          <cell r="I285" t="str">
            <v>к</v>
          </cell>
          <cell r="K285" t="str">
            <v>00-00001231</v>
          </cell>
        </row>
        <row r="286">
          <cell r="B286" t="str">
            <v>Клиновая задвижка VALTEC 1/2" ВР VT.012.G.04</v>
          </cell>
          <cell r="C286" t="str">
            <v>шт.</v>
          </cell>
          <cell r="D286">
            <v>1</v>
          </cell>
          <cell r="E286">
            <v>309</v>
          </cell>
          <cell r="F286">
            <v>309</v>
          </cell>
          <cell r="G286">
            <v>1</v>
          </cell>
          <cell r="I286" t="str">
            <v>к</v>
          </cell>
          <cell r="K286" t="str">
            <v>00-00001232</v>
          </cell>
        </row>
        <row r="287">
          <cell r="B287" t="str">
            <v>Клиновая задвижка VALTEC 3/4" ВР VT.012.G.05</v>
          </cell>
          <cell r="C287" t="str">
            <v>шт.</v>
          </cell>
          <cell r="D287">
            <v>1</v>
          </cell>
          <cell r="E287">
            <v>483</v>
          </cell>
          <cell r="F287">
            <v>483</v>
          </cell>
          <cell r="G287">
            <v>1</v>
          </cell>
          <cell r="I287" t="str">
            <v>к</v>
          </cell>
          <cell r="K287" t="str">
            <v>00-00001233</v>
          </cell>
        </row>
        <row r="288">
          <cell r="B288" t="str">
            <v>Ковер арт.1650</v>
          </cell>
          <cell r="C288" t="str">
            <v>шт.</v>
          </cell>
          <cell r="E288">
            <v>3268.2999999999997</v>
          </cell>
          <cell r="F288">
            <v>0</v>
          </cell>
          <cell r="G288">
            <v>1</v>
          </cell>
        </row>
        <row r="289">
          <cell r="B289" t="str">
            <v>Коллектор 1", 2 х 1/2" ВР-НР, ВР VTc.550.N.0602</v>
          </cell>
          <cell r="C289" t="str">
            <v>шт.</v>
          </cell>
          <cell r="D289">
            <v>1</v>
          </cell>
          <cell r="E289">
            <v>592</v>
          </cell>
          <cell r="F289">
            <v>592</v>
          </cell>
          <cell r="G289">
            <v>1</v>
          </cell>
          <cell r="H289" t="str">
            <v>коллект</v>
          </cell>
          <cell r="K289" t="str">
            <v>00-00001618</v>
          </cell>
        </row>
        <row r="290">
          <cell r="B290" t="str">
            <v>Коллектор 1", 2 х 1/2" ВР-НР, НР VTc.500.N.0602</v>
          </cell>
          <cell r="C290" t="str">
            <v>шт.</v>
          </cell>
          <cell r="D290">
            <v>1</v>
          </cell>
          <cell r="E290">
            <v>517</v>
          </cell>
          <cell r="F290">
            <v>517</v>
          </cell>
          <cell r="G290">
            <v>1</v>
          </cell>
          <cell r="H290" t="str">
            <v>коллект</v>
          </cell>
          <cell r="K290" t="str">
            <v>00-00001609</v>
          </cell>
        </row>
        <row r="291">
          <cell r="B291" t="str">
            <v>Коллектор 1", 3 х 1/2" ВР-НР, ВР VTc.550.N.0603</v>
          </cell>
          <cell r="C291" t="str">
            <v>шт.</v>
          </cell>
          <cell r="D291">
            <v>1</v>
          </cell>
          <cell r="E291">
            <v>719</v>
          </cell>
          <cell r="F291">
            <v>719</v>
          </cell>
          <cell r="G291">
            <v>1</v>
          </cell>
          <cell r="H291" t="str">
            <v>коллект</v>
          </cell>
          <cell r="K291" t="str">
            <v>00-00001619</v>
          </cell>
        </row>
        <row r="292">
          <cell r="B292" t="str">
            <v>Коллектор 1", 3 х 1/2" ВР-НР, НР VTc.500.N.0603</v>
          </cell>
          <cell r="C292" t="str">
            <v>шт.</v>
          </cell>
          <cell r="D292">
            <v>1</v>
          </cell>
          <cell r="E292">
            <v>679</v>
          </cell>
          <cell r="F292">
            <v>679</v>
          </cell>
          <cell r="G292">
            <v>1</v>
          </cell>
          <cell r="H292" t="str">
            <v>коллект</v>
          </cell>
          <cell r="K292" t="str">
            <v>00-00001610</v>
          </cell>
        </row>
        <row r="293">
          <cell r="B293" t="str">
            <v>Коллектор 1", 4 х 1/2" ВР-НР, ВР VTc.550.N.0604</v>
          </cell>
          <cell r="C293" t="str">
            <v>шт.</v>
          </cell>
          <cell r="D293">
            <v>1</v>
          </cell>
          <cell r="E293">
            <v>903</v>
          </cell>
          <cell r="F293">
            <v>903</v>
          </cell>
          <cell r="G293">
            <v>1</v>
          </cell>
          <cell r="H293" t="str">
            <v>коллект</v>
          </cell>
          <cell r="K293" t="str">
            <v>00-00001620</v>
          </cell>
        </row>
        <row r="294">
          <cell r="B294" t="str">
            <v>Коллектор 1", 4 х 1/2" ВР-НР, НР VTc.500.N.0604</v>
          </cell>
          <cell r="C294" t="str">
            <v>шт.</v>
          </cell>
          <cell r="D294">
            <v>1</v>
          </cell>
          <cell r="E294">
            <v>894</v>
          </cell>
          <cell r="F294">
            <v>894</v>
          </cell>
          <cell r="G294">
            <v>1</v>
          </cell>
          <cell r="H294" t="str">
            <v>коллект</v>
          </cell>
          <cell r="K294" t="str">
            <v>00-00001611</v>
          </cell>
        </row>
        <row r="295">
          <cell r="B295" t="str">
            <v>Коллектор 3/4" внутр(г)х4 отвода 16 обж(ц) х 3/4" нар(ш) с шаровыми кранами Smart</v>
          </cell>
          <cell r="C295" t="str">
            <v>шт.</v>
          </cell>
          <cell r="E295">
            <v>1299</v>
          </cell>
          <cell r="F295">
            <v>0</v>
          </cell>
          <cell r="G295">
            <v>1</v>
          </cell>
        </row>
        <row r="296">
          <cell r="B296" t="str">
            <v>Коллектор 3/4", 2 х 1/2" ВР-НР, ВР VTc.550.N.0502</v>
          </cell>
          <cell r="C296" t="str">
            <v>шт.</v>
          </cell>
          <cell r="D296">
            <v>1</v>
          </cell>
          <cell r="E296">
            <v>393</v>
          </cell>
          <cell r="F296">
            <v>393</v>
          </cell>
          <cell r="G296">
            <v>1</v>
          </cell>
          <cell r="H296" t="str">
            <v>коллект</v>
          </cell>
          <cell r="K296" t="str">
            <v>00-00001615</v>
          </cell>
        </row>
        <row r="297">
          <cell r="B297" t="str">
            <v>Коллектор 3/4", 2 х 1/2" ВР-НР, НР VTc.500.N.0502</v>
          </cell>
          <cell r="C297" t="str">
            <v>шт.</v>
          </cell>
          <cell r="D297">
            <v>1</v>
          </cell>
          <cell r="E297">
            <v>385</v>
          </cell>
          <cell r="F297">
            <v>385</v>
          </cell>
          <cell r="G297">
            <v>1</v>
          </cell>
          <cell r="H297" t="str">
            <v>коллект</v>
          </cell>
          <cell r="K297" t="str">
            <v>00-00001606</v>
          </cell>
        </row>
        <row r="298">
          <cell r="B298" t="str">
            <v>Коллектор 3/4", 3 х 1/2" ВР-НР, ВР VTc.550.N.0503</v>
          </cell>
          <cell r="C298" t="str">
            <v>шт.</v>
          </cell>
          <cell r="D298">
            <v>1</v>
          </cell>
          <cell r="E298">
            <v>573</v>
          </cell>
          <cell r="F298">
            <v>573</v>
          </cell>
          <cell r="G298">
            <v>1</v>
          </cell>
          <cell r="H298" t="str">
            <v>коллект</v>
          </cell>
          <cell r="K298" t="str">
            <v>00-00001616</v>
          </cell>
        </row>
        <row r="299">
          <cell r="B299" t="str">
            <v>Коллектор 3/4", 3 х 1/2" ВР-НР, НР VTc.500.N.0503</v>
          </cell>
          <cell r="C299" t="str">
            <v>шт.</v>
          </cell>
          <cell r="D299">
            <v>1</v>
          </cell>
          <cell r="E299">
            <v>522</v>
          </cell>
          <cell r="F299">
            <v>522</v>
          </cell>
          <cell r="G299">
            <v>1</v>
          </cell>
          <cell r="H299" t="str">
            <v>коллект</v>
          </cell>
          <cell r="K299" t="str">
            <v>00-00001607</v>
          </cell>
        </row>
        <row r="300">
          <cell r="B300" t="str">
            <v>Коллектор 3/4", 4 х 1/2" ВР-НР, ВР VTc.550.N.0504</v>
          </cell>
          <cell r="C300" t="str">
            <v>шт.</v>
          </cell>
          <cell r="D300">
            <v>1</v>
          </cell>
          <cell r="E300">
            <v>773</v>
          </cell>
          <cell r="F300">
            <v>773</v>
          </cell>
          <cell r="G300">
            <v>1</v>
          </cell>
          <cell r="H300" t="str">
            <v>коллект</v>
          </cell>
          <cell r="K300" t="str">
            <v>00-00001617</v>
          </cell>
        </row>
        <row r="301">
          <cell r="B301" t="str">
            <v>Коллектор 3/4", 4 х 1/2" ВР-НР, НР VTc.500.N.0504</v>
          </cell>
          <cell r="C301" t="str">
            <v>шт.</v>
          </cell>
          <cell r="D301">
            <v>1</v>
          </cell>
          <cell r="E301">
            <v>737</v>
          </cell>
          <cell r="F301">
            <v>737</v>
          </cell>
          <cell r="G301">
            <v>1</v>
          </cell>
          <cell r="H301" t="str">
            <v>коллект</v>
          </cell>
          <cell r="K301" t="str">
            <v>00-00001608</v>
          </cell>
        </row>
        <row r="302">
          <cell r="B302" t="str">
            <v>Коллектор из нержавеющей стали (межосевое 100 мм) 1 1/2", 4 х 3/4" ВР, НР VTc.510.SS.080504</v>
          </cell>
          <cell r="C302" t="str">
            <v>шт.</v>
          </cell>
          <cell r="D302">
            <v>1</v>
          </cell>
          <cell r="E302">
            <v>3600</v>
          </cell>
          <cell r="F302">
            <v>3600</v>
          </cell>
          <cell r="G302">
            <v>1</v>
          </cell>
          <cell r="H302" t="str">
            <v>коллект</v>
          </cell>
        </row>
        <row r="303">
          <cell r="B303" t="str">
            <v>Коллектор из нержавеющей стали (межосевое 100 мм) 1 1/2", 5 х 3/4" ВР, НР VTc.510.SS.080505</v>
          </cell>
          <cell r="C303" t="str">
            <v>шт.</v>
          </cell>
          <cell r="D303">
            <v>1</v>
          </cell>
          <cell r="E303">
            <v>4450</v>
          </cell>
          <cell r="F303">
            <v>4450</v>
          </cell>
          <cell r="G303">
            <v>1</v>
          </cell>
          <cell r="H303" t="str">
            <v>коллект</v>
          </cell>
        </row>
        <row r="304">
          <cell r="B304" t="str">
            <v>Коллектор из нержавеющей стали (межосевое 100 мм) 1 1/2", 6 х 3/4" ВР, НР VTc.510.SS.080506</v>
          </cell>
          <cell r="C304" t="str">
            <v>шт.</v>
          </cell>
          <cell r="D304">
            <v>1</v>
          </cell>
          <cell r="E304">
            <v>5250</v>
          </cell>
          <cell r="F304">
            <v>5250</v>
          </cell>
          <cell r="G304">
            <v>1</v>
          </cell>
          <cell r="H304" t="str">
            <v>коллект</v>
          </cell>
        </row>
        <row r="305">
          <cell r="B305" t="str">
            <v>Коллектор из нержавеющей стали (межосевое 100 мм) 1 1/2", 7 х 3/4" ВР, НР VTc.510.SS.080507</v>
          </cell>
          <cell r="C305" t="str">
            <v>шт.</v>
          </cell>
          <cell r="D305">
            <v>1</v>
          </cell>
          <cell r="E305">
            <v>6090</v>
          </cell>
          <cell r="F305">
            <v>6090</v>
          </cell>
          <cell r="G305">
            <v>1</v>
          </cell>
          <cell r="H305" t="str">
            <v>коллект</v>
          </cell>
        </row>
        <row r="306">
          <cell r="B306" t="str">
            <v>Коллектор из нержавеющей стали (межосевое 100 мм) 1", 3 x 1/2" ВР, НР VTc.510.SS.060403</v>
          </cell>
          <cell r="C306" t="str">
            <v>шт.</v>
          </cell>
          <cell r="D306">
            <v>1</v>
          </cell>
          <cell r="E306">
            <v>1524</v>
          </cell>
          <cell r="F306">
            <v>1524</v>
          </cell>
          <cell r="G306">
            <v>1</v>
          </cell>
          <cell r="H306" t="str">
            <v>коллект</v>
          </cell>
        </row>
        <row r="307">
          <cell r="B307" t="str">
            <v>Коллектор из нержавеющей стали (межосевое 100 мм) 1", 4 x 1/2" ВР, НР VTc.510.SS.060404</v>
          </cell>
          <cell r="C307" t="str">
            <v>шт.</v>
          </cell>
          <cell r="D307">
            <v>1</v>
          </cell>
          <cell r="E307">
            <v>2006</v>
          </cell>
          <cell r="F307">
            <v>2006</v>
          </cell>
          <cell r="G307">
            <v>1</v>
          </cell>
          <cell r="H307" t="str">
            <v>коллект</v>
          </cell>
        </row>
        <row r="308">
          <cell r="B308" t="str">
            <v>Коллектор из нержавеющей стали (межосевое 100 мм) 1", 5 x 1/2" ВР, НР VTc.510.SS.060405</v>
          </cell>
          <cell r="C308" t="str">
            <v>шт.</v>
          </cell>
          <cell r="D308">
            <v>1</v>
          </cell>
          <cell r="E308">
            <v>2404</v>
          </cell>
          <cell r="F308">
            <v>2404</v>
          </cell>
          <cell r="G308">
            <v>1</v>
          </cell>
          <cell r="H308" t="str">
            <v>коллект</v>
          </cell>
        </row>
        <row r="309">
          <cell r="B309" t="str">
            <v>Коллектор из нержавеющей стали (межосевое 100 мм) 1", 6 x 1/2" ВР, НР VTc.510.SS.060406</v>
          </cell>
          <cell r="C309" t="str">
            <v>шт.</v>
          </cell>
          <cell r="D309">
            <v>1</v>
          </cell>
          <cell r="E309">
            <v>2763</v>
          </cell>
          <cell r="F309">
            <v>2763</v>
          </cell>
          <cell r="G309">
            <v>1</v>
          </cell>
          <cell r="H309" t="str">
            <v>коллект</v>
          </cell>
        </row>
        <row r="310">
          <cell r="B310" t="str">
            <v>Коллектор из нержавеющей стали (межосевое 100 мм) 1", 7 x 1/2" ВР, НР VTc.510.SS.060407</v>
          </cell>
          <cell r="C310" t="str">
            <v>шт.</v>
          </cell>
          <cell r="D310">
            <v>1</v>
          </cell>
          <cell r="E310">
            <v>3249</v>
          </cell>
          <cell r="F310">
            <v>3249</v>
          </cell>
          <cell r="G310">
            <v>1</v>
          </cell>
          <cell r="H310" t="str">
            <v>коллект</v>
          </cell>
        </row>
        <row r="311">
          <cell r="B311" t="str">
            <v>Коллектор из нержавеющей стали (межосевое 100 мм) 1", 8 x 1/2" ВР, НР VTc.510.SS.060408</v>
          </cell>
          <cell r="C311" t="str">
            <v>шт.</v>
          </cell>
          <cell r="D311">
            <v>1</v>
          </cell>
          <cell r="E311">
            <v>3749</v>
          </cell>
          <cell r="F311">
            <v>3749</v>
          </cell>
          <cell r="G311">
            <v>1</v>
          </cell>
          <cell r="H311" t="str">
            <v>коллект</v>
          </cell>
        </row>
        <row r="312">
          <cell r="B312" t="str">
            <v>Коллектор из нержавеющей стали (межосевое 50 мм) 1", 10 x 3/4", "ЕК" ВР, НР VTc.505.SS.060510</v>
          </cell>
          <cell r="C312" t="str">
            <v>шт.</v>
          </cell>
          <cell r="D312">
            <v>1</v>
          </cell>
          <cell r="E312">
            <v>2983</v>
          </cell>
          <cell r="F312">
            <v>2983</v>
          </cell>
          <cell r="G312">
            <v>1</v>
          </cell>
          <cell r="H312" t="str">
            <v>коллект</v>
          </cell>
        </row>
        <row r="313">
          <cell r="B313" t="str">
            <v>Коллектор из нержавеющей стали (межосевое 50 мм) 1", 2 x 3/4", "ЕК" ВР, НР VTc.505.SS.060502</v>
          </cell>
          <cell r="C313" t="str">
            <v>шт.</v>
          </cell>
          <cell r="D313">
            <v>1</v>
          </cell>
          <cell r="E313">
            <v>660</v>
          </cell>
          <cell r="F313">
            <v>660</v>
          </cell>
          <cell r="G313">
            <v>1</v>
          </cell>
          <cell r="H313" t="str">
            <v>коллект</v>
          </cell>
        </row>
        <row r="314">
          <cell r="B314" t="str">
            <v>Коллектор из нержавеющей стали (межосевое 50 мм) 1", 3 x 3/4", "ЕК" ВР, НР VTc.505.SS.060503</v>
          </cell>
          <cell r="C314" t="str">
            <v>шт.</v>
          </cell>
          <cell r="D314">
            <v>1</v>
          </cell>
          <cell r="E314">
            <v>1019</v>
          </cell>
          <cell r="F314">
            <v>1019</v>
          </cell>
          <cell r="G314">
            <v>1</v>
          </cell>
          <cell r="H314" t="str">
            <v>коллект</v>
          </cell>
        </row>
        <row r="315">
          <cell r="B315" t="str">
            <v>Коллектор из нержавеющей стали (межосевое 50 мм) 1", 4 x 3/4", "ЕК" ВР, НР VTc.505.SS.060504</v>
          </cell>
          <cell r="C315" t="str">
            <v>шт.</v>
          </cell>
          <cell r="D315">
            <v>1</v>
          </cell>
          <cell r="E315">
            <v>1217</v>
          </cell>
          <cell r="F315">
            <v>1217</v>
          </cell>
          <cell r="G315">
            <v>1</v>
          </cell>
          <cell r="H315" t="str">
            <v>коллект</v>
          </cell>
        </row>
        <row r="316">
          <cell r="B316" t="str">
            <v>Коллектор из нержавеющей стали (межосевое 50 мм) 1", 5 x 3/4", "ЕК" ВР, НР VTc.505.SS.060505</v>
          </cell>
          <cell r="C316" t="str">
            <v>шт.</v>
          </cell>
          <cell r="D316">
            <v>1</v>
          </cell>
          <cell r="E316">
            <v>1498</v>
          </cell>
          <cell r="F316">
            <v>1498</v>
          </cell>
          <cell r="G316">
            <v>1</v>
          </cell>
          <cell r="H316" t="str">
            <v>коллект</v>
          </cell>
        </row>
        <row r="317">
          <cell r="B317" t="str">
            <v>Коллектор из нержавеющей стали (межосевое 50 мм) 1", 6 x 3/4", "ЕК" ВР, НР VTc.505.SS.060506</v>
          </cell>
          <cell r="C317" t="str">
            <v>шт.</v>
          </cell>
          <cell r="D317">
            <v>1</v>
          </cell>
          <cell r="E317">
            <v>1790</v>
          </cell>
          <cell r="F317">
            <v>1790</v>
          </cell>
          <cell r="G317">
            <v>1</v>
          </cell>
          <cell r="H317" t="str">
            <v>коллект</v>
          </cell>
        </row>
        <row r="318">
          <cell r="B318" t="str">
            <v>Коллектор из нержавеющей стали (межосевое 50 мм) 1", 7 x 3/4", "ЕК" ВР, НР VTc.505.SS.060507</v>
          </cell>
          <cell r="C318" t="str">
            <v>шт.</v>
          </cell>
          <cell r="D318">
            <v>1</v>
          </cell>
          <cell r="E318">
            <v>2108</v>
          </cell>
          <cell r="F318">
            <v>2108</v>
          </cell>
          <cell r="G318">
            <v>1</v>
          </cell>
          <cell r="H318" t="str">
            <v>коллект</v>
          </cell>
        </row>
        <row r="319">
          <cell r="B319" t="str">
            <v>Коллектор из нержавеющей стали (межосевое 50 мм) 1", 8 x 3/4", "ЕК" ВР, НР VTc.505.SS.060508</v>
          </cell>
          <cell r="C319" t="str">
            <v>шт.</v>
          </cell>
          <cell r="D319">
            <v>1</v>
          </cell>
          <cell r="E319">
            <v>2383</v>
          </cell>
          <cell r="F319">
            <v>2383</v>
          </cell>
          <cell r="G319">
            <v>1</v>
          </cell>
          <cell r="H319" t="str">
            <v>коллект</v>
          </cell>
        </row>
        <row r="320">
          <cell r="B320" t="str">
            <v>Коллектор из нержавеющей стали (межосевое 50 мм) 1", 9 x 3/4", "ЕК" ВР, НР VTc.505.SS.060509</v>
          </cell>
          <cell r="C320" t="str">
            <v>шт.</v>
          </cell>
          <cell r="D320">
            <v>1</v>
          </cell>
          <cell r="E320">
            <v>2649</v>
          </cell>
          <cell r="F320">
            <v>2649</v>
          </cell>
          <cell r="G320">
            <v>1</v>
          </cell>
          <cell r="H320" t="str">
            <v>коллект</v>
          </cell>
        </row>
        <row r="321">
          <cell r="B321" t="str">
            <v>Коллектор под "евроконус" 1", 2 х 3/4" ВР-НР, НР VTc.500.NE.060502</v>
          </cell>
          <cell r="C321" t="str">
            <v>шт.</v>
          </cell>
          <cell r="D321">
            <v>1</v>
          </cell>
          <cell r="E321">
            <v>574</v>
          </cell>
          <cell r="F321">
            <v>574</v>
          </cell>
          <cell r="G321">
            <v>1</v>
          </cell>
          <cell r="H321" t="str">
            <v>коллект</v>
          </cell>
          <cell r="K321" t="str">
            <v>00-00001612</v>
          </cell>
        </row>
        <row r="322">
          <cell r="B322" t="str">
            <v>Коллектор под "евроконус" 1", 3 х 3/4" ВР-НР, НР VTc.500.NE.060503</v>
          </cell>
          <cell r="C322" t="str">
            <v>шт.</v>
          </cell>
          <cell r="D322">
            <v>1</v>
          </cell>
          <cell r="E322">
            <v>818</v>
          </cell>
          <cell r="F322">
            <v>818</v>
          </cell>
          <cell r="G322">
            <v>1</v>
          </cell>
          <cell r="H322" t="str">
            <v>коллект</v>
          </cell>
          <cell r="K322" t="str">
            <v>00-00001613</v>
          </cell>
        </row>
        <row r="323">
          <cell r="B323" t="str">
            <v>Коллектор под "евроконус" 1", 4 х 3/4" ВР-НР, НР VTc.500.NE.060504</v>
          </cell>
          <cell r="C323" t="str">
            <v>шт.</v>
          </cell>
          <cell r="D323">
            <v>1</v>
          </cell>
          <cell r="E323">
            <v>1140</v>
          </cell>
          <cell r="F323">
            <v>1140</v>
          </cell>
          <cell r="G323">
            <v>1</v>
          </cell>
          <cell r="H323" t="str">
            <v>коллект</v>
          </cell>
          <cell r="K323" t="str">
            <v>00-00001614</v>
          </cell>
        </row>
        <row r="324">
          <cell r="B324" t="str">
            <v>Коллектор полипропиленовый с отсечными кранами 40 мм х 20 мм х 2 вых. VTp.780.0.402002</v>
          </cell>
          <cell r="C324" t="str">
            <v>шт.</v>
          </cell>
          <cell r="D324">
            <v>1</v>
          </cell>
          <cell r="E324">
            <v>757</v>
          </cell>
          <cell r="F324">
            <v>757</v>
          </cell>
          <cell r="G324">
            <v>1</v>
          </cell>
          <cell r="H324" t="str">
            <v>коллект</v>
          </cell>
          <cell r="I324" t="str">
            <v>ппр</v>
          </cell>
          <cell r="K324" t="str">
            <v>00-00001094</v>
          </cell>
        </row>
        <row r="325">
          <cell r="B325" t="str">
            <v>Коллектор полипропиленовый с отсечными кранами 40 мм х 20 мм х 3 вых. VTp.780.0.402003</v>
          </cell>
          <cell r="C325" t="str">
            <v>шт.</v>
          </cell>
          <cell r="D325">
            <v>1</v>
          </cell>
          <cell r="E325">
            <v>1177</v>
          </cell>
          <cell r="F325">
            <v>1177</v>
          </cell>
          <cell r="G325">
            <v>1</v>
          </cell>
          <cell r="H325" t="str">
            <v>коллект</v>
          </cell>
          <cell r="I325" t="str">
            <v>ппр</v>
          </cell>
          <cell r="K325" t="str">
            <v>00-00001095</v>
          </cell>
        </row>
        <row r="326">
          <cell r="B326" t="str">
            <v>Коллектор полипропиленовый с отсечными кранами 40 мм х 20 мм х 4 вых. VTp.780.0.402004</v>
          </cell>
          <cell r="C326" t="str">
            <v>шт.</v>
          </cell>
          <cell r="D326">
            <v>1</v>
          </cell>
          <cell r="E326">
            <v>1558</v>
          </cell>
          <cell r="F326">
            <v>1558</v>
          </cell>
          <cell r="G326">
            <v>1</v>
          </cell>
          <cell r="H326" t="str">
            <v>коллект</v>
          </cell>
          <cell r="I326" t="str">
            <v>ппр</v>
          </cell>
          <cell r="K326" t="str">
            <v>00-00001096</v>
          </cell>
        </row>
        <row r="327">
          <cell r="B327" t="str">
            <v>Коллектор полипропиленовый с отсечными кранами 40 мм х 20 мм х 5 вых. VTp.780.0.402005</v>
          </cell>
          <cell r="C327" t="str">
            <v>шт.</v>
          </cell>
          <cell r="D327">
            <v>1</v>
          </cell>
          <cell r="E327">
            <v>2637</v>
          </cell>
          <cell r="F327">
            <v>2637</v>
          </cell>
          <cell r="G327">
            <v>1</v>
          </cell>
          <cell r="H327" t="str">
            <v>коллект</v>
          </cell>
          <cell r="I327" t="str">
            <v>ппр</v>
          </cell>
          <cell r="K327" t="str">
            <v>00-00001097</v>
          </cell>
        </row>
        <row r="328">
          <cell r="B328" t="str">
            <v>Коллектор полипропиленовый с отсечными кранами 40 мм х 20 мм х 6 вых. VTp.780.0.402006</v>
          </cell>
          <cell r="C328" t="str">
            <v>шт.</v>
          </cell>
          <cell r="D328">
            <v>1</v>
          </cell>
          <cell r="E328">
            <v>3795</v>
          </cell>
          <cell r="F328">
            <v>3795</v>
          </cell>
          <cell r="G328">
            <v>1</v>
          </cell>
          <cell r="H328" t="str">
            <v>коллект</v>
          </cell>
          <cell r="I328" t="str">
            <v>ппр</v>
          </cell>
          <cell r="K328" t="str">
            <v>00-00001098</v>
          </cell>
        </row>
        <row r="329">
          <cell r="B329" t="str">
            <v>Коллектор с отсекающими кранами 1", 2 х 1/2" ВР-НР, НР VTc.580.N.0602</v>
          </cell>
          <cell r="C329" t="str">
            <v>шт.</v>
          </cell>
          <cell r="D329">
            <v>1</v>
          </cell>
          <cell r="E329">
            <v>701</v>
          </cell>
          <cell r="F329">
            <v>701</v>
          </cell>
          <cell r="G329">
            <v>1</v>
          </cell>
          <cell r="H329" t="str">
            <v>коллект</v>
          </cell>
          <cell r="K329" t="str">
            <v>00-00001631</v>
          </cell>
        </row>
        <row r="330">
          <cell r="B330" t="str">
            <v>Коллектор с отсекающими кранами 1", 3 х 1/2" ВР-НР, НР VTc.580.N.0603</v>
          </cell>
          <cell r="C330" t="str">
            <v>шт.</v>
          </cell>
          <cell r="D330">
            <v>1</v>
          </cell>
          <cell r="E330">
            <v>971</v>
          </cell>
          <cell r="F330">
            <v>971</v>
          </cell>
          <cell r="G330">
            <v>1</v>
          </cell>
          <cell r="H330" t="str">
            <v>коллект</v>
          </cell>
          <cell r="K330" t="str">
            <v>00-00001632</v>
          </cell>
        </row>
        <row r="331">
          <cell r="B331" t="str">
            <v>Коллектор с отсекающими кранами 3/4", 2 х 1/2" ВР-НР, НР VTc.580.N.0502</v>
          </cell>
          <cell r="C331" t="str">
            <v>шт.</v>
          </cell>
          <cell r="D331">
            <v>1</v>
          </cell>
          <cell r="E331">
            <v>653</v>
          </cell>
          <cell r="F331">
            <v>653</v>
          </cell>
          <cell r="G331">
            <v>1</v>
          </cell>
          <cell r="H331" t="str">
            <v>коллект</v>
          </cell>
          <cell r="K331" t="str">
            <v>00-00001629</v>
          </cell>
        </row>
        <row r="332">
          <cell r="B332" t="str">
            <v>Коллектор с отсекающими кранами 3/4", 3 х 1/2" ВР-НР, НР VTc.580.N.0503</v>
          </cell>
          <cell r="C332" t="str">
            <v>шт.</v>
          </cell>
          <cell r="D332">
            <v>1</v>
          </cell>
          <cell r="E332">
            <v>924</v>
          </cell>
          <cell r="F332">
            <v>924</v>
          </cell>
          <cell r="G332">
            <v>1</v>
          </cell>
          <cell r="H332" t="str">
            <v>коллект</v>
          </cell>
          <cell r="K332" t="str">
            <v>00-00001630</v>
          </cell>
        </row>
        <row r="333">
          <cell r="B333" t="str">
            <v>Коллектор с отсекающими кранами VTc.580.N.0502 3/4", 2 х 1/2"</v>
          </cell>
          <cell r="C333" t="str">
            <v>шт.</v>
          </cell>
          <cell r="E333">
            <v>753</v>
          </cell>
          <cell r="F333">
            <v>0</v>
          </cell>
          <cell r="G333">
            <v>1</v>
          </cell>
        </row>
        <row r="334">
          <cell r="B334" t="str">
            <v>Коллектор с отсекающими кранами VTc.580.N.0503 3/4", 3 х 1/2"</v>
          </cell>
          <cell r="C334" t="str">
            <v>шт.</v>
          </cell>
          <cell r="E334">
            <v>1024</v>
          </cell>
          <cell r="F334">
            <v>0</v>
          </cell>
          <cell r="G334">
            <v>1</v>
          </cell>
        </row>
        <row r="335">
          <cell r="B335" t="str">
            <v>Коллектор с отсекающими кранами, под «евроконус» 1", 2 х 3/4" ВР-НР, НР VTc.580.NE.0602</v>
          </cell>
          <cell r="C335" t="str">
            <v>шт.</v>
          </cell>
          <cell r="D335">
            <v>1</v>
          </cell>
          <cell r="E335">
            <v>1027</v>
          </cell>
          <cell r="F335">
            <v>1027</v>
          </cell>
          <cell r="G335">
            <v>1</v>
          </cell>
          <cell r="H335" t="str">
            <v>коллект</v>
          </cell>
          <cell r="K335" t="str">
            <v>00-00001633</v>
          </cell>
        </row>
        <row r="336">
          <cell r="B336" t="str">
            <v>Коллектор с отсекающими кранами, под «евроконус» 1", 3 х 3/4" ВР-НР, НР VTc.580.NE.0603</v>
          </cell>
          <cell r="C336" t="str">
            <v>шт.</v>
          </cell>
          <cell r="D336">
            <v>1</v>
          </cell>
          <cell r="E336">
            <v>1291</v>
          </cell>
          <cell r="F336">
            <v>1291</v>
          </cell>
          <cell r="G336">
            <v>1</v>
          </cell>
          <cell r="H336" t="str">
            <v>коллект</v>
          </cell>
          <cell r="K336" t="str">
            <v>00-00001634</v>
          </cell>
        </row>
        <row r="337">
          <cell r="B337" t="str">
            <v>Коллектор с регулирующими вентилями 1", 2 х 1/2" ВР-НР, НР VTc.560.N.0602</v>
          </cell>
          <cell r="C337" t="str">
            <v>шт.</v>
          </cell>
          <cell r="D337">
            <v>1</v>
          </cell>
          <cell r="E337">
            <v>949</v>
          </cell>
          <cell r="F337">
            <v>949</v>
          </cell>
          <cell r="G337">
            <v>1</v>
          </cell>
          <cell r="H337" t="str">
            <v>коллект</v>
          </cell>
          <cell r="K337" t="str">
            <v>00-00001624</v>
          </cell>
        </row>
        <row r="338">
          <cell r="B338" t="str">
            <v>Коллектор с регулирующими вентилями 1", 3 х 1/2" ВР-НР, НР VTc.560.N.0603</v>
          </cell>
          <cell r="C338" t="str">
            <v>шт.</v>
          </cell>
          <cell r="D338">
            <v>1</v>
          </cell>
          <cell r="E338">
            <v>1252</v>
          </cell>
          <cell r="F338">
            <v>1252</v>
          </cell>
          <cell r="G338">
            <v>1</v>
          </cell>
          <cell r="H338" t="str">
            <v>коллект</v>
          </cell>
          <cell r="K338" t="str">
            <v>00-00001625</v>
          </cell>
        </row>
        <row r="339">
          <cell r="B339" t="str">
            <v>Коллектор с регулирующими вентилями 1", 4 х 1/2" ВР-НР, НР VTc.560.N.0604</v>
          </cell>
          <cell r="C339" t="str">
            <v>шт.</v>
          </cell>
          <cell r="D339">
            <v>1</v>
          </cell>
          <cell r="E339">
            <v>1935</v>
          </cell>
          <cell r="F339">
            <v>1935</v>
          </cell>
          <cell r="G339">
            <v>1</v>
          </cell>
          <cell r="H339" t="str">
            <v>коллект</v>
          </cell>
          <cell r="K339" t="str">
            <v>00-00001626</v>
          </cell>
        </row>
        <row r="340">
          <cell r="B340" t="str">
            <v>Коллектор с регулирующими вентилями 3/4", 2 х 1/2" ВР-НР, НР VTc.560.N.0502</v>
          </cell>
          <cell r="C340" t="str">
            <v>шт.</v>
          </cell>
          <cell r="D340">
            <v>1</v>
          </cell>
          <cell r="E340">
            <v>788</v>
          </cell>
          <cell r="F340">
            <v>788</v>
          </cell>
          <cell r="G340">
            <v>1</v>
          </cell>
          <cell r="H340" t="str">
            <v>коллект</v>
          </cell>
          <cell r="K340" t="str">
            <v>00-00001621</v>
          </cell>
        </row>
        <row r="341">
          <cell r="B341" t="str">
            <v>Коллектор с регулирующими вентилями 3/4", 3 х 1/2" ВР-НР, НР VTc.560.N.0503</v>
          </cell>
          <cell r="C341" t="str">
            <v>шт.</v>
          </cell>
          <cell r="D341">
            <v>1</v>
          </cell>
          <cell r="E341">
            <v>1172</v>
          </cell>
          <cell r="F341">
            <v>1172</v>
          </cell>
          <cell r="G341">
            <v>1</v>
          </cell>
          <cell r="H341" t="str">
            <v>коллект</v>
          </cell>
          <cell r="K341" t="str">
            <v>00-00001622</v>
          </cell>
        </row>
        <row r="342">
          <cell r="B342" t="str">
            <v>Коллектор с регулирующими вентилями 3/4", 4 х 1/2" ВР-НР, НР VTc.560.N.0504</v>
          </cell>
          <cell r="C342" t="str">
            <v>шт.</v>
          </cell>
          <cell r="D342">
            <v>1</v>
          </cell>
          <cell r="E342">
            <v>1484</v>
          </cell>
          <cell r="F342">
            <v>1484</v>
          </cell>
          <cell r="G342">
            <v>1</v>
          </cell>
          <cell r="H342" t="str">
            <v>коллект</v>
          </cell>
          <cell r="K342" t="str">
            <v>00-00001623</v>
          </cell>
        </row>
        <row r="343">
          <cell r="B343" t="str">
            <v>Коллектор с регулирующими вентилями, под "ЕК" 1", 2 x 3/4" ВР-НР, НР VTc.560.NE.060502</v>
          </cell>
          <cell r="C343" t="str">
            <v>шт.</v>
          </cell>
          <cell r="D343">
            <v>1</v>
          </cell>
          <cell r="E343">
            <v>1160</v>
          </cell>
          <cell r="F343">
            <v>1160</v>
          </cell>
          <cell r="G343">
            <v>1</v>
          </cell>
          <cell r="H343" t="str">
            <v>коллект</v>
          </cell>
        </row>
        <row r="344">
          <cell r="B344" t="str">
            <v>Коллектор с регулирующими вентилями, под "ЕК" 1", 3 x 3/4" ВР-НР, НР VTc.560.NE.060503</v>
          </cell>
          <cell r="C344" t="str">
            <v>шт.</v>
          </cell>
          <cell r="D344">
            <v>1</v>
          </cell>
          <cell r="E344">
            <v>1629</v>
          </cell>
          <cell r="F344">
            <v>1629</v>
          </cell>
          <cell r="G344">
            <v>1</v>
          </cell>
          <cell r="H344" t="str">
            <v>коллект</v>
          </cell>
        </row>
        <row r="345">
          <cell r="B345" t="str">
            <v>Коллектор с регулирующими вентилями, под "ЕК" 1", 4 x 3/4" ВР-НР, НР VTc.560.NE.060504</v>
          </cell>
          <cell r="C345" t="str">
            <v>шт.</v>
          </cell>
          <cell r="D345">
            <v>1</v>
          </cell>
          <cell r="E345">
            <v>2264</v>
          </cell>
          <cell r="F345">
            <v>2264</v>
          </cell>
          <cell r="G345">
            <v>1</v>
          </cell>
          <cell r="H345" t="str">
            <v>коллект</v>
          </cell>
        </row>
        <row r="346">
          <cell r="B346" t="str">
            <v>Коллекторный блок 1 1/4", 10 x 3/4", "евроконус" ВР, НР VTc.594.EMNX.0710</v>
          </cell>
          <cell r="C346" t="str">
            <v>шт.</v>
          </cell>
          <cell r="D346">
            <v>1</v>
          </cell>
          <cell r="E346">
            <v>23922</v>
          </cell>
          <cell r="F346">
            <v>23922</v>
          </cell>
          <cell r="G346">
            <v>1</v>
          </cell>
          <cell r="H346" t="str">
            <v>коллект</v>
          </cell>
          <cell r="K346" t="str">
            <v>00-00001651</v>
          </cell>
        </row>
        <row r="347">
          <cell r="B347" t="str">
            <v>Коллекторный блок 1 1/4", 11 x 3/4", "евроконус" ВР, НР VTc.594.EMNX.0711</v>
          </cell>
          <cell r="C347" t="str">
            <v>шт.</v>
          </cell>
          <cell r="D347">
            <v>1</v>
          </cell>
          <cell r="E347">
            <v>24630</v>
          </cell>
          <cell r="F347">
            <v>24630</v>
          </cell>
          <cell r="G347">
            <v>1</v>
          </cell>
          <cell r="H347" t="str">
            <v>коллект</v>
          </cell>
          <cell r="K347" t="str">
            <v>00-00001652</v>
          </cell>
        </row>
        <row r="348">
          <cell r="B348" t="str">
            <v>Коллекторный блок 1 1/4", 12 x 3/4", "евроконус" ВР, НР VTc.594.EMNX.0712</v>
          </cell>
          <cell r="C348" t="str">
            <v>шт.</v>
          </cell>
          <cell r="D348">
            <v>1</v>
          </cell>
          <cell r="E348">
            <v>27800</v>
          </cell>
          <cell r="F348">
            <v>27800</v>
          </cell>
          <cell r="G348">
            <v>1</v>
          </cell>
          <cell r="H348" t="str">
            <v>коллект</v>
          </cell>
          <cell r="K348" t="str">
            <v>00-00001653</v>
          </cell>
        </row>
        <row r="349">
          <cell r="B349" t="str">
            <v>Коллекторный блок 1 1/4", 4 x 3/4", "евроконус" ВР, НР VTc.594.EMNX.0704</v>
          </cell>
          <cell r="C349" t="str">
            <v>шт.</v>
          </cell>
          <cell r="D349">
            <v>1</v>
          </cell>
          <cell r="E349">
            <v>12299</v>
          </cell>
          <cell r="F349">
            <v>12299</v>
          </cell>
          <cell r="G349">
            <v>1</v>
          </cell>
          <cell r="H349" t="str">
            <v>коллект</v>
          </cell>
          <cell r="K349" t="str">
            <v>00-00001645</v>
          </cell>
        </row>
        <row r="350">
          <cell r="B350" t="str">
            <v>Коллекторный блок 1 1/4", 5 x 3/4", "евроконус" ВР, НР VTc.594.EMNX.0705</v>
          </cell>
          <cell r="C350" t="str">
            <v>шт.</v>
          </cell>
          <cell r="D350">
            <v>1</v>
          </cell>
          <cell r="E350">
            <v>14234</v>
          </cell>
          <cell r="F350">
            <v>14234</v>
          </cell>
          <cell r="G350">
            <v>1</v>
          </cell>
          <cell r="H350" t="str">
            <v>коллект</v>
          </cell>
          <cell r="K350" t="str">
            <v>00-00001646</v>
          </cell>
        </row>
        <row r="351">
          <cell r="B351" t="str">
            <v>Коллекторный блок 1 1/4", 6 x 3/4", "евроконус" ВР, НР VTc.594.EMNX.0706</v>
          </cell>
          <cell r="C351" t="str">
            <v>шт.</v>
          </cell>
          <cell r="D351">
            <v>1</v>
          </cell>
          <cell r="E351">
            <v>15406</v>
          </cell>
          <cell r="F351">
            <v>15406</v>
          </cell>
          <cell r="G351">
            <v>1</v>
          </cell>
          <cell r="H351" t="str">
            <v>коллект</v>
          </cell>
          <cell r="K351" t="str">
            <v>00-00001647</v>
          </cell>
        </row>
        <row r="352">
          <cell r="B352" t="str">
            <v>Коллекторный блок 1 1/4", 7 x 3/4", "евроконус" ВР, НР VTc.594.EMNX.0707</v>
          </cell>
          <cell r="C352" t="str">
            <v>шт.</v>
          </cell>
          <cell r="D352">
            <v>1</v>
          </cell>
          <cell r="E352">
            <v>17249</v>
          </cell>
          <cell r="F352">
            <v>17249</v>
          </cell>
          <cell r="G352">
            <v>1</v>
          </cell>
          <cell r="H352" t="str">
            <v>коллект</v>
          </cell>
          <cell r="K352" t="str">
            <v>00-00001648</v>
          </cell>
        </row>
        <row r="353">
          <cell r="B353" t="str">
            <v>Коллекторный блок 1 1/4", 8 x 3/4", "евроконус" ВР, НР VTc.594.EMNX.0708</v>
          </cell>
          <cell r="C353" t="str">
            <v>шт.</v>
          </cell>
          <cell r="D353">
            <v>1</v>
          </cell>
          <cell r="E353">
            <v>20054</v>
          </cell>
          <cell r="F353">
            <v>20054</v>
          </cell>
          <cell r="G353">
            <v>1</v>
          </cell>
          <cell r="H353" t="str">
            <v>коллект</v>
          </cell>
          <cell r="K353" t="str">
            <v>00-00001649</v>
          </cell>
        </row>
        <row r="354">
          <cell r="B354" t="str">
            <v>Коллекторный блок 1 1/4", 9 x 3/4", "евроконус" ВР, НР VTc.594.EMNX.0709</v>
          </cell>
          <cell r="C354" t="str">
            <v>шт.</v>
          </cell>
          <cell r="D354">
            <v>1</v>
          </cell>
          <cell r="E354">
            <v>21986</v>
          </cell>
          <cell r="F354">
            <v>21986</v>
          </cell>
          <cell r="G354">
            <v>1</v>
          </cell>
          <cell r="H354" t="str">
            <v>коллект</v>
          </cell>
          <cell r="K354" t="str">
            <v>00-00001650</v>
          </cell>
        </row>
        <row r="355">
          <cell r="B355" t="str">
            <v>Коллекторный блок 1", 10 x 3/4", "евроконус" ВР, НР VTc.594.EMNX.0610</v>
          </cell>
          <cell r="C355" t="str">
            <v>шт.</v>
          </cell>
          <cell r="D355">
            <v>1</v>
          </cell>
          <cell r="E355">
            <v>16824</v>
          </cell>
          <cell r="F355">
            <v>16824</v>
          </cell>
          <cell r="G355">
            <v>1</v>
          </cell>
          <cell r="H355" t="str">
            <v>коллект</v>
          </cell>
          <cell r="K355" t="str">
            <v>00-00001642</v>
          </cell>
        </row>
        <row r="356">
          <cell r="B356" t="str">
            <v>Коллекторный блок 1", 11 x 3/4", "евроконус" ВР, НР VTc.594.EMNX.0611</v>
          </cell>
          <cell r="C356" t="str">
            <v>шт.</v>
          </cell>
          <cell r="D356">
            <v>1</v>
          </cell>
          <cell r="E356">
            <v>17663</v>
          </cell>
          <cell r="F356">
            <v>17663</v>
          </cell>
          <cell r="G356">
            <v>1</v>
          </cell>
          <cell r="H356" t="str">
            <v>коллект</v>
          </cell>
          <cell r="K356" t="str">
            <v>00-00001643</v>
          </cell>
        </row>
        <row r="357">
          <cell r="B357" t="str">
            <v>Коллекторный блок 1", 12 x 3/4", "евроконус" ВР, НР VTc.594.EMNX.0612</v>
          </cell>
          <cell r="C357" t="str">
            <v>шт.</v>
          </cell>
          <cell r="D357">
            <v>1</v>
          </cell>
          <cell r="E357">
            <v>19888</v>
          </cell>
          <cell r="F357">
            <v>19888</v>
          </cell>
          <cell r="G357">
            <v>1</v>
          </cell>
          <cell r="H357" t="str">
            <v>коллект</v>
          </cell>
          <cell r="K357" t="str">
            <v>00-00001644</v>
          </cell>
        </row>
        <row r="358">
          <cell r="B358" t="str">
            <v>Коллекторный блок 1", 3 x 3/4", "евроконус" ВР, НР VTc.594.EMNX.0603</v>
          </cell>
          <cell r="C358" t="str">
            <v>шт.</v>
          </cell>
          <cell r="D358">
            <v>1</v>
          </cell>
          <cell r="E358">
            <v>7321</v>
          </cell>
          <cell r="F358">
            <v>7321</v>
          </cell>
          <cell r="G358">
            <v>1</v>
          </cell>
          <cell r="H358" t="str">
            <v>коллект</v>
          </cell>
          <cell r="K358" t="str">
            <v>00-00001635</v>
          </cell>
        </row>
        <row r="359">
          <cell r="B359" t="str">
            <v>Коллекторный блок 1", 4 x 3/4", "евроконус" ВР, НР VTc.594.EMNX.0604</v>
          </cell>
          <cell r="C359" t="str">
            <v>шт.</v>
          </cell>
          <cell r="D359">
            <v>1</v>
          </cell>
          <cell r="E359">
            <v>8673</v>
          </cell>
          <cell r="F359">
            <v>8673</v>
          </cell>
          <cell r="G359">
            <v>1</v>
          </cell>
          <cell r="H359" t="str">
            <v>коллект</v>
          </cell>
          <cell r="K359" t="str">
            <v>00-00001636</v>
          </cell>
        </row>
        <row r="360">
          <cell r="B360" t="str">
            <v>Коллекторный блок 1", 5 x 3/4", "евроконус" ВР, НР VTc.594.EMNX.0605</v>
          </cell>
          <cell r="C360" t="str">
            <v>шт.</v>
          </cell>
          <cell r="D360">
            <v>1</v>
          </cell>
          <cell r="E360">
            <v>10079</v>
          </cell>
          <cell r="F360">
            <v>10079</v>
          </cell>
          <cell r="G360">
            <v>1</v>
          </cell>
          <cell r="H360" t="str">
            <v>коллект</v>
          </cell>
          <cell r="K360" t="str">
            <v>00-00001637</v>
          </cell>
        </row>
        <row r="361">
          <cell r="B361" t="str">
            <v>Коллекторный блок 1", 6 x 3/4", "евроконус" ВР, НР VTc.594.EMNX.0606</v>
          </cell>
          <cell r="C361" t="str">
            <v>шт.</v>
          </cell>
          <cell r="D361">
            <v>1</v>
          </cell>
          <cell r="E361">
            <v>11693</v>
          </cell>
          <cell r="F361">
            <v>11693</v>
          </cell>
          <cell r="G361">
            <v>1</v>
          </cell>
          <cell r="H361" t="str">
            <v>коллект</v>
          </cell>
          <cell r="K361" t="str">
            <v>00-00001638</v>
          </cell>
        </row>
        <row r="362">
          <cell r="B362" t="str">
            <v>Коллекторный блок 1", 7 x 3/4", "евроконус" ВР, НР VTc.594.EMNX.0607</v>
          </cell>
          <cell r="C362" t="str">
            <v>шт.</v>
          </cell>
          <cell r="D362">
            <v>1</v>
          </cell>
          <cell r="E362">
            <v>12779</v>
          </cell>
          <cell r="F362">
            <v>12779</v>
          </cell>
          <cell r="G362">
            <v>1</v>
          </cell>
          <cell r="H362" t="str">
            <v>коллект</v>
          </cell>
          <cell r="K362" t="str">
            <v>00-00001639</v>
          </cell>
        </row>
        <row r="363">
          <cell r="B363" t="str">
            <v>Коллекторный блок 1", 8 x 3/4", "евроконус" ВР, НР VTc.594.EMNX.0608</v>
          </cell>
          <cell r="C363" t="str">
            <v>шт.</v>
          </cell>
          <cell r="D363">
            <v>1</v>
          </cell>
          <cell r="E363">
            <v>13652</v>
          </cell>
          <cell r="F363">
            <v>13652</v>
          </cell>
          <cell r="G363">
            <v>1</v>
          </cell>
          <cell r="H363" t="str">
            <v>коллект</v>
          </cell>
          <cell r="K363" t="str">
            <v>00-00001640</v>
          </cell>
        </row>
        <row r="364">
          <cell r="B364" t="str">
            <v>Коллекторный блок 1", 9 x 3/4", "евроконус" ВР, НР VTc.594.EMNX.0609</v>
          </cell>
          <cell r="C364" t="str">
            <v>шт.</v>
          </cell>
          <cell r="D364">
            <v>1</v>
          </cell>
          <cell r="E364">
            <v>15495</v>
          </cell>
          <cell r="F364">
            <v>15495</v>
          </cell>
          <cell r="G364">
            <v>1</v>
          </cell>
          <cell r="H364" t="str">
            <v>коллект</v>
          </cell>
          <cell r="K364" t="str">
            <v>00-00001641</v>
          </cell>
        </row>
        <row r="365">
          <cell r="B365" t="str">
            <v>Коллекторный блок из нержавеющей стали с расходомерами 1", 10 x 3/4", "ЕК" VTc.589.EMNX.0610</v>
          </cell>
          <cell r="C365" t="str">
            <v>шт.</v>
          </cell>
          <cell r="D365">
            <v>1</v>
          </cell>
          <cell r="E365">
            <v>15449</v>
          </cell>
          <cell r="F365">
            <v>15449</v>
          </cell>
          <cell r="G365">
            <v>1</v>
          </cell>
          <cell r="H365" t="str">
            <v>коллект</v>
          </cell>
        </row>
        <row r="366">
          <cell r="B366" t="str">
            <v>Коллекторный блок из нержавеющей стали с расходомерами 1", 3 x 3/4", "ЕК" VTc.589.EMNX.0603</v>
          </cell>
          <cell r="C366" t="str">
            <v>шт.</v>
          </cell>
          <cell r="D366">
            <v>1</v>
          </cell>
          <cell r="E366">
            <v>5998</v>
          </cell>
          <cell r="F366">
            <v>5998</v>
          </cell>
          <cell r="G366">
            <v>1</v>
          </cell>
          <cell r="H366" t="str">
            <v>коллект</v>
          </cell>
        </row>
        <row r="367">
          <cell r="B367" t="str">
            <v>Коллекторный блок из нержавеющей стали с расходомерами 1", 4 х 3/4", "ЕК" VTc.589.EMNX.0604</v>
          </cell>
          <cell r="C367" t="str">
            <v>шт.</v>
          </cell>
          <cell r="D367">
            <v>1</v>
          </cell>
          <cell r="E367">
            <v>7124</v>
          </cell>
          <cell r="F367">
            <v>7124</v>
          </cell>
          <cell r="G367">
            <v>1</v>
          </cell>
          <cell r="H367" t="str">
            <v>коллект</v>
          </cell>
        </row>
        <row r="368">
          <cell r="B368" t="str">
            <v>Коллекторный блок из нержавеющей стали с расходомерами 1", 5 x 3/4", "ЕК" VTc.589.EMNX.0605</v>
          </cell>
          <cell r="C368" t="str">
            <v>шт.</v>
          </cell>
          <cell r="D368">
            <v>1</v>
          </cell>
          <cell r="E368">
            <v>8944</v>
          </cell>
          <cell r="F368">
            <v>8944</v>
          </cell>
          <cell r="G368">
            <v>1</v>
          </cell>
          <cell r="H368" t="str">
            <v>коллект</v>
          </cell>
        </row>
        <row r="369">
          <cell r="B369" t="str">
            <v>Коллекторный блок из нержавеющей стали с расходомерами 1", 6 x 3/4", "ЕК" VTc.589.EMNX.0606</v>
          </cell>
          <cell r="C369" t="str">
            <v>шт.</v>
          </cell>
          <cell r="D369">
            <v>1</v>
          </cell>
          <cell r="E369">
            <v>10072</v>
          </cell>
          <cell r="F369">
            <v>10072</v>
          </cell>
          <cell r="G369">
            <v>1</v>
          </cell>
          <cell r="H369" t="str">
            <v>коллект</v>
          </cell>
        </row>
        <row r="370">
          <cell r="B370" t="str">
            <v>Коллекторный блок из нержавеющей стали с расходомерами 1", 7 x 3/4", "ЕК" VTc.589.EMNX.0607</v>
          </cell>
          <cell r="C370" t="str">
            <v>шт.</v>
          </cell>
          <cell r="D370">
            <v>1</v>
          </cell>
          <cell r="E370">
            <v>10854</v>
          </cell>
          <cell r="F370">
            <v>10854</v>
          </cell>
          <cell r="G370">
            <v>1</v>
          </cell>
          <cell r="H370" t="str">
            <v>коллект</v>
          </cell>
        </row>
        <row r="371">
          <cell r="B371" t="str">
            <v>Коллекторный блок из нержавеющей стали с расходомерами 1", 8 x 3/4", "ЕК" VTc.589.EMNX.0608</v>
          </cell>
          <cell r="C371" t="str">
            <v>шт.</v>
          </cell>
          <cell r="D371">
            <v>1</v>
          </cell>
          <cell r="E371">
            <v>12127</v>
          </cell>
          <cell r="F371">
            <v>12127</v>
          </cell>
          <cell r="G371">
            <v>1</v>
          </cell>
          <cell r="H371" t="str">
            <v>коллект</v>
          </cell>
        </row>
        <row r="372">
          <cell r="B372" t="str">
            <v>Коллекторный блок из нержавеющей стали с расходомерами 1", 9 x 3/4", "ЕК" VTc.589.EMNX.0609</v>
          </cell>
          <cell r="C372" t="str">
            <v>шт.</v>
          </cell>
          <cell r="D372">
            <v>1</v>
          </cell>
          <cell r="E372">
            <v>13419</v>
          </cell>
          <cell r="F372">
            <v>13419</v>
          </cell>
          <cell r="G372">
            <v>1</v>
          </cell>
          <cell r="H372" t="str">
            <v>коллект</v>
          </cell>
        </row>
        <row r="373">
          <cell r="B373" t="str">
            <v>Коллекторный блок из нержавеющей стали с термостат. клапанами 1", 10 x 3/4", "ЕК" VTc.588.EMNX.0610</v>
          </cell>
          <cell r="C373" t="str">
            <v>шт.</v>
          </cell>
          <cell r="D373">
            <v>1</v>
          </cell>
          <cell r="E373">
            <v>14466</v>
          </cell>
          <cell r="F373">
            <v>14466</v>
          </cell>
          <cell r="G373">
            <v>1</v>
          </cell>
          <cell r="H373" t="str">
            <v>коллект</v>
          </cell>
        </row>
        <row r="374">
          <cell r="B374" t="str">
            <v>Коллекторный блок из нержавеющей стали с термостат. клапанами 1", 3 x 3/4", "ЕК" VTc.588.EMNX.0603</v>
          </cell>
          <cell r="C374" t="str">
            <v>шт.</v>
          </cell>
          <cell r="D374">
            <v>1</v>
          </cell>
          <cell r="E374">
            <v>5958</v>
          </cell>
          <cell r="F374">
            <v>5958</v>
          </cell>
          <cell r="G374">
            <v>1</v>
          </cell>
          <cell r="H374" t="str">
            <v>коллект</v>
          </cell>
        </row>
        <row r="375">
          <cell r="B375" t="str">
            <v>Коллекторный блок из нержавеющей стали с термостат. клапанами 1", 4 x 3/4", "ЕК" VTc.588.EMNX.0604</v>
          </cell>
          <cell r="C375" t="str">
            <v>шт.</v>
          </cell>
          <cell r="D375">
            <v>1</v>
          </cell>
          <cell r="E375">
            <v>6821</v>
          </cell>
          <cell r="F375">
            <v>6821</v>
          </cell>
          <cell r="G375">
            <v>1</v>
          </cell>
          <cell r="H375" t="str">
            <v>коллект</v>
          </cell>
        </row>
        <row r="376">
          <cell r="B376" t="str">
            <v>Коллекторный блок из нержавеющей стали с термостат. клапанами 1", 5 x 3/4", "ЕК" VTc.588.EMNX.0605</v>
          </cell>
          <cell r="C376" t="str">
            <v>шт.</v>
          </cell>
          <cell r="D376">
            <v>1</v>
          </cell>
          <cell r="E376">
            <v>7825</v>
          </cell>
          <cell r="F376">
            <v>7825</v>
          </cell>
          <cell r="G376">
            <v>1</v>
          </cell>
          <cell r="H376" t="str">
            <v>коллект</v>
          </cell>
        </row>
        <row r="377">
          <cell r="B377" t="str">
            <v>Коллекторный блок из нержавеющей стали с термостат. клапанами 1", 6 x 3/4", "ЕК" VTc.588.EMNX.0606</v>
          </cell>
          <cell r="C377" t="str">
            <v>шт.</v>
          </cell>
          <cell r="D377">
            <v>1</v>
          </cell>
          <cell r="E377">
            <v>9458</v>
          </cell>
          <cell r="F377">
            <v>9458</v>
          </cell>
          <cell r="G377">
            <v>1</v>
          </cell>
          <cell r="H377" t="str">
            <v>коллект</v>
          </cell>
        </row>
        <row r="378">
          <cell r="B378" t="str">
            <v>Коллекторный блок из нержавеющей стали с термостат. клапанами 1", 7 x 3/4", "ЕК" VTc.588.EMNX.0607</v>
          </cell>
          <cell r="C378" t="str">
            <v>шт.</v>
          </cell>
          <cell r="D378">
            <v>1</v>
          </cell>
          <cell r="E378">
            <v>10473</v>
          </cell>
          <cell r="F378">
            <v>10473</v>
          </cell>
          <cell r="G378">
            <v>1</v>
          </cell>
          <cell r="H378" t="str">
            <v>коллект</v>
          </cell>
        </row>
        <row r="379">
          <cell r="B379" t="str">
            <v>Коллекторный блок из нержавеющей стали с термостат. клапанами 1", 8 x 3/4", "ЕК" VTc.588.EMNX.0608</v>
          </cell>
          <cell r="C379" t="str">
            <v>шт.</v>
          </cell>
          <cell r="D379">
            <v>1</v>
          </cell>
          <cell r="E379">
            <v>11512</v>
          </cell>
          <cell r="F379">
            <v>11512</v>
          </cell>
          <cell r="G379">
            <v>1</v>
          </cell>
          <cell r="H379" t="str">
            <v>коллект</v>
          </cell>
        </row>
        <row r="380">
          <cell r="B380" t="str">
            <v>Коллекторный блок из нержавеющей стали с термостат. клапанами 1", 9 x 3/4", "ЕК" VTc.588.EMNX.0609</v>
          </cell>
          <cell r="C380" t="str">
            <v>шт.</v>
          </cell>
          <cell r="D380">
            <v>1</v>
          </cell>
          <cell r="E380">
            <v>12501</v>
          </cell>
          <cell r="F380">
            <v>12501</v>
          </cell>
          <cell r="G380">
            <v>1</v>
          </cell>
          <cell r="H380" t="str">
            <v>коллект</v>
          </cell>
        </row>
        <row r="381">
          <cell r="B381" t="str">
            <v>Коллекторный блок со встроенными расходомерами 1 1/4", 10 x 3/4", "ЕК" ВР, НР VTc.596.EMNX.0710</v>
          </cell>
          <cell r="C381" t="str">
            <v>шт.</v>
          </cell>
          <cell r="D381">
            <v>1</v>
          </cell>
          <cell r="E381">
            <v>29525</v>
          </cell>
          <cell r="F381">
            <v>29525</v>
          </cell>
          <cell r="G381">
            <v>1</v>
          </cell>
          <cell r="H381" t="str">
            <v>коллект</v>
          </cell>
        </row>
        <row r="382">
          <cell r="B382" t="str">
            <v>Коллекторный блок со встроенными расходомерами 1 1/4", 11 x 3/4", "ЕК" ВР, НР VTc.596.EMNX.0711</v>
          </cell>
          <cell r="C382" t="str">
            <v>шт.</v>
          </cell>
          <cell r="D382">
            <v>1</v>
          </cell>
          <cell r="E382">
            <v>32033</v>
          </cell>
          <cell r="F382">
            <v>32033</v>
          </cell>
          <cell r="G382">
            <v>1</v>
          </cell>
          <cell r="H382" t="str">
            <v>коллект</v>
          </cell>
        </row>
        <row r="383">
          <cell r="B383" t="str">
            <v>Коллекторный блок со встроенными расходомерами 1 1/4", 12 x 3/4", "ЕК" ВР, НР VTc.596.EMNX.0712</v>
          </cell>
          <cell r="C383" t="str">
            <v>шт.</v>
          </cell>
          <cell r="D383">
            <v>1</v>
          </cell>
          <cell r="E383">
            <v>34542</v>
          </cell>
          <cell r="F383">
            <v>34542</v>
          </cell>
          <cell r="G383">
            <v>1</v>
          </cell>
          <cell r="H383" t="str">
            <v>коллект</v>
          </cell>
        </row>
        <row r="384">
          <cell r="B384" t="str">
            <v>Коллекторный блок со встроенными расходомерами 1 1/4", 4 x 3/4", "ЕК" ВР, НР VTc.596.EMNX.0704</v>
          </cell>
          <cell r="C384" t="str">
            <v>шт.</v>
          </cell>
          <cell r="D384">
            <v>1</v>
          </cell>
          <cell r="E384">
            <v>14477</v>
          </cell>
          <cell r="F384">
            <v>14477</v>
          </cell>
          <cell r="G384">
            <v>1</v>
          </cell>
          <cell r="H384" t="str">
            <v>коллект</v>
          </cell>
        </row>
        <row r="385">
          <cell r="B385" t="str">
            <v>Коллекторный блок со встроенными расходомерами 1 1/4", 5 x 3/4", "ЕК" ВР, НР VTc.596.EMNX.0705</v>
          </cell>
          <cell r="C385" t="str">
            <v>шт.</v>
          </cell>
          <cell r="D385">
            <v>1</v>
          </cell>
          <cell r="E385">
            <v>16984</v>
          </cell>
          <cell r="F385">
            <v>16984</v>
          </cell>
          <cell r="G385">
            <v>1</v>
          </cell>
          <cell r="H385" t="str">
            <v>коллект</v>
          </cell>
        </row>
        <row r="386">
          <cell r="B386" t="str">
            <v>Коллекторный блок со встроенными расходомерами 1 1/4", 6 x 3/4", "ЕК" ВР, НР VTc.596.EMNX.0706</v>
          </cell>
          <cell r="C386" t="str">
            <v>шт.</v>
          </cell>
          <cell r="D386">
            <v>1</v>
          </cell>
          <cell r="E386">
            <v>18565</v>
          </cell>
          <cell r="F386">
            <v>18565</v>
          </cell>
          <cell r="G386">
            <v>1</v>
          </cell>
          <cell r="H386" t="str">
            <v>коллект</v>
          </cell>
        </row>
        <row r="387">
          <cell r="B387" t="str">
            <v>Коллекторный блок со встроенными расходомерами 1 1/4", 7 x 3/4", "ЕК" ВР, НР VTc.596.EMNX.0707</v>
          </cell>
          <cell r="C387" t="str">
            <v>шт.</v>
          </cell>
          <cell r="D387">
            <v>1</v>
          </cell>
          <cell r="E387">
            <v>20956</v>
          </cell>
          <cell r="F387">
            <v>20956</v>
          </cell>
          <cell r="G387">
            <v>1</v>
          </cell>
          <cell r="H387" t="str">
            <v>коллект</v>
          </cell>
        </row>
        <row r="388">
          <cell r="B388" t="str">
            <v>Коллекторный блок со встроенными расходомерами 1 1/4", 8 x 3/4", "ЕК" ВР, НР VTc.596.EMNX.0708</v>
          </cell>
          <cell r="C388" t="str">
            <v>шт.</v>
          </cell>
          <cell r="D388">
            <v>1</v>
          </cell>
          <cell r="E388">
            <v>24567</v>
          </cell>
          <cell r="F388">
            <v>24567</v>
          </cell>
          <cell r="G388">
            <v>1</v>
          </cell>
          <cell r="H388" t="str">
            <v>коллект</v>
          </cell>
        </row>
        <row r="389">
          <cell r="B389" t="str">
            <v>Коллекторный блок со встроенными расходомерами 1 1/4", 9 x 3/4", "ЕК" ВР, НР VTc.596.EMNX.0709</v>
          </cell>
          <cell r="C389" t="str">
            <v>шт.</v>
          </cell>
          <cell r="D389">
            <v>1</v>
          </cell>
          <cell r="E389">
            <v>27017</v>
          </cell>
          <cell r="F389">
            <v>27017</v>
          </cell>
          <cell r="G389">
            <v>1</v>
          </cell>
          <cell r="H389" t="str">
            <v>коллект</v>
          </cell>
        </row>
        <row r="390">
          <cell r="B390" t="str">
            <v>Коллекторный блок со встроенными расходомерами 1", 10 x 3/4", "ЕК" ВР, НР VTc.586.EMNX.0610</v>
          </cell>
          <cell r="C390" t="str">
            <v>шт.</v>
          </cell>
          <cell r="D390">
            <v>1</v>
          </cell>
          <cell r="E390">
            <v>19404</v>
          </cell>
          <cell r="F390">
            <v>19404</v>
          </cell>
          <cell r="G390">
            <v>1</v>
          </cell>
          <cell r="H390" t="str">
            <v>коллект</v>
          </cell>
        </row>
        <row r="391">
          <cell r="B391" t="str">
            <v>Коллекторный блок со встроенными расходомерами 1", 10 x 3/4", "ЕК" ВР, НР VTc.596.EMNX.0610</v>
          </cell>
          <cell r="C391" t="str">
            <v>шт.</v>
          </cell>
          <cell r="D391">
            <v>1</v>
          </cell>
          <cell r="E391">
            <v>24186</v>
          </cell>
          <cell r="F391">
            <v>24186</v>
          </cell>
          <cell r="G391">
            <v>1</v>
          </cell>
          <cell r="H391" t="str">
            <v>коллект</v>
          </cell>
        </row>
        <row r="392">
          <cell r="B392" t="str">
            <v>Коллекторный блок со встроенными расходомерами 1", 11 x 3/4", "ЕК" ВР, НР VTc.586.EMNX.0611</v>
          </cell>
          <cell r="C392" t="str">
            <v>шт.</v>
          </cell>
          <cell r="D392">
            <v>1</v>
          </cell>
          <cell r="E392">
            <v>21154</v>
          </cell>
          <cell r="F392">
            <v>21154</v>
          </cell>
          <cell r="G392">
            <v>1</v>
          </cell>
          <cell r="H392" t="str">
            <v>коллект</v>
          </cell>
        </row>
        <row r="393">
          <cell r="B393" t="str">
            <v>Коллекторный блок со встроенными расходомерами 1", 11 x 3/4", "ЕК" ВР, НР VTc.596.EMNX.0611</v>
          </cell>
          <cell r="C393" t="str">
            <v>шт.</v>
          </cell>
          <cell r="D393">
            <v>1</v>
          </cell>
          <cell r="E393">
            <v>25412</v>
          </cell>
          <cell r="F393">
            <v>25412</v>
          </cell>
          <cell r="G393">
            <v>1</v>
          </cell>
          <cell r="H393" t="str">
            <v>коллект</v>
          </cell>
        </row>
        <row r="394">
          <cell r="B394" t="str">
            <v>Коллекторный блок со встроенными расходомерами 1", 12 x 3/4", "ЕК" ВР, НР VTc.586.EMNX.0612</v>
          </cell>
          <cell r="C394" t="str">
            <v>шт.</v>
          </cell>
          <cell r="D394">
            <v>1</v>
          </cell>
          <cell r="E394">
            <v>22639</v>
          </cell>
          <cell r="F394">
            <v>22639</v>
          </cell>
          <cell r="G394">
            <v>1</v>
          </cell>
          <cell r="H394" t="str">
            <v>коллект</v>
          </cell>
        </row>
        <row r="395">
          <cell r="B395" t="str">
            <v>Коллекторный блок со встроенными расходомерами 1", 12 x 3/4", "ЕК" ВР, НР VTc.596.EMNX.0612</v>
          </cell>
          <cell r="C395" t="str">
            <v>шт.</v>
          </cell>
          <cell r="D395">
            <v>1</v>
          </cell>
          <cell r="E395">
            <v>28857</v>
          </cell>
          <cell r="F395">
            <v>28857</v>
          </cell>
          <cell r="G395">
            <v>1</v>
          </cell>
          <cell r="H395" t="str">
            <v>коллект</v>
          </cell>
        </row>
        <row r="396">
          <cell r="B396" t="str">
            <v>Коллекторный блок со встроенными расходомерами 1", 2 x 3/4", "ЕК" ВР, НР VTc.586.EMNX.0602</v>
          </cell>
          <cell r="C396" t="str">
            <v>шт.</v>
          </cell>
          <cell r="D396">
            <v>1</v>
          </cell>
          <cell r="E396">
            <v>6961</v>
          </cell>
          <cell r="F396">
            <v>6961</v>
          </cell>
          <cell r="G396">
            <v>1</v>
          </cell>
          <cell r="H396" t="str">
            <v>коллект</v>
          </cell>
        </row>
        <row r="397">
          <cell r="B397" t="str">
            <v>Коллекторный блок со встроенными расходомерами 1", 3 x 3/4", "ЕК" ВР, НР VTc.586.EMNX.0603</v>
          </cell>
          <cell r="C397" t="str">
            <v>шт.</v>
          </cell>
          <cell r="D397">
            <v>1</v>
          </cell>
          <cell r="E397">
            <v>8257</v>
          </cell>
          <cell r="F397">
            <v>8257</v>
          </cell>
          <cell r="G397">
            <v>1</v>
          </cell>
          <cell r="H397" t="str">
            <v>коллект</v>
          </cell>
        </row>
        <row r="398">
          <cell r="B398" t="str">
            <v>Коллекторный блок со встроенными расходомерами 1", 3 x 3/4", "ЕК" ВР, НР VTc.596.EMNX.0603</v>
          </cell>
          <cell r="C398" t="str">
            <v>шт.</v>
          </cell>
          <cell r="D398">
            <v>1</v>
          </cell>
          <cell r="E398">
            <v>9329</v>
          </cell>
          <cell r="F398">
            <v>9329</v>
          </cell>
          <cell r="G398">
            <v>1</v>
          </cell>
          <cell r="H398" t="str">
            <v>коллект</v>
          </cell>
        </row>
        <row r="399">
          <cell r="B399" t="str">
            <v>Коллекторный блок со встроенными расходомерами 1", 4 x 3/4", "ЕК" ВР, НР VTc.586.EMNX.0604</v>
          </cell>
          <cell r="C399" t="str">
            <v>шт.</v>
          </cell>
          <cell r="D399">
            <v>1</v>
          </cell>
          <cell r="E399">
            <v>9684</v>
          </cell>
          <cell r="F399">
            <v>9684</v>
          </cell>
          <cell r="G399">
            <v>1</v>
          </cell>
          <cell r="H399" t="str">
            <v>коллект</v>
          </cell>
        </row>
        <row r="400">
          <cell r="B400" t="str">
            <v>Коллекторный блок со встроенными расходомерами 1", 4 x 3/4", "ЕК" ВР, НР VTc.596.EMNX.0604</v>
          </cell>
          <cell r="C400" t="str">
            <v>шт.</v>
          </cell>
          <cell r="D400">
            <v>1</v>
          </cell>
          <cell r="E400">
            <v>11247</v>
          </cell>
          <cell r="F400">
            <v>11247</v>
          </cell>
          <cell r="G400">
            <v>1</v>
          </cell>
          <cell r="H400" t="str">
            <v>коллект</v>
          </cell>
        </row>
        <row r="401">
          <cell r="B401" t="str">
            <v>Коллекторный блок со встроенными расходомерами 1", 5 x 3/4", "ЕК" ВР, НР VTc.586.EMNX.0605</v>
          </cell>
          <cell r="C401" t="str">
            <v>шт.</v>
          </cell>
          <cell r="D401">
            <v>1</v>
          </cell>
          <cell r="E401">
            <v>10861</v>
          </cell>
          <cell r="F401">
            <v>10861</v>
          </cell>
          <cell r="G401">
            <v>1</v>
          </cell>
          <cell r="H401" t="str">
            <v>коллект</v>
          </cell>
        </row>
        <row r="402">
          <cell r="B402" t="str">
            <v>Коллекторный блок со встроенными расходомерами 1", 5 x 3/4", "ЕК" ВР, НР VTc.596.EMNX.0605</v>
          </cell>
          <cell r="C402" t="str">
            <v>шт.</v>
          </cell>
          <cell r="D402">
            <v>1</v>
          </cell>
          <cell r="E402">
            <v>14357</v>
          </cell>
          <cell r="F402">
            <v>14357</v>
          </cell>
          <cell r="G402">
            <v>1</v>
          </cell>
          <cell r="H402" t="str">
            <v>коллект</v>
          </cell>
        </row>
        <row r="403">
          <cell r="B403" t="str">
            <v>Коллекторный блок со встроенными расходомерами 1", 6 x 3/4", "ЕК" ВР, НР VTc.586.EMNX.0606</v>
          </cell>
          <cell r="C403" t="str">
            <v>шт.</v>
          </cell>
          <cell r="D403">
            <v>1</v>
          </cell>
          <cell r="E403">
            <v>12836</v>
          </cell>
          <cell r="F403">
            <v>12836</v>
          </cell>
          <cell r="G403">
            <v>1</v>
          </cell>
          <cell r="H403" t="str">
            <v>коллект</v>
          </cell>
        </row>
        <row r="404">
          <cell r="B404" t="str">
            <v>Коллекторный блок со встроенными расходомерами 1", 6 x 3/4", "ЕК" ВР, НР VTc.596.EMNX.0606</v>
          </cell>
          <cell r="C404" t="str">
            <v>шт.</v>
          </cell>
          <cell r="D404">
            <v>1</v>
          </cell>
          <cell r="E404">
            <v>15038</v>
          </cell>
          <cell r="F404">
            <v>15038</v>
          </cell>
          <cell r="G404">
            <v>1</v>
          </cell>
          <cell r="H404" t="str">
            <v>коллект</v>
          </cell>
        </row>
        <row r="405">
          <cell r="B405" t="str">
            <v>Коллекторный блок со встроенными расходомерами 1", 7 x 3/4", "ЕК" ВР, НР VTc.586.EMNX.0607</v>
          </cell>
          <cell r="C405" t="str">
            <v>шт.</v>
          </cell>
          <cell r="D405">
            <v>1</v>
          </cell>
          <cell r="E405">
            <v>13610</v>
          </cell>
          <cell r="F405">
            <v>13610</v>
          </cell>
          <cell r="G405">
            <v>1</v>
          </cell>
          <cell r="H405" t="str">
            <v>коллект</v>
          </cell>
        </row>
        <row r="406">
          <cell r="B406" t="str">
            <v>Коллекторный блок со встроенными расходомерами 1", 7 x 3/4", "ЕК" ВР, НР VTc.596.EMNX.0607</v>
          </cell>
          <cell r="C406" t="str">
            <v>шт.</v>
          </cell>
          <cell r="D406">
            <v>1</v>
          </cell>
          <cell r="E406">
            <v>18262</v>
          </cell>
          <cell r="F406">
            <v>18262</v>
          </cell>
          <cell r="G406">
            <v>1</v>
          </cell>
          <cell r="H406" t="str">
            <v>коллект</v>
          </cell>
        </row>
        <row r="407">
          <cell r="B407" t="str">
            <v>Коллекторный блок со встроенными расходомерами 1", 8 x 3/4", "ЕК" ВР, НР VTc.586.EMNX.0608</v>
          </cell>
          <cell r="C407" t="str">
            <v>шт.</v>
          </cell>
          <cell r="D407">
            <v>1</v>
          </cell>
          <cell r="E407">
            <v>15314</v>
          </cell>
          <cell r="F407">
            <v>15314</v>
          </cell>
          <cell r="G407">
            <v>1</v>
          </cell>
          <cell r="H407" t="str">
            <v>коллект</v>
          </cell>
        </row>
        <row r="408">
          <cell r="B408" t="str">
            <v>Коллекторный блок со встроенными расходомерами 1", 8 x 3/4", "ЕК" ВР, НР VTc.596.EMNX.0608</v>
          </cell>
          <cell r="C408" t="str">
            <v>шт.</v>
          </cell>
          <cell r="D408">
            <v>1</v>
          </cell>
          <cell r="E408">
            <v>19448</v>
          </cell>
          <cell r="F408">
            <v>19448</v>
          </cell>
          <cell r="G408">
            <v>1</v>
          </cell>
          <cell r="H408" t="str">
            <v>коллект</v>
          </cell>
        </row>
        <row r="409">
          <cell r="B409" t="str">
            <v>Коллекторный блок со встроенными расходомерами 1", 9 x 3/4", "ЕК" ВР, НР VTc.586.EMNX.0609</v>
          </cell>
          <cell r="C409" t="str">
            <v>шт.</v>
          </cell>
          <cell r="D409">
            <v>1</v>
          </cell>
          <cell r="E409">
            <v>16874</v>
          </cell>
          <cell r="F409">
            <v>16874</v>
          </cell>
          <cell r="G409">
            <v>1</v>
          </cell>
          <cell r="H409" t="str">
            <v>коллект</v>
          </cell>
        </row>
        <row r="410">
          <cell r="B410" t="str">
            <v>Коллекторный блок со встроенными расходомерами 1", 9 x 3/4", "ЕК" ВР, НР VTc.596.EMNX.0609</v>
          </cell>
          <cell r="C410" t="str">
            <v>шт.</v>
          </cell>
          <cell r="D410">
            <v>1</v>
          </cell>
          <cell r="E410">
            <v>21442</v>
          </cell>
          <cell r="F410">
            <v>21442</v>
          </cell>
          <cell r="G410">
            <v>1</v>
          </cell>
          <cell r="H410" t="str">
            <v>коллект</v>
          </cell>
        </row>
        <row r="411">
          <cell r="B411" t="str">
            <v>Коллекторный модуль 1 1/4" VT.VAR30.G.07</v>
          </cell>
          <cell r="C411" t="str">
            <v>шт.</v>
          </cell>
          <cell r="D411">
            <v>1</v>
          </cell>
          <cell r="E411">
            <v>16109</v>
          </cell>
          <cell r="F411">
            <v>16109</v>
          </cell>
          <cell r="G411">
            <v>1</v>
          </cell>
          <cell r="H411" t="str">
            <v>Сист.модульн.монт.</v>
          </cell>
          <cell r="K411" t="str">
            <v>00-00001814</v>
          </cell>
        </row>
        <row r="412">
          <cell r="B412" t="str">
            <v>Колодезные насосы "ВОДОМЕТ" 55/35 А (выкл. поплавковый)</v>
          </cell>
          <cell r="C412" t="str">
            <v>шт.</v>
          </cell>
          <cell r="E412">
            <v>9085</v>
          </cell>
          <cell r="F412">
            <v>0</v>
          </cell>
          <cell r="G412">
            <v>1</v>
          </cell>
        </row>
        <row r="413">
          <cell r="B413" t="str">
            <v>Колодезный насос Belamos KF-30 с поплавком</v>
          </cell>
          <cell r="C413" t="str">
            <v>шт.</v>
          </cell>
          <cell r="D413">
            <v>1</v>
          </cell>
          <cell r="E413">
            <v>7280</v>
          </cell>
          <cell r="F413">
            <v>7280</v>
          </cell>
          <cell r="G413">
            <v>1</v>
          </cell>
          <cell r="K413" t="str">
            <v>00-00002099</v>
          </cell>
        </row>
        <row r="414">
          <cell r="B414" t="str">
            <v>Колодезный насос Belamos KF-40 с поплавком</v>
          </cell>
          <cell r="C414" t="str">
            <v>шт.</v>
          </cell>
          <cell r="D414">
            <v>1</v>
          </cell>
          <cell r="E414">
            <v>8125</v>
          </cell>
          <cell r="F414">
            <v>8125</v>
          </cell>
          <cell r="G414">
            <v>1</v>
          </cell>
          <cell r="K414" t="str">
            <v>00-00002100</v>
          </cell>
        </row>
        <row r="415">
          <cell r="B415" t="str">
            <v>Колодезный насос DAB Divertron 1000 М</v>
          </cell>
          <cell r="C415" t="str">
            <v>шт.</v>
          </cell>
          <cell r="E415">
            <v>20654</v>
          </cell>
          <cell r="F415">
            <v>0</v>
          </cell>
          <cell r="G415">
            <v>1</v>
          </cell>
          <cell r="K415" t="str">
            <v>00-00000211</v>
          </cell>
        </row>
        <row r="416">
          <cell r="B416" t="str">
            <v>Колодезный насос Grundfos SBA 3-35 A</v>
          </cell>
          <cell r="C416" t="str">
            <v>шт.</v>
          </cell>
          <cell r="E416">
            <v>25900</v>
          </cell>
          <cell r="F416">
            <v>0</v>
          </cell>
          <cell r="G416">
            <v>1</v>
          </cell>
        </row>
        <row r="417">
          <cell r="B417" t="str">
            <v>Колодезный насос Grundfos SBA 3-45 A</v>
          </cell>
          <cell r="C417" t="str">
            <v>шт.</v>
          </cell>
          <cell r="E417">
            <v>27000</v>
          </cell>
          <cell r="F417">
            <v>0</v>
          </cell>
          <cell r="G417">
            <v>1</v>
          </cell>
        </row>
        <row r="418">
          <cell r="B418" t="str">
            <v>Колодезный насос Водомет ПРОФ 55/35 А</v>
          </cell>
          <cell r="C418" t="str">
            <v>шт.</v>
          </cell>
          <cell r="D418">
            <v>1</v>
          </cell>
          <cell r="E418">
            <v>10400</v>
          </cell>
          <cell r="F418">
            <v>10400</v>
          </cell>
          <cell r="G418">
            <v>1</v>
          </cell>
        </row>
        <row r="419">
          <cell r="B419" t="str">
            <v>Колодец дренажный смотровой 1,5м</v>
          </cell>
          <cell r="C419" t="str">
            <v>шт.</v>
          </cell>
          <cell r="E419">
            <v>3932</v>
          </cell>
          <cell r="F419">
            <v>0</v>
          </cell>
          <cell r="G419">
            <v>1</v>
          </cell>
          <cell r="K419" t="str">
            <v>00-00000314</v>
          </cell>
        </row>
        <row r="420">
          <cell r="B420" t="str">
            <v>Колодец дренажный смотровой 340/300х1000 мм без отверстий,с приставным дном и полимерной крышкой</v>
          </cell>
          <cell r="C420" t="str">
            <v>шт.</v>
          </cell>
          <cell r="D420">
            <v>1</v>
          </cell>
          <cell r="E420">
            <v>3280</v>
          </cell>
          <cell r="F420">
            <v>3280</v>
          </cell>
          <cell r="G420">
            <v>1</v>
          </cell>
        </row>
        <row r="421">
          <cell r="B421" t="str">
            <v>Колодец дренажный смотровой 460/400х2000 мм без отверстий,с приставным дном и полимерной крышкой</v>
          </cell>
          <cell r="C421" t="str">
            <v>шт.</v>
          </cell>
          <cell r="E421">
            <v>6823</v>
          </cell>
          <cell r="F421">
            <v>0</v>
          </cell>
          <cell r="G421">
            <v>1</v>
          </cell>
        </row>
        <row r="422">
          <cell r="B422" t="str">
            <v>Колодец дренажный смотровой 925/800х2000 мм без отверстий,с приварным дном и полимерной крышкой</v>
          </cell>
          <cell r="C422" t="str">
            <v>шт.</v>
          </cell>
          <cell r="E422">
            <v>21229</v>
          </cell>
          <cell r="F422">
            <v>0</v>
          </cell>
          <cell r="G422">
            <v>1</v>
          </cell>
        </row>
        <row r="423">
          <cell r="B423" t="str">
            <v>Колодец дренажный смотровой D=575 мм, L=1,5 м</v>
          </cell>
          <cell r="C423" t="str">
            <v>шт.</v>
          </cell>
          <cell r="D423">
            <v>1</v>
          </cell>
          <cell r="E423">
            <v>9864</v>
          </cell>
          <cell r="F423">
            <v>9864</v>
          </cell>
          <cell r="G423">
            <v>1</v>
          </cell>
        </row>
        <row r="424">
          <cell r="B424" t="str">
            <v>Колодец дренажный смотровой D=575 мм, L=2 м</v>
          </cell>
          <cell r="C424" t="str">
            <v>шт.</v>
          </cell>
          <cell r="D424">
            <v>1</v>
          </cell>
          <cell r="E424">
            <v>13152</v>
          </cell>
          <cell r="F424">
            <v>13152</v>
          </cell>
          <cell r="G424">
            <v>1</v>
          </cell>
        </row>
        <row r="425">
          <cell r="B425" t="str">
            <v>Колодец дренажный смотровой с тремя отводами 110мм и крышкой</v>
          </cell>
          <cell r="C425" t="str">
            <v>шт.</v>
          </cell>
          <cell r="E425">
            <v>3280</v>
          </cell>
          <cell r="F425">
            <v>0</v>
          </cell>
          <cell r="G425">
            <v>1</v>
          </cell>
          <cell r="K425" t="str">
            <v>00-00000314</v>
          </cell>
        </row>
        <row r="426">
          <cell r="B426" t="str">
            <v>Колодец дренажный смотровой с тремя отводами 160мм и крышкой</v>
          </cell>
          <cell r="C426" t="str">
            <v>шт.</v>
          </cell>
          <cell r="E426">
            <v>5200</v>
          </cell>
          <cell r="F426">
            <v>0</v>
          </cell>
          <cell r="G426">
            <v>1</v>
          </cell>
        </row>
        <row r="427">
          <cell r="B427" t="str">
            <v>Колодец из гофрированной двустенной трубы D=575, L=3м, с дном и крышкой</v>
          </cell>
          <cell r="C427" t="str">
            <v>шт.</v>
          </cell>
          <cell r="D427">
            <v>1</v>
          </cell>
          <cell r="E427">
            <v>24900</v>
          </cell>
          <cell r="F427">
            <v>24900</v>
          </cell>
          <cell r="G427">
            <v>1</v>
          </cell>
        </row>
        <row r="428">
          <cell r="B428" t="str">
            <v>Колодец из гофрированной двустенной трубы D=600мм, L=2,0м, с дном</v>
          </cell>
          <cell r="C428" t="str">
            <v>шт.</v>
          </cell>
          <cell r="D428">
            <v>1</v>
          </cell>
          <cell r="E428">
            <v>19143</v>
          </cell>
          <cell r="F428">
            <v>19143</v>
          </cell>
          <cell r="G428">
            <v>1</v>
          </cell>
        </row>
        <row r="429">
          <cell r="B429" t="str">
            <v>Колодец из гофрированной двустенной трубы D=600мм, L=2,5м, с дном</v>
          </cell>
          <cell r="C429" t="str">
            <v>шт.</v>
          </cell>
          <cell r="D429">
            <v>1</v>
          </cell>
          <cell r="E429">
            <v>22143</v>
          </cell>
          <cell r="F429">
            <v>22143</v>
          </cell>
          <cell r="G429">
            <v>1</v>
          </cell>
        </row>
        <row r="430">
          <cell r="B430" t="str">
            <v>Колодец инфильтрационный конический  1,0 м</v>
          </cell>
          <cell r="C430" t="str">
            <v>шт.</v>
          </cell>
          <cell r="E430">
            <v>4500</v>
          </cell>
          <cell r="F430">
            <v>0</v>
          </cell>
          <cell r="G430">
            <v>1</v>
          </cell>
          <cell r="K430" t="str">
            <v>00-00000156</v>
          </cell>
        </row>
        <row r="431">
          <cell r="B431" t="str">
            <v>Колодец инфильтрационный конический  1,5 м</v>
          </cell>
          <cell r="C431" t="str">
            <v>шт.</v>
          </cell>
          <cell r="E431">
            <v>5500</v>
          </cell>
          <cell r="F431">
            <v>0</v>
          </cell>
          <cell r="G431">
            <v>1</v>
          </cell>
          <cell r="K431" t="str">
            <v>00-00000157</v>
          </cell>
        </row>
        <row r="432">
          <cell r="B432" t="str">
            <v>Колодец инфильтрационный конический  2,0 м</v>
          </cell>
          <cell r="C432" t="str">
            <v>шт.</v>
          </cell>
          <cell r="E432">
            <v>6500</v>
          </cell>
          <cell r="F432">
            <v>0</v>
          </cell>
          <cell r="G432">
            <v>1</v>
          </cell>
          <cell r="K432" t="str">
            <v>00-00000158</v>
          </cell>
        </row>
        <row r="433">
          <cell r="B433" t="str">
            <v>Колодец универсальный 2 м, 460мм</v>
          </cell>
          <cell r="C433" t="str">
            <v>шт.</v>
          </cell>
          <cell r="D433">
            <v>1</v>
          </cell>
          <cell r="E433">
            <v>10890</v>
          </cell>
          <cell r="F433">
            <v>10890</v>
          </cell>
          <cell r="G433">
            <v>1</v>
          </cell>
        </row>
        <row r="434">
          <cell r="B434" t="str">
            <v>Колпачок защитный для клапанов VT 007 / 008 1/2" VT.011.0.04</v>
          </cell>
          <cell r="C434" t="str">
            <v>шт.</v>
          </cell>
          <cell r="D434">
            <v>1</v>
          </cell>
          <cell r="E434">
            <v>10</v>
          </cell>
          <cell r="F434">
            <v>10</v>
          </cell>
          <cell r="G434">
            <v>1</v>
          </cell>
          <cell r="H434" t="str">
            <v>Рад.арм.</v>
          </cell>
          <cell r="K434" t="str">
            <v>00-00001766</v>
          </cell>
        </row>
        <row r="435">
          <cell r="B435" t="str">
            <v>Колпачок защитный для клапанов VT 007 / 009 3/4" VT.011.0.05</v>
          </cell>
          <cell r="C435" t="str">
            <v>шт.</v>
          </cell>
          <cell r="D435">
            <v>1</v>
          </cell>
          <cell r="E435">
            <v>13</v>
          </cell>
          <cell r="F435">
            <v>13</v>
          </cell>
          <cell r="G435">
            <v>1</v>
          </cell>
          <cell r="H435" t="str">
            <v>Рад.арм.</v>
          </cell>
          <cell r="K435" t="str">
            <v>00-00001767</v>
          </cell>
        </row>
        <row r="436">
          <cell r="B436" t="str">
            <v>Кольцо железобетонное паз/гребень КС 10.9 d 1000 мм</v>
          </cell>
          <cell r="C436" t="str">
            <v>шт.</v>
          </cell>
          <cell r="E436">
            <v>2990</v>
          </cell>
          <cell r="F436">
            <v>0</v>
          </cell>
          <cell r="G436">
            <v>1</v>
          </cell>
          <cell r="K436" t="str">
            <v>00-00002134</v>
          </cell>
        </row>
        <row r="437">
          <cell r="B437" t="str">
            <v>Кольцо железобетонное с днищем ПК-10.9 d 1000 мм</v>
          </cell>
          <cell r="C437" t="str">
            <v>шт.</v>
          </cell>
          <cell r="E437">
            <v>4650</v>
          </cell>
          <cell r="F437">
            <v>0</v>
          </cell>
          <cell r="G437">
            <v>1</v>
          </cell>
          <cell r="K437" t="str">
            <v>00-00002133</v>
          </cell>
        </row>
        <row r="438">
          <cell r="B438" t="str">
            <v>Кольцо железобетонное с крышкой ПК-10.9 d 1000 мм</v>
          </cell>
          <cell r="C438" t="str">
            <v>шт.</v>
          </cell>
          <cell r="E438">
            <v>4650</v>
          </cell>
          <cell r="F438">
            <v>0</v>
          </cell>
          <cell r="G438">
            <v>1</v>
          </cell>
          <cell r="K438" t="str">
            <v>00-00002132</v>
          </cell>
        </row>
        <row r="439">
          <cell r="B439" t="str">
            <v>Кольцо штуцерное из EPDM 16 мм VTm.390.0.000016</v>
          </cell>
          <cell r="C439" t="str">
            <v>шт.</v>
          </cell>
          <cell r="D439">
            <v>1</v>
          </cell>
          <cell r="E439">
            <v>4</v>
          </cell>
          <cell r="F439">
            <v>4</v>
          </cell>
          <cell r="G439">
            <v>1</v>
          </cell>
          <cell r="I439" t="str">
            <v>мп</v>
          </cell>
          <cell r="K439" t="str">
            <v>00-00000657</v>
          </cell>
        </row>
        <row r="440">
          <cell r="B440" t="str">
            <v>Кольцо штуцерное из EPDM 20 мм VTm.390.0.000020</v>
          </cell>
          <cell r="C440" t="str">
            <v>шт.</v>
          </cell>
          <cell r="D440">
            <v>1</v>
          </cell>
          <cell r="E440">
            <v>8</v>
          </cell>
          <cell r="F440">
            <v>8</v>
          </cell>
          <cell r="G440">
            <v>1</v>
          </cell>
          <cell r="I440" t="str">
            <v>мп</v>
          </cell>
          <cell r="K440" t="str">
            <v>00-00000658</v>
          </cell>
        </row>
        <row r="441">
          <cell r="B441" t="str">
            <v>Кольцо штуцерное из EPDM 26 мм VTm.390.0.000026</v>
          </cell>
          <cell r="C441" t="str">
            <v>шт.</v>
          </cell>
          <cell r="D441">
            <v>1</v>
          </cell>
          <cell r="E441">
            <v>11</v>
          </cell>
          <cell r="F441">
            <v>11</v>
          </cell>
          <cell r="G441">
            <v>1</v>
          </cell>
          <cell r="I441" t="str">
            <v>мп</v>
          </cell>
          <cell r="K441" t="str">
            <v>00-00000659</v>
          </cell>
        </row>
        <row r="442">
          <cell r="B442" t="str">
            <v>Кольцо штуцерное из EPDM 32 мм VTm.390.0.000032</v>
          </cell>
          <cell r="C442" t="str">
            <v>шт.</v>
          </cell>
          <cell r="D442">
            <v>1</v>
          </cell>
          <cell r="E442">
            <v>13</v>
          </cell>
          <cell r="F442">
            <v>13</v>
          </cell>
          <cell r="G442">
            <v>1</v>
          </cell>
          <cell r="I442" t="str">
            <v>мп</v>
          </cell>
          <cell r="K442" t="str">
            <v>00-00000660</v>
          </cell>
        </row>
        <row r="443">
          <cell r="B443" t="str">
            <v>Компенсатор полипропиленовый 20 мм VTp.794.0.020</v>
          </cell>
          <cell r="C443" t="str">
            <v>шт.</v>
          </cell>
          <cell r="D443">
            <v>1</v>
          </cell>
          <cell r="E443">
            <v>64</v>
          </cell>
          <cell r="F443">
            <v>64</v>
          </cell>
          <cell r="G443">
            <v>1</v>
          </cell>
          <cell r="I443" t="str">
            <v>ппр</v>
          </cell>
          <cell r="K443" t="str">
            <v>00-00001058</v>
          </cell>
        </row>
        <row r="444">
          <cell r="B444" t="str">
            <v>Компенсатор полипропиленовый 25 мм VTp.794.0.025</v>
          </cell>
          <cell r="C444" t="str">
            <v>шт.</v>
          </cell>
          <cell r="D444">
            <v>1</v>
          </cell>
          <cell r="E444">
            <v>159</v>
          </cell>
          <cell r="F444">
            <v>159</v>
          </cell>
          <cell r="G444">
            <v>1</v>
          </cell>
          <cell r="I444" t="str">
            <v>ппр</v>
          </cell>
          <cell r="K444" t="str">
            <v>00-00001059</v>
          </cell>
        </row>
        <row r="445">
          <cell r="B445" t="str">
            <v>Компенсатор полипропиленовый 32 мм VTp.794.0.032</v>
          </cell>
          <cell r="C445" t="str">
            <v>шт.</v>
          </cell>
          <cell r="D445">
            <v>1</v>
          </cell>
          <cell r="E445">
            <v>334</v>
          </cell>
          <cell r="F445">
            <v>334</v>
          </cell>
          <cell r="G445">
            <v>1</v>
          </cell>
          <cell r="I445" t="str">
            <v>ппр</v>
          </cell>
          <cell r="K445" t="str">
            <v>00-00001060</v>
          </cell>
        </row>
        <row r="446">
          <cell r="B446" t="str">
            <v>Компенсатор полипропиленовый 40 мм VTp.794.0.040</v>
          </cell>
          <cell r="C446" t="str">
            <v>шт.</v>
          </cell>
          <cell r="D446">
            <v>1</v>
          </cell>
          <cell r="E446">
            <v>444</v>
          </cell>
          <cell r="F446">
            <v>444</v>
          </cell>
          <cell r="G446">
            <v>1</v>
          </cell>
          <cell r="I446" t="str">
            <v>ппр</v>
          </cell>
          <cell r="K446" t="str">
            <v>00-00001061</v>
          </cell>
        </row>
        <row r="447">
          <cell r="B447" t="str">
            <v>Комплект аварийной сигнализации</v>
          </cell>
          <cell r="C447" t="str">
            <v>шт.</v>
          </cell>
          <cell r="E447">
            <v>2000</v>
          </cell>
          <cell r="F447">
            <v>0</v>
          </cell>
          <cell r="G447">
            <v>1</v>
          </cell>
          <cell r="K447" t="str">
            <v>00-00000075</v>
          </cell>
        </row>
        <row r="448">
          <cell r="B448" t="str">
            <v>Комплект для якорения септиков Росток Загородный и Коттеджный</v>
          </cell>
          <cell r="C448" t="str">
            <v>шт.</v>
          </cell>
          <cell r="E448">
            <v>4180</v>
          </cell>
          <cell r="F448">
            <v>0</v>
          </cell>
          <cell r="G448">
            <v>1</v>
          </cell>
          <cell r="K448" t="str">
            <v>00-00002088</v>
          </cell>
        </row>
        <row r="449">
          <cell r="B449" t="str">
            <v>Комплект для якорения септиков Росток Мини и Дачный</v>
          </cell>
          <cell r="C449" t="str">
            <v>шт.</v>
          </cell>
          <cell r="E449">
            <v>2090</v>
          </cell>
          <cell r="F449">
            <v>0</v>
          </cell>
          <cell r="G449">
            <v>1</v>
          </cell>
          <cell r="K449" t="str">
            <v>00-00002089</v>
          </cell>
        </row>
        <row r="450">
          <cell r="B450" t="str">
            <v>Комплект пробок полипропиленовых с резьбой длинных 1/2" НР VTp.792.M.04</v>
          </cell>
          <cell r="C450" t="str">
            <v>шт.</v>
          </cell>
          <cell r="D450">
            <v>1</v>
          </cell>
          <cell r="E450">
            <v>41</v>
          </cell>
          <cell r="F450">
            <v>41</v>
          </cell>
          <cell r="G450">
            <v>1</v>
          </cell>
          <cell r="I450" t="str">
            <v>ппр</v>
          </cell>
          <cell r="K450" t="str">
            <v>00-00001053</v>
          </cell>
        </row>
        <row r="451">
          <cell r="B451" t="str">
            <v>Комплект терморегулируюшего оборудования для радиатора прямой 1/2" VT.046.N.04</v>
          </cell>
          <cell r="C451" t="str">
            <v>шт.</v>
          </cell>
          <cell r="D451">
            <v>1</v>
          </cell>
          <cell r="E451">
            <v>1228</v>
          </cell>
          <cell r="F451">
            <v>1228</v>
          </cell>
          <cell r="G451">
            <v>1</v>
          </cell>
          <cell r="H451" t="str">
            <v>Рад.арм.</v>
          </cell>
          <cell r="K451" t="str">
            <v>00-00001794</v>
          </cell>
        </row>
        <row r="452">
          <cell r="B452" t="str">
            <v>Комплект терморегулиующего оборудования для радиатора угловой 1/2" VT.045.N.04</v>
          </cell>
          <cell r="C452" t="str">
            <v>шт.</v>
          </cell>
          <cell r="D452">
            <v>1</v>
          </cell>
          <cell r="E452">
            <v>1228</v>
          </cell>
          <cell r="F452">
            <v>1228</v>
          </cell>
          <cell r="G452">
            <v>1</v>
          </cell>
          <cell r="H452" t="str">
            <v>Рад.арм.</v>
          </cell>
          <cell r="K452" t="str">
            <v>00-00001793</v>
          </cell>
        </row>
        <row r="453">
          <cell r="B453" t="str">
            <v>Компрессор Hailea HAP-100</v>
          </cell>
          <cell r="C453" t="str">
            <v>шт.</v>
          </cell>
          <cell r="E453">
            <v>9000</v>
          </cell>
          <cell r="F453">
            <v>0</v>
          </cell>
          <cell r="G453">
            <v>1</v>
          </cell>
        </row>
        <row r="454">
          <cell r="B454" t="str">
            <v>Контргайка 1 1/2" ВР VTr.655.N.0008</v>
          </cell>
          <cell r="C454" t="str">
            <v>шт.</v>
          </cell>
          <cell r="D454">
            <v>1</v>
          </cell>
          <cell r="E454">
            <v>137</v>
          </cell>
          <cell r="F454">
            <v>137</v>
          </cell>
          <cell r="G454">
            <v>1</v>
          </cell>
          <cell r="I454" t="str">
            <v>фитинг-р</v>
          </cell>
          <cell r="K454" t="str">
            <v>00-00001449</v>
          </cell>
        </row>
        <row r="455">
          <cell r="B455" t="str">
            <v>Контргайка 1 1/4" ВР VTr.655.N.0007</v>
          </cell>
          <cell r="C455" t="str">
            <v>шт.</v>
          </cell>
          <cell r="D455">
            <v>1</v>
          </cell>
          <cell r="E455">
            <v>62</v>
          </cell>
          <cell r="F455">
            <v>62</v>
          </cell>
          <cell r="G455">
            <v>1</v>
          </cell>
          <cell r="I455" t="str">
            <v>фитинг-р</v>
          </cell>
          <cell r="K455" t="str">
            <v>00-00001448</v>
          </cell>
        </row>
        <row r="456">
          <cell r="B456" t="str">
            <v>Контргайка 1"</v>
          </cell>
          <cell r="C456" t="str">
            <v>шт.</v>
          </cell>
          <cell r="E456">
            <v>150</v>
          </cell>
          <cell r="F456">
            <v>0</v>
          </cell>
          <cell r="G456">
            <v>1</v>
          </cell>
        </row>
        <row r="457">
          <cell r="B457" t="str">
            <v>Контргайка 1" ВР VTr.655.N.0006</v>
          </cell>
          <cell r="C457" t="str">
            <v>шт.</v>
          </cell>
          <cell r="D457">
            <v>1</v>
          </cell>
          <cell r="E457">
            <v>43</v>
          </cell>
          <cell r="F457">
            <v>43</v>
          </cell>
          <cell r="G457">
            <v>1</v>
          </cell>
          <cell r="I457" t="str">
            <v>фитинг-р</v>
          </cell>
          <cell r="K457" t="str">
            <v>00-00001447</v>
          </cell>
        </row>
        <row r="458">
          <cell r="B458" t="str">
            <v>Контргайка 1/2" ВР VTr.655.N.0004</v>
          </cell>
          <cell r="C458" t="str">
            <v>шт.</v>
          </cell>
          <cell r="D458">
            <v>1</v>
          </cell>
          <cell r="E458">
            <v>20</v>
          </cell>
          <cell r="F458">
            <v>20</v>
          </cell>
          <cell r="G458">
            <v>1</v>
          </cell>
          <cell r="I458" t="str">
            <v>фитинг-р</v>
          </cell>
          <cell r="K458" t="str">
            <v>00-00001445</v>
          </cell>
        </row>
        <row r="459">
          <cell r="B459" t="str">
            <v>Контргайка 2" ВР VTr.655.N.0009</v>
          </cell>
          <cell r="C459" t="str">
            <v>шт.</v>
          </cell>
          <cell r="D459">
            <v>1</v>
          </cell>
          <cell r="E459">
            <v>312</v>
          </cell>
          <cell r="F459">
            <v>312</v>
          </cell>
          <cell r="G459">
            <v>1</v>
          </cell>
          <cell r="I459" t="str">
            <v>фитинг-р</v>
          </cell>
          <cell r="K459" t="str">
            <v>00-00001450</v>
          </cell>
        </row>
        <row r="460">
          <cell r="B460" t="str">
            <v>Контргайка 3/4" ВР VTr.655.N.0005</v>
          </cell>
          <cell r="C460" t="str">
            <v>шт.</v>
          </cell>
          <cell r="D460">
            <v>1</v>
          </cell>
          <cell r="E460">
            <v>39</v>
          </cell>
          <cell r="F460">
            <v>39</v>
          </cell>
          <cell r="G460">
            <v>1</v>
          </cell>
          <cell r="I460" t="str">
            <v>фитинг-р</v>
          </cell>
          <cell r="K460" t="str">
            <v>00-00001446</v>
          </cell>
        </row>
        <row r="461">
          <cell r="B461" t="str">
            <v>Контргайка ГОСТ 1 1/4" ВР VTr.656.N.0007</v>
          </cell>
          <cell r="C461" t="str">
            <v>шт.</v>
          </cell>
          <cell r="D461">
            <v>1</v>
          </cell>
          <cell r="E461">
            <v>165</v>
          </cell>
          <cell r="F461">
            <v>165</v>
          </cell>
          <cell r="G461">
            <v>1</v>
          </cell>
          <cell r="I461" t="str">
            <v>фитинг-р</v>
          </cell>
          <cell r="K461" t="str">
            <v>00-00001454</v>
          </cell>
        </row>
        <row r="462">
          <cell r="B462" t="str">
            <v>Контргайка ГОСТ 1" ВР VTr.656.N.0006</v>
          </cell>
          <cell r="C462" t="str">
            <v>шт.</v>
          </cell>
          <cell r="D462">
            <v>1</v>
          </cell>
          <cell r="E462">
            <v>150</v>
          </cell>
          <cell r="F462">
            <v>150</v>
          </cell>
          <cell r="G462">
            <v>1</v>
          </cell>
          <cell r="I462" t="str">
            <v>фитинг-р</v>
          </cell>
          <cell r="K462" t="str">
            <v>00-00001453</v>
          </cell>
        </row>
        <row r="463">
          <cell r="B463" t="str">
            <v>Контргайка ГОСТ 1/2" ВР VTr.656.N.0004</v>
          </cell>
          <cell r="C463" t="str">
            <v>шт.</v>
          </cell>
          <cell r="D463">
            <v>1</v>
          </cell>
          <cell r="E463">
            <v>53</v>
          </cell>
          <cell r="F463">
            <v>53</v>
          </cell>
          <cell r="G463">
            <v>1</v>
          </cell>
          <cell r="I463" t="str">
            <v>фитинг-р</v>
          </cell>
          <cell r="K463" t="str">
            <v>00-00001451</v>
          </cell>
        </row>
        <row r="464">
          <cell r="B464" t="str">
            <v>Контргайка ГОСТ 3/4" ВР VTr.656.N.0005</v>
          </cell>
          <cell r="C464" t="str">
            <v>шт.</v>
          </cell>
          <cell r="D464">
            <v>1</v>
          </cell>
          <cell r="E464">
            <v>70</v>
          </cell>
          <cell r="F464">
            <v>70</v>
          </cell>
          <cell r="G464">
            <v>1</v>
          </cell>
          <cell r="I464" t="str">
            <v>фитинг-р</v>
          </cell>
          <cell r="K464" t="str">
            <v>00-00001452</v>
          </cell>
        </row>
        <row r="465">
          <cell r="B465" t="str">
            <v>Контроллер для смесительных узлов 104 х 150 х 35 мм VT.K200.M.0</v>
          </cell>
          <cell r="C465" t="str">
            <v>шт.</v>
          </cell>
          <cell r="D465">
            <v>1</v>
          </cell>
          <cell r="E465">
            <v>12183</v>
          </cell>
          <cell r="F465">
            <v>12183</v>
          </cell>
          <cell r="G465">
            <v>1</v>
          </cell>
          <cell r="H465" t="str">
            <v>Вод.теп.пол</v>
          </cell>
          <cell r="K465" t="str">
            <v>00-00001722</v>
          </cell>
        </row>
        <row r="466">
          <cell r="B466" t="str">
            <v>Концентратор M-Bus, с экраном, 250 каналов VT.Ambus.Net.250</v>
          </cell>
          <cell r="C466" t="str">
            <v>шт.</v>
          </cell>
          <cell r="D466">
            <v>1</v>
          </cell>
          <cell r="E466">
            <v>443219</v>
          </cell>
          <cell r="F466">
            <v>443219</v>
          </cell>
          <cell r="G466">
            <v>1</v>
          </cell>
          <cell r="H466" t="str">
            <v>Эл.авт</v>
          </cell>
          <cell r="K466" t="str">
            <v>00-00001748</v>
          </cell>
        </row>
        <row r="467">
          <cell r="B467" t="str">
            <v>Корзина (уловитель мусора)</v>
          </cell>
          <cell r="C467" t="str">
            <v>шт.</v>
          </cell>
          <cell r="E467">
            <v>10000</v>
          </cell>
          <cell r="F467">
            <v>0</v>
          </cell>
          <cell r="G467">
            <v>1</v>
          </cell>
        </row>
        <row r="468">
          <cell r="B468" t="str">
            <v>Коробка клеммная IP65</v>
          </cell>
          <cell r="C468" t="str">
            <v>шт.</v>
          </cell>
          <cell r="E468">
            <v>1180</v>
          </cell>
          <cell r="F468">
            <v>0</v>
          </cell>
          <cell r="G468">
            <v>1</v>
          </cell>
        </row>
        <row r="469">
          <cell r="B469" t="str">
            <v>Коробка распаячная в сборе ТОПАС 4-12</v>
          </cell>
          <cell r="C469" t="str">
            <v>шт.</v>
          </cell>
          <cell r="E469">
            <v>522</v>
          </cell>
          <cell r="F469">
            <v>0</v>
          </cell>
          <cell r="G469">
            <v>1</v>
          </cell>
        </row>
        <row r="470">
          <cell r="B470" t="str">
            <v>Кран водоразборный со съемным штуцером 1/2" НР VT.051.N.04</v>
          </cell>
          <cell r="C470" t="str">
            <v>шт.</v>
          </cell>
          <cell r="D470">
            <v>1</v>
          </cell>
          <cell r="E470">
            <v>281</v>
          </cell>
          <cell r="F470">
            <v>281</v>
          </cell>
          <cell r="G470">
            <v>1</v>
          </cell>
          <cell r="H470" t="str">
            <v>кш</v>
          </cell>
          <cell r="I470" t="str">
            <v>р</v>
          </cell>
          <cell r="J470" t="str">
            <v>шт</v>
          </cell>
          <cell r="K470" t="str">
            <v>00-00001170</v>
          </cell>
        </row>
        <row r="471">
          <cell r="B471" t="str">
            <v>Кран водоразборный со съемным штуцером 3/4" НР VT.051.N.05</v>
          </cell>
          <cell r="C471" t="str">
            <v>шт.</v>
          </cell>
          <cell r="D471">
            <v>1</v>
          </cell>
          <cell r="E471">
            <v>419</v>
          </cell>
          <cell r="F471">
            <v>419</v>
          </cell>
          <cell r="G471">
            <v>1</v>
          </cell>
          <cell r="H471" t="str">
            <v>кш</v>
          </cell>
          <cell r="I471" t="str">
            <v>р</v>
          </cell>
          <cell r="J471" t="str">
            <v>шт</v>
          </cell>
          <cell r="K471" t="str">
            <v>00-00001171</v>
          </cell>
        </row>
        <row r="472">
          <cell r="B472" t="str">
            <v>Кран двойной регулировки (КРДП) 1/2" ВР VT.004.N.04</v>
          </cell>
          <cell r="C472" t="str">
            <v>шт.</v>
          </cell>
          <cell r="D472">
            <v>1</v>
          </cell>
          <cell r="E472">
            <v>379</v>
          </cell>
          <cell r="F472">
            <v>379</v>
          </cell>
          <cell r="G472">
            <v>1</v>
          </cell>
          <cell r="H472" t="str">
            <v>Рад.арм.</v>
          </cell>
          <cell r="K472" t="str">
            <v>00-00001756</v>
          </cell>
        </row>
        <row r="473">
          <cell r="B473" t="str">
            <v>Кран двойной регулировки (КРДП) 3/4" ВР VT.004.N.05</v>
          </cell>
          <cell r="C473" t="str">
            <v>шт.</v>
          </cell>
          <cell r="D473">
            <v>1</v>
          </cell>
          <cell r="E473">
            <v>1064</v>
          </cell>
          <cell r="F473">
            <v>1064</v>
          </cell>
          <cell r="G473">
            <v>1</v>
          </cell>
          <cell r="H473" t="str">
            <v>Рад.арм.</v>
          </cell>
          <cell r="K473" t="str">
            <v>00-00001757</v>
          </cell>
        </row>
        <row r="474">
          <cell r="B474" t="str">
            <v>Кран для нижнего подключения радиатора 1/2" х 3/4, "евроконус" VT.345R.N.05</v>
          </cell>
          <cell r="C474" t="str">
            <v>шт.</v>
          </cell>
          <cell r="D474">
            <v>1</v>
          </cell>
          <cell r="E474">
            <v>298</v>
          </cell>
          <cell r="F474">
            <v>298</v>
          </cell>
          <cell r="G474">
            <v>1</v>
          </cell>
          <cell r="H474" t="str">
            <v>Рад.арм.</v>
          </cell>
          <cell r="K474" t="str">
            <v>00-00001775</v>
          </cell>
        </row>
        <row r="475">
          <cell r="B475" t="str">
            <v>Кран дренажный 1/2" НР VT.430.N.04</v>
          </cell>
          <cell r="C475" t="str">
            <v>шт.</v>
          </cell>
          <cell r="D475">
            <v>1</v>
          </cell>
          <cell r="E475">
            <v>267</v>
          </cell>
          <cell r="F475">
            <v>267</v>
          </cell>
          <cell r="G475">
            <v>1</v>
          </cell>
          <cell r="I475" t="str">
            <v>к</v>
          </cell>
          <cell r="K475" t="str">
            <v>00-00001176</v>
          </cell>
        </row>
        <row r="476">
          <cell r="B476" t="str">
            <v>Кран дренажный со штуцером 1/4" НР VT.435.N.02</v>
          </cell>
          <cell r="C476" t="str">
            <v>шт.</v>
          </cell>
          <cell r="D476">
            <v>1</v>
          </cell>
          <cell r="E476">
            <v>182</v>
          </cell>
          <cell r="F476">
            <v>182</v>
          </cell>
          <cell r="G476">
            <v>1</v>
          </cell>
          <cell r="H476" t="str">
            <v>кш</v>
          </cell>
          <cell r="I476" t="str">
            <v>р</v>
          </cell>
          <cell r="J476" t="str">
            <v>шт</v>
          </cell>
          <cell r="K476" t="str">
            <v>00-00001190</v>
          </cell>
        </row>
        <row r="477">
          <cell r="B477" t="str">
            <v>Кран полипропиленовый шаровой с латунной обоймой 20 мм VTp.744.0.020</v>
          </cell>
          <cell r="C477" t="str">
            <v>шт.</v>
          </cell>
          <cell r="D477">
            <v>1</v>
          </cell>
          <cell r="E477">
            <v>219</v>
          </cell>
          <cell r="F477">
            <v>219</v>
          </cell>
          <cell r="G477">
            <v>1</v>
          </cell>
          <cell r="H477" t="str">
            <v>кш</v>
          </cell>
          <cell r="I477" t="str">
            <v>ппр</v>
          </cell>
          <cell r="K477" t="str">
            <v>00-00001092</v>
          </cell>
        </row>
        <row r="478">
          <cell r="B478" t="str">
            <v>Кран полипропиленовый шаровой с латунной обоймой 25 мм VTp.744.0.025</v>
          </cell>
          <cell r="C478" t="str">
            <v>шт.</v>
          </cell>
          <cell r="D478">
            <v>1</v>
          </cell>
          <cell r="E478">
            <v>280</v>
          </cell>
          <cell r="F478">
            <v>280</v>
          </cell>
          <cell r="G478">
            <v>1</v>
          </cell>
          <cell r="H478" t="str">
            <v>кш</v>
          </cell>
          <cell r="I478" t="str">
            <v>ппр</v>
          </cell>
          <cell r="K478" t="str">
            <v>00-00001093</v>
          </cell>
        </row>
        <row r="479">
          <cell r="B479" t="str">
            <v>Кран полипропиленовый шаровый 20 мм</v>
          </cell>
          <cell r="C479" t="str">
            <v>шт.</v>
          </cell>
          <cell r="E479">
            <v>264</v>
          </cell>
          <cell r="F479">
            <v>0</v>
          </cell>
          <cell r="G479">
            <v>1</v>
          </cell>
          <cell r="H479" t="str">
            <v>кш</v>
          </cell>
          <cell r="I479" t="str">
            <v>ппр</v>
          </cell>
          <cell r="K479" t="str">
            <v>00-00000511</v>
          </cell>
        </row>
        <row r="480">
          <cell r="B480" t="str">
            <v>Кран полипропиленовый шаровый 25 мм</v>
          </cell>
          <cell r="C480" t="str">
            <v>шт.</v>
          </cell>
          <cell r="E480">
            <v>299</v>
          </cell>
          <cell r="F480">
            <v>0</v>
          </cell>
          <cell r="G480">
            <v>1</v>
          </cell>
          <cell r="H480" t="str">
            <v>кш</v>
          </cell>
          <cell r="I480" t="str">
            <v>ппр</v>
          </cell>
        </row>
        <row r="481">
          <cell r="B481" t="str">
            <v>Кран полипропиленовый шаровый 32 мм</v>
          </cell>
          <cell r="C481" t="str">
            <v>шт.</v>
          </cell>
          <cell r="E481">
            <v>299</v>
          </cell>
          <cell r="F481">
            <v>0</v>
          </cell>
          <cell r="G481">
            <v>1</v>
          </cell>
          <cell r="H481" t="str">
            <v>кш</v>
          </cell>
          <cell r="I481" t="str">
            <v>ппр</v>
          </cell>
        </row>
        <row r="482">
          <cell r="B482" t="str">
            <v>Кран шаровой 1" ВР-ВР</v>
          </cell>
          <cell r="C482" t="str">
            <v>шт.</v>
          </cell>
          <cell r="E482">
            <v>615</v>
          </cell>
          <cell r="F482">
            <v>0</v>
          </cell>
          <cell r="G482">
            <v>1</v>
          </cell>
          <cell r="H482" t="str">
            <v>кш</v>
          </cell>
          <cell r="I482" t="str">
            <v>р</v>
          </cell>
        </row>
        <row r="483">
          <cell r="B483" t="str">
            <v>Кран шаровой 1" ВР-НР</v>
          </cell>
          <cell r="C483" t="str">
            <v>шт.</v>
          </cell>
          <cell r="E483">
            <v>615</v>
          </cell>
          <cell r="F483">
            <v>0</v>
          </cell>
          <cell r="G483">
            <v>1</v>
          </cell>
          <cell r="H483" t="str">
            <v>кш</v>
          </cell>
          <cell r="I483" t="str">
            <v>р</v>
          </cell>
          <cell r="K483" t="str">
            <v>00-00000300</v>
          </cell>
        </row>
        <row r="484">
          <cell r="B484" t="str">
            <v>Кран шаровой 1" НР-НР</v>
          </cell>
          <cell r="C484" t="str">
            <v>шт.</v>
          </cell>
          <cell r="E484">
            <v>650</v>
          </cell>
          <cell r="F484">
            <v>0</v>
          </cell>
          <cell r="G484">
            <v>1</v>
          </cell>
          <cell r="H484" t="str">
            <v>кш</v>
          </cell>
          <cell r="I484" t="str">
            <v>р</v>
          </cell>
        </row>
        <row r="485">
          <cell r="B485" t="str">
            <v>Кран шаровой 3/4" НР угловой со штуцуром</v>
          </cell>
          <cell r="C485" t="str">
            <v>шт.</v>
          </cell>
          <cell r="E485">
            <v>439</v>
          </cell>
          <cell r="F485">
            <v>0</v>
          </cell>
          <cell r="G485">
            <v>1</v>
          </cell>
          <cell r="H485" t="str">
            <v>кш</v>
          </cell>
          <cell r="I485" t="str">
            <v>р</v>
          </cell>
          <cell r="J485" t="str">
            <v>шт</v>
          </cell>
          <cell r="K485" t="str">
            <v>00-00000302</v>
          </cell>
        </row>
        <row r="486">
          <cell r="B486" t="str">
            <v>Кран шаровой c термометром 1/2" ВР VT.808.N.04</v>
          </cell>
          <cell r="C486" t="str">
            <v>шт.</v>
          </cell>
          <cell r="D486">
            <v>1</v>
          </cell>
          <cell r="E486">
            <v>556</v>
          </cell>
          <cell r="F486">
            <v>556</v>
          </cell>
          <cell r="G486">
            <v>1</v>
          </cell>
          <cell r="H486" t="str">
            <v>кш</v>
          </cell>
          <cell r="I486" t="str">
            <v>р</v>
          </cell>
          <cell r="K486" t="str">
            <v>00-00001207</v>
          </cell>
        </row>
        <row r="487">
          <cell r="B487" t="str">
            <v>Кран шаровой c термометром 3/4" ВР VT.808.N.05</v>
          </cell>
          <cell r="C487" t="str">
            <v>шт.</v>
          </cell>
          <cell r="D487">
            <v>1</v>
          </cell>
          <cell r="E487">
            <v>750</v>
          </cell>
          <cell r="F487">
            <v>750</v>
          </cell>
          <cell r="G487">
            <v>1</v>
          </cell>
          <cell r="H487" t="str">
            <v>кш</v>
          </cell>
          <cell r="I487" t="str">
            <v>р</v>
          </cell>
          <cell r="K487" t="str">
            <v>00-00001208</v>
          </cell>
        </row>
        <row r="488">
          <cell r="B488" t="str">
            <v>Кран шаровой MINI 1/2" ВР VT.330.N.04</v>
          </cell>
          <cell r="C488" t="str">
            <v>шт.</v>
          </cell>
          <cell r="D488">
            <v>1</v>
          </cell>
          <cell r="E488">
            <v>215</v>
          </cell>
          <cell r="F488">
            <v>215</v>
          </cell>
          <cell r="G488">
            <v>1</v>
          </cell>
          <cell r="H488" t="str">
            <v>кш</v>
          </cell>
          <cell r="I488" t="str">
            <v>р</v>
          </cell>
          <cell r="K488" t="str">
            <v>00-00001200</v>
          </cell>
        </row>
        <row r="489">
          <cell r="B489" t="str">
            <v>Кран шаровой MINI 1/2" ВР-НР VT.331.N.04</v>
          </cell>
          <cell r="C489" t="str">
            <v>шт.</v>
          </cell>
          <cell r="D489">
            <v>1</v>
          </cell>
          <cell r="E489">
            <v>221</v>
          </cell>
          <cell r="F489">
            <v>221</v>
          </cell>
          <cell r="G489">
            <v>1</v>
          </cell>
          <cell r="H489" t="str">
            <v>кш</v>
          </cell>
          <cell r="I489" t="str">
            <v>р</v>
          </cell>
          <cell r="K489" t="str">
            <v>00-00001201</v>
          </cell>
        </row>
        <row r="490">
          <cell r="B490" t="str">
            <v>Кран шаровой VALTEC BASE (бабочка) 1" ВР VT.217.N.06</v>
          </cell>
          <cell r="C490" t="str">
            <v>шт.</v>
          </cell>
          <cell r="D490">
            <v>1</v>
          </cell>
          <cell r="E490">
            <v>541</v>
          </cell>
          <cell r="F490">
            <v>541</v>
          </cell>
          <cell r="G490">
            <v>1</v>
          </cell>
          <cell r="H490" t="str">
            <v>кш</v>
          </cell>
          <cell r="I490" t="str">
            <v>р</v>
          </cell>
          <cell r="K490" t="str">
            <v>00-00001134</v>
          </cell>
        </row>
        <row r="491">
          <cell r="B491" t="str">
            <v>Кран шаровой VALTEC BASE (бабочка) 1" ВР-НР VT.218.N.06</v>
          </cell>
          <cell r="C491" t="str">
            <v>шт.</v>
          </cell>
          <cell r="D491">
            <v>1</v>
          </cell>
          <cell r="E491">
            <v>577</v>
          </cell>
          <cell r="F491">
            <v>577</v>
          </cell>
          <cell r="G491">
            <v>1</v>
          </cell>
          <cell r="H491" t="str">
            <v>кш</v>
          </cell>
          <cell r="I491" t="str">
            <v>р</v>
          </cell>
          <cell r="K491" t="str">
            <v>00-00001131</v>
          </cell>
        </row>
        <row r="492">
          <cell r="B492" t="str">
            <v>Кран шаровой VALTEC BASE (бабочка) 1" НР VT.219.N.06</v>
          </cell>
          <cell r="C492" t="str">
            <v>шт.</v>
          </cell>
          <cell r="D492">
            <v>1</v>
          </cell>
          <cell r="E492">
            <v>645</v>
          </cell>
          <cell r="F492">
            <v>645</v>
          </cell>
          <cell r="G492">
            <v>1</v>
          </cell>
          <cell r="H492" t="str">
            <v>кш</v>
          </cell>
          <cell r="I492" t="str">
            <v>р</v>
          </cell>
          <cell r="K492" t="str">
            <v>00-00001128</v>
          </cell>
        </row>
        <row r="493">
          <cell r="B493" t="str">
            <v>Кран шаровой VALTEC BASE (бабочка) 1/2" ВР VT.217.N.04</v>
          </cell>
          <cell r="C493" t="str">
            <v>шт.</v>
          </cell>
          <cell r="D493">
            <v>1</v>
          </cell>
          <cell r="E493">
            <v>192</v>
          </cell>
          <cell r="F493">
            <v>192</v>
          </cell>
          <cell r="G493">
            <v>1</v>
          </cell>
          <cell r="H493" t="str">
            <v>кш</v>
          </cell>
          <cell r="I493" t="str">
            <v>р</v>
          </cell>
          <cell r="K493" t="str">
            <v>00-00001132</v>
          </cell>
        </row>
        <row r="494">
          <cell r="B494" t="str">
            <v>Кран шаровой VALTEC BASE (бабочка) 1/2" ВР-НР VT.218.N.04</v>
          </cell>
          <cell r="C494" t="str">
            <v>шт.</v>
          </cell>
          <cell r="D494">
            <v>1</v>
          </cell>
          <cell r="E494">
            <v>215</v>
          </cell>
          <cell r="F494">
            <v>215</v>
          </cell>
          <cell r="G494">
            <v>1</v>
          </cell>
          <cell r="H494" t="str">
            <v>кш</v>
          </cell>
          <cell r="I494" t="str">
            <v>р</v>
          </cell>
          <cell r="K494" t="str">
            <v>00-00001129</v>
          </cell>
        </row>
        <row r="495">
          <cell r="B495" t="str">
            <v>Кран шаровой VALTEC BASE (бабочка) 1/2" НР VT.219.N.04</v>
          </cell>
          <cell r="C495" t="str">
            <v>шт.</v>
          </cell>
          <cell r="D495">
            <v>1</v>
          </cell>
          <cell r="E495">
            <v>243</v>
          </cell>
          <cell r="F495">
            <v>243</v>
          </cell>
          <cell r="G495">
            <v>1</v>
          </cell>
          <cell r="H495" t="str">
            <v>кш</v>
          </cell>
          <cell r="I495" t="str">
            <v>р</v>
          </cell>
          <cell r="K495" t="str">
            <v>00-00001126</v>
          </cell>
        </row>
        <row r="496">
          <cell r="B496" t="str">
            <v>Кран шаровой VALTEC BASE (бабочка) 3/4" ВР VT.217.N.05</v>
          </cell>
          <cell r="C496" t="str">
            <v>шт.</v>
          </cell>
          <cell r="D496">
            <v>1</v>
          </cell>
          <cell r="E496">
            <v>318</v>
          </cell>
          <cell r="F496">
            <v>318</v>
          </cell>
          <cell r="G496">
            <v>1</v>
          </cell>
          <cell r="H496" t="str">
            <v>кш</v>
          </cell>
          <cell r="I496" t="str">
            <v>р</v>
          </cell>
          <cell r="K496" t="str">
            <v>00-00001133</v>
          </cell>
        </row>
        <row r="497">
          <cell r="B497" t="str">
            <v>Кран шаровой VALTEC BASE (бабочка) 3/4" ВР-НР VT.218.N.05</v>
          </cell>
          <cell r="C497" t="str">
            <v>шт.</v>
          </cell>
          <cell r="D497">
            <v>1</v>
          </cell>
          <cell r="E497">
            <v>352</v>
          </cell>
          <cell r="F497">
            <v>352</v>
          </cell>
          <cell r="G497">
            <v>1</v>
          </cell>
          <cell r="H497" t="str">
            <v>кш</v>
          </cell>
          <cell r="I497" t="str">
            <v>р</v>
          </cell>
          <cell r="K497" t="str">
            <v>00-00001130</v>
          </cell>
        </row>
        <row r="498">
          <cell r="B498" t="str">
            <v>Кран шаровой VALTEC BASE (бабочка) 3/4" НР VT.219.N.05</v>
          </cell>
          <cell r="C498" t="str">
            <v>шт.</v>
          </cell>
          <cell r="D498">
            <v>1</v>
          </cell>
          <cell r="E498">
            <v>377</v>
          </cell>
          <cell r="F498">
            <v>377</v>
          </cell>
          <cell r="G498">
            <v>1</v>
          </cell>
          <cell r="H498" t="str">
            <v>кш</v>
          </cell>
          <cell r="I498" t="str">
            <v>р</v>
          </cell>
          <cell r="K498" t="str">
            <v>00-00001127</v>
          </cell>
        </row>
        <row r="499">
          <cell r="B499" t="str">
            <v>Кран шаровой VALTEC BASE (ручка) 1 1/2" ВР VT.214.N.08</v>
          </cell>
          <cell r="C499" t="str">
            <v>шт.</v>
          </cell>
          <cell r="D499">
            <v>1</v>
          </cell>
          <cell r="E499">
            <v>1452</v>
          </cell>
          <cell r="F499">
            <v>1452</v>
          </cell>
          <cell r="G499">
            <v>1</v>
          </cell>
          <cell r="H499" t="str">
            <v>кш</v>
          </cell>
          <cell r="I499" t="str">
            <v>р</v>
          </cell>
          <cell r="K499" t="str">
            <v>00-00001110</v>
          </cell>
        </row>
        <row r="500">
          <cell r="B500" t="str">
            <v>Кран шаровой VALTEC BASE (ручка) 1 1/2" ВР-НР VT.215.N.08</v>
          </cell>
          <cell r="C500" t="str">
            <v>шт.</v>
          </cell>
          <cell r="D500">
            <v>1</v>
          </cell>
          <cell r="E500">
            <v>1673</v>
          </cell>
          <cell r="F500">
            <v>1673</v>
          </cell>
          <cell r="G500">
            <v>1</v>
          </cell>
          <cell r="H500" t="str">
            <v>кш</v>
          </cell>
          <cell r="I500" t="str">
            <v>р</v>
          </cell>
          <cell r="K500" t="str">
            <v>00-00001139</v>
          </cell>
        </row>
        <row r="501">
          <cell r="B501" t="str">
            <v>Кран шаровой VALTEC BASE (ручка) 1 1/4" ВР VT.214.N.07</v>
          </cell>
          <cell r="C501" t="str">
            <v>шт.</v>
          </cell>
          <cell r="D501">
            <v>1</v>
          </cell>
          <cell r="E501">
            <v>903</v>
          </cell>
          <cell r="F501">
            <v>903</v>
          </cell>
          <cell r="G501">
            <v>1</v>
          </cell>
          <cell r="H501" t="str">
            <v>кш</v>
          </cell>
          <cell r="I501" t="str">
            <v>р</v>
          </cell>
          <cell r="K501" t="str">
            <v>00-00001109</v>
          </cell>
        </row>
        <row r="502">
          <cell r="B502" t="str">
            <v>Кран шаровой VALTEC BASE (ручка) 1 1/4" ВР-НР VT.215.N.07</v>
          </cell>
          <cell r="C502" t="str">
            <v>шт.</v>
          </cell>
          <cell r="D502">
            <v>1</v>
          </cell>
          <cell r="E502">
            <v>1161</v>
          </cell>
          <cell r="F502">
            <v>1161</v>
          </cell>
          <cell r="G502">
            <v>1</v>
          </cell>
          <cell r="H502" t="str">
            <v>кш</v>
          </cell>
          <cell r="I502" t="str">
            <v>р</v>
          </cell>
          <cell r="K502" t="str">
            <v>00-00001138</v>
          </cell>
        </row>
        <row r="503">
          <cell r="B503" t="str">
            <v>Кран шаровой VALTEC BASE (ручка) 1" ВР VT.214.N.06</v>
          </cell>
          <cell r="C503" t="str">
            <v>шт.</v>
          </cell>
          <cell r="D503">
            <v>1</v>
          </cell>
          <cell r="E503">
            <v>532</v>
          </cell>
          <cell r="F503">
            <v>532</v>
          </cell>
          <cell r="G503">
            <v>1</v>
          </cell>
          <cell r="H503" t="str">
            <v>кш</v>
          </cell>
          <cell r="I503" t="str">
            <v>р</v>
          </cell>
          <cell r="K503" t="str">
            <v>00-00001108</v>
          </cell>
        </row>
        <row r="504">
          <cell r="B504" t="str">
            <v>Кран шаровой VALTEC BASE (ручка) 1" ВР-НР VT.215.N.06</v>
          </cell>
          <cell r="C504" t="str">
            <v>шт.</v>
          </cell>
          <cell r="D504">
            <v>1</v>
          </cell>
          <cell r="E504">
            <v>588</v>
          </cell>
          <cell r="F504">
            <v>588</v>
          </cell>
          <cell r="G504">
            <v>1</v>
          </cell>
          <cell r="H504" t="str">
            <v>кш</v>
          </cell>
          <cell r="I504" t="str">
            <v>р</v>
          </cell>
          <cell r="K504" t="str">
            <v>00-00001137</v>
          </cell>
        </row>
        <row r="505">
          <cell r="B505" t="str">
            <v>Кран шаровой VALTEC BASE (ручка) 1/2" ВР VT.214.N.04</v>
          </cell>
          <cell r="C505" t="str">
            <v>шт.</v>
          </cell>
          <cell r="D505">
            <v>1</v>
          </cell>
          <cell r="E505">
            <v>216</v>
          </cell>
          <cell r="F505">
            <v>216</v>
          </cell>
          <cell r="G505">
            <v>1</v>
          </cell>
          <cell r="H505" t="str">
            <v>кш</v>
          </cell>
          <cell r="I505" t="str">
            <v>р</v>
          </cell>
          <cell r="K505" t="str">
            <v>00-00001106</v>
          </cell>
        </row>
        <row r="506">
          <cell r="B506" t="str">
            <v>Кран шаровой VALTEC BASE (ручка) 1/2" ВР-НР VT.215.N.04</v>
          </cell>
          <cell r="C506" t="str">
            <v>шт.</v>
          </cell>
          <cell r="D506">
            <v>1</v>
          </cell>
          <cell r="E506">
            <v>258</v>
          </cell>
          <cell r="F506">
            <v>258</v>
          </cell>
          <cell r="G506">
            <v>1</v>
          </cell>
          <cell r="H506" t="str">
            <v>кш</v>
          </cell>
          <cell r="I506" t="str">
            <v>р</v>
          </cell>
          <cell r="K506" t="str">
            <v>00-00001135</v>
          </cell>
        </row>
        <row r="507">
          <cell r="B507" t="str">
            <v>Кран шаровой VALTEC BASE (ручка) 2 1/2" ВР VT.214.N.10</v>
          </cell>
          <cell r="C507" t="str">
            <v>шт.</v>
          </cell>
          <cell r="D507">
            <v>1</v>
          </cell>
          <cell r="E507">
            <v>4863</v>
          </cell>
          <cell r="F507">
            <v>4863</v>
          </cell>
          <cell r="G507">
            <v>1</v>
          </cell>
          <cell r="H507" t="str">
            <v>кш</v>
          </cell>
          <cell r="I507" t="str">
            <v>р</v>
          </cell>
          <cell r="K507" t="str">
            <v>00-00001112</v>
          </cell>
        </row>
        <row r="508">
          <cell r="B508" t="str">
            <v>Кран шаровой VALTEC BASE (ручка) 2" ВР VT.214.N.09</v>
          </cell>
          <cell r="C508" t="str">
            <v>шт.</v>
          </cell>
          <cell r="D508">
            <v>1</v>
          </cell>
          <cell r="E508">
            <v>2046</v>
          </cell>
          <cell r="F508">
            <v>2046</v>
          </cell>
          <cell r="G508">
            <v>1</v>
          </cell>
          <cell r="H508" t="str">
            <v>кш</v>
          </cell>
          <cell r="I508" t="str">
            <v>р</v>
          </cell>
          <cell r="K508" t="str">
            <v>00-00001111</v>
          </cell>
        </row>
        <row r="509">
          <cell r="B509" t="str">
            <v>Кран шаровой VALTEC BASE (ручка) 2" ВР-НР VT.215.N.09</v>
          </cell>
          <cell r="C509" t="str">
            <v>шт.</v>
          </cell>
          <cell r="D509">
            <v>1</v>
          </cell>
          <cell r="E509">
            <v>2472</v>
          </cell>
          <cell r="F509">
            <v>2472</v>
          </cell>
          <cell r="G509">
            <v>1</v>
          </cell>
          <cell r="H509" t="str">
            <v>кш</v>
          </cell>
          <cell r="I509" t="str">
            <v>р</v>
          </cell>
          <cell r="K509" t="str">
            <v>00-00001140</v>
          </cell>
        </row>
        <row r="510">
          <cell r="B510" t="str">
            <v>Кран шаровой VALTEC BASE (ручка) 3" ВР VT.214.N.11</v>
          </cell>
          <cell r="C510" t="str">
            <v>шт.</v>
          </cell>
          <cell r="D510">
            <v>1</v>
          </cell>
          <cell r="E510">
            <v>6550</v>
          </cell>
          <cell r="F510">
            <v>6550</v>
          </cell>
          <cell r="G510">
            <v>1</v>
          </cell>
          <cell r="H510" t="str">
            <v>кш</v>
          </cell>
          <cell r="I510" t="str">
            <v>р</v>
          </cell>
          <cell r="K510" t="str">
            <v>00-00001113</v>
          </cell>
        </row>
        <row r="511">
          <cell r="B511" t="str">
            <v>Кран шаровой VALTEC BASE (ручка) 3/4" ВР VT.214.N.05</v>
          </cell>
          <cell r="C511" t="str">
            <v>шт.</v>
          </cell>
          <cell r="D511">
            <v>1</v>
          </cell>
          <cell r="E511">
            <v>343</v>
          </cell>
          <cell r="F511">
            <v>343</v>
          </cell>
          <cell r="G511">
            <v>1</v>
          </cell>
          <cell r="H511" t="str">
            <v>кш</v>
          </cell>
          <cell r="I511" t="str">
            <v>р</v>
          </cell>
          <cell r="K511" t="str">
            <v>00-00001107</v>
          </cell>
        </row>
        <row r="512">
          <cell r="B512" t="str">
            <v>Кран шаровой VALTEC BASE (ручка) 3/4" ВР-НР VT.215.N.05</v>
          </cell>
          <cell r="C512" t="str">
            <v>шт.</v>
          </cell>
          <cell r="D512">
            <v>1</v>
          </cell>
          <cell r="E512">
            <v>381</v>
          </cell>
          <cell r="F512">
            <v>381</v>
          </cell>
          <cell r="G512">
            <v>1</v>
          </cell>
          <cell r="H512" t="str">
            <v>кш</v>
          </cell>
          <cell r="I512" t="str">
            <v>р</v>
          </cell>
          <cell r="K512" t="str">
            <v>00-00001136</v>
          </cell>
        </row>
        <row r="513">
          <cell r="B513" t="str">
            <v>Кран шаровой VALTEC BASE (ручка) 4" ВР VT.214.N.12</v>
          </cell>
          <cell r="C513" t="str">
            <v>шт.</v>
          </cell>
          <cell r="D513">
            <v>1</v>
          </cell>
          <cell r="E513">
            <v>10274</v>
          </cell>
          <cell r="F513">
            <v>10274</v>
          </cell>
          <cell r="G513">
            <v>1</v>
          </cell>
          <cell r="H513" t="str">
            <v>кш</v>
          </cell>
          <cell r="I513" t="str">
            <v>р</v>
          </cell>
          <cell r="K513" t="str">
            <v>00-00001114</v>
          </cell>
        </row>
        <row r="514">
          <cell r="B514" t="str">
            <v>Кран шаровой VALTEC BASE с полусгоном (бабочка) 1 1/4" ВР-НР VT.227.N.07</v>
          </cell>
          <cell r="C514" t="str">
            <v>шт.</v>
          </cell>
          <cell r="D514">
            <v>1</v>
          </cell>
          <cell r="E514">
            <v>1395</v>
          </cell>
          <cell r="F514">
            <v>1395</v>
          </cell>
          <cell r="G514">
            <v>1</v>
          </cell>
          <cell r="H514" t="str">
            <v>кш</v>
          </cell>
          <cell r="I514" t="str">
            <v>р</v>
          </cell>
          <cell r="J514" t="str">
            <v>сг</v>
          </cell>
          <cell r="K514" t="str">
            <v>00-00001123</v>
          </cell>
        </row>
        <row r="515">
          <cell r="B515" t="str">
            <v>Кран шаровой VALTEC BASE с полусгоном (бабочка) 1" ВР-НР VT.227.N.06</v>
          </cell>
          <cell r="C515" t="str">
            <v>шт.</v>
          </cell>
          <cell r="D515">
            <v>1</v>
          </cell>
          <cell r="E515">
            <v>916</v>
          </cell>
          <cell r="F515">
            <v>916</v>
          </cell>
          <cell r="G515">
            <v>1</v>
          </cell>
          <cell r="H515" t="str">
            <v>кш</v>
          </cell>
          <cell r="I515" t="str">
            <v>р</v>
          </cell>
          <cell r="J515" t="str">
            <v>сг</v>
          </cell>
          <cell r="K515" t="str">
            <v>00-00001122</v>
          </cell>
        </row>
        <row r="516">
          <cell r="B516" t="str">
            <v>Кран шаровой VALTEC BASE с полусгоном (бабочка) 1/2" ВР-НР VT.227.N.04</v>
          </cell>
          <cell r="C516" t="str">
            <v>шт.</v>
          </cell>
          <cell r="D516">
            <v>1</v>
          </cell>
          <cell r="E516">
            <v>294</v>
          </cell>
          <cell r="F516">
            <v>294</v>
          </cell>
          <cell r="G516">
            <v>1</v>
          </cell>
          <cell r="H516" t="str">
            <v>кш</v>
          </cell>
          <cell r="I516" t="str">
            <v>р</v>
          </cell>
          <cell r="J516" t="str">
            <v>сг</v>
          </cell>
          <cell r="K516" t="str">
            <v>00-00001120</v>
          </cell>
        </row>
        <row r="517">
          <cell r="B517" t="str">
            <v>Кран шаровой VALTEC BASE с полусгоном (бабочка) 1/2" ВР-НР VT.227.NW.04</v>
          </cell>
          <cell r="C517" t="str">
            <v>шт.</v>
          </cell>
          <cell r="D517">
            <v>1</v>
          </cell>
          <cell r="E517">
            <v>294</v>
          </cell>
          <cell r="F517">
            <v>294</v>
          </cell>
          <cell r="G517">
            <v>1</v>
          </cell>
          <cell r="H517" t="str">
            <v>кш</v>
          </cell>
          <cell r="I517" t="str">
            <v>р</v>
          </cell>
          <cell r="J517" t="str">
            <v>сг</v>
          </cell>
          <cell r="K517" t="str">
            <v>00-00001118</v>
          </cell>
        </row>
        <row r="518">
          <cell r="B518" t="str">
            <v>Кран шаровой VALTEC BASE с полусгоном (бабочка) 1/2" НР VT.226.N.04</v>
          </cell>
          <cell r="C518" t="str">
            <v>шт.</v>
          </cell>
          <cell r="D518">
            <v>1</v>
          </cell>
          <cell r="E518">
            <v>346</v>
          </cell>
          <cell r="F518">
            <v>346</v>
          </cell>
          <cell r="G518">
            <v>1</v>
          </cell>
          <cell r="H518" t="str">
            <v>кш</v>
          </cell>
          <cell r="I518" t="str">
            <v>р</v>
          </cell>
          <cell r="J518" t="str">
            <v>сг</v>
          </cell>
          <cell r="K518" t="str">
            <v>00-00001125</v>
          </cell>
        </row>
        <row r="519">
          <cell r="B519" t="str">
            <v>Кран шаровой VALTEC BASE с полусгоном (бабочка) 3/4" ВР-НР VT.227.N.05</v>
          </cell>
          <cell r="C519" t="str">
            <v>шт.</v>
          </cell>
          <cell r="D519">
            <v>1</v>
          </cell>
          <cell r="E519">
            <v>462</v>
          </cell>
          <cell r="F519">
            <v>462</v>
          </cell>
          <cell r="G519">
            <v>1</v>
          </cell>
          <cell r="H519" t="str">
            <v>кш</v>
          </cell>
          <cell r="I519" t="str">
            <v>р</v>
          </cell>
          <cell r="J519" t="str">
            <v>сг</v>
          </cell>
          <cell r="K519" t="str">
            <v>00-00001121</v>
          </cell>
        </row>
        <row r="520">
          <cell r="B520" t="str">
            <v>Кран шаровой VALTEC BASE с полусгоном (бабочка) 3/4" ВР-НР VT.227.NW.05</v>
          </cell>
          <cell r="C520" t="str">
            <v>шт.</v>
          </cell>
          <cell r="D520">
            <v>1</v>
          </cell>
          <cell r="E520">
            <v>462</v>
          </cell>
          <cell r="F520">
            <v>462</v>
          </cell>
          <cell r="G520">
            <v>1</v>
          </cell>
          <cell r="H520" t="str">
            <v>кш</v>
          </cell>
          <cell r="I520" t="str">
            <v>р</v>
          </cell>
          <cell r="J520" t="str">
            <v>сг</v>
          </cell>
          <cell r="K520" t="str">
            <v>00-00001119</v>
          </cell>
        </row>
        <row r="521">
          <cell r="B521" t="str">
            <v>Кран шаровой VALTEC BASE с полусгоном (бабочка) 3/4" НР VT.226.N.05</v>
          </cell>
          <cell r="C521" t="str">
            <v>шт.</v>
          </cell>
          <cell r="D521">
            <v>1</v>
          </cell>
          <cell r="E521">
            <v>498</v>
          </cell>
          <cell r="F521">
            <v>498</v>
          </cell>
          <cell r="G521">
            <v>1</v>
          </cell>
          <cell r="H521" t="str">
            <v>кш</v>
          </cell>
          <cell r="I521" t="str">
            <v>р</v>
          </cell>
          <cell r="J521" t="str">
            <v>сг</v>
          </cell>
          <cell r="K521" t="str">
            <v>00-00001124</v>
          </cell>
        </row>
        <row r="522">
          <cell r="B522" t="str">
            <v>Кран шаровой VALTEC BASE угловой с полусгоном (бабочка) 1" ВР-НР VT.228.N.06</v>
          </cell>
          <cell r="C522" t="str">
            <v>шт.</v>
          </cell>
          <cell r="D522">
            <v>1</v>
          </cell>
          <cell r="E522">
            <v>1221</v>
          </cell>
          <cell r="F522">
            <v>1221</v>
          </cell>
          <cell r="G522">
            <v>1</v>
          </cell>
          <cell r="H522" t="str">
            <v>кш</v>
          </cell>
          <cell r="I522" t="str">
            <v>р</v>
          </cell>
          <cell r="J522" t="str">
            <v>сг</v>
          </cell>
          <cell r="K522" t="str">
            <v>00-00001117</v>
          </cell>
        </row>
        <row r="523">
          <cell r="B523" t="str">
            <v>Кран шаровой VALTEC BASE угловой с полусгоном (бабочка) 1/2" ВР-НР VT.228.N.04</v>
          </cell>
          <cell r="C523" t="str">
            <v>шт.</v>
          </cell>
          <cell r="D523">
            <v>1</v>
          </cell>
          <cell r="E523">
            <v>415</v>
          </cell>
          <cell r="F523">
            <v>415</v>
          </cell>
          <cell r="G523">
            <v>1</v>
          </cell>
          <cell r="H523" t="str">
            <v>кш</v>
          </cell>
          <cell r="I523" t="str">
            <v>р</v>
          </cell>
          <cell r="J523" t="str">
            <v>сг</v>
          </cell>
          <cell r="K523" t="str">
            <v>00-00001115</v>
          </cell>
        </row>
        <row r="524">
          <cell r="B524" t="str">
            <v>Кран шаровой VALTEC BASE угловой с полусгоном (бабочка) 1/2" ВР-НР VT.228.NW.04</v>
          </cell>
          <cell r="C524" t="str">
            <v>шт.</v>
          </cell>
          <cell r="D524">
            <v>1</v>
          </cell>
          <cell r="E524">
            <v>415</v>
          </cell>
          <cell r="F524">
            <v>415</v>
          </cell>
          <cell r="G524">
            <v>1</v>
          </cell>
          <cell r="H524" t="str">
            <v>кш</v>
          </cell>
          <cell r="I524" t="str">
            <v>р</v>
          </cell>
          <cell r="J524" t="str">
            <v>сг</v>
          </cell>
          <cell r="K524" t="str">
            <v>00-00001141</v>
          </cell>
        </row>
        <row r="525">
          <cell r="B525" t="str">
            <v>Кран шаровой VALTEC BASE угловой с полусгоном (бабочка) 3/4" ВР-НР VT.228.N.05</v>
          </cell>
          <cell r="C525" t="str">
            <v>шт.</v>
          </cell>
          <cell r="D525">
            <v>1</v>
          </cell>
          <cell r="E525">
            <v>601</v>
          </cell>
          <cell r="F525">
            <v>601</v>
          </cell>
          <cell r="G525">
            <v>1</v>
          </cell>
          <cell r="H525" t="str">
            <v>кш</v>
          </cell>
          <cell r="I525" t="str">
            <v>р</v>
          </cell>
          <cell r="J525" t="str">
            <v>сг</v>
          </cell>
          <cell r="K525" t="str">
            <v>00-00001116</v>
          </cell>
        </row>
        <row r="526">
          <cell r="B526" t="str">
            <v>Кран шаровой VALTEC BASE угловой с полусгоном (бабочка) 3/4" ВР-НР VT.228.NW.05</v>
          </cell>
          <cell r="C526" t="str">
            <v>шт.</v>
          </cell>
          <cell r="D526">
            <v>1</v>
          </cell>
          <cell r="E526">
            <v>601</v>
          </cell>
          <cell r="F526">
            <v>601</v>
          </cell>
          <cell r="G526">
            <v>1</v>
          </cell>
          <cell r="H526" t="str">
            <v>кш</v>
          </cell>
          <cell r="I526" t="str">
            <v>р</v>
          </cell>
          <cell r="J526" t="str">
            <v>сг</v>
          </cell>
          <cell r="K526" t="str">
            <v>00-00001142</v>
          </cell>
        </row>
        <row r="527">
          <cell r="B527" t="str">
            <v>Кран шаровой VALTEC COMBI со встроенным фильтром (бабочка) 1/2" ВР VT.293.N.04</v>
          </cell>
          <cell r="C527" t="str">
            <v>шт.</v>
          </cell>
          <cell r="D527">
            <v>1</v>
          </cell>
          <cell r="E527">
            <v>435</v>
          </cell>
          <cell r="F527">
            <v>435</v>
          </cell>
          <cell r="G527">
            <v>1</v>
          </cell>
          <cell r="H527" t="str">
            <v>кш</v>
          </cell>
          <cell r="I527" t="str">
            <v>р</v>
          </cell>
          <cell r="K527" t="str">
            <v>00-00001197</v>
          </cell>
        </row>
        <row r="528">
          <cell r="B528" t="str">
            <v>Кран шаровой VALTEC COMBI со встроенным фильтром (ручка) 1/2" ВР VT.292.N.04</v>
          </cell>
          <cell r="C528" t="str">
            <v>шт.</v>
          </cell>
          <cell r="D528">
            <v>1</v>
          </cell>
          <cell r="E528">
            <v>428</v>
          </cell>
          <cell r="F528">
            <v>428</v>
          </cell>
          <cell r="G528">
            <v>1</v>
          </cell>
          <cell r="H528" t="str">
            <v>кш</v>
          </cell>
          <cell r="I528" t="str">
            <v>р</v>
          </cell>
          <cell r="K528" t="str">
            <v>00-00001195</v>
          </cell>
        </row>
        <row r="529">
          <cell r="B529" t="str">
            <v>Кран шаровой VALTEC COMBI со встроенным фильтром (ручка) 3/4" ВР VT.292.N.05</v>
          </cell>
          <cell r="C529" t="str">
            <v>шт.</v>
          </cell>
          <cell r="D529">
            <v>1</v>
          </cell>
          <cell r="E529">
            <v>678</v>
          </cell>
          <cell r="F529">
            <v>678</v>
          </cell>
          <cell r="G529">
            <v>1</v>
          </cell>
          <cell r="H529" t="str">
            <v>кш</v>
          </cell>
          <cell r="I529" t="str">
            <v>р</v>
          </cell>
          <cell r="K529" t="str">
            <v>00-00001196</v>
          </cell>
        </row>
        <row r="530">
          <cell r="B530" t="str">
            <v>Кран шаровой VALTEC COMPACT (бабочка) 1/2" ВР VT.092.N.04</v>
          </cell>
          <cell r="C530" t="str">
            <v>шт.</v>
          </cell>
          <cell r="D530">
            <v>1</v>
          </cell>
          <cell r="E530">
            <v>144</v>
          </cell>
          <cell r="F530">
            <v>144</v>
          </cell>
          <cell r="G530">
            <v>1</v>
          </cell>
          <cell r="H530" t="str">
            <v>кш</v>
          </cell>
          <cell r="I530" t="str">
            <v>р</v>
          </cell>
          <cell r="K530" t="str">
            <v>00-00001166</v>
          </cell>
        </row>
        <row r="531">
          <cell r="B531" t="str">
            <v>Кран шаровой VALTEC COMPACT (бабочка) 1/2" ВР-НР VT.093.N.04</v>
          </cell>
          <cell r="C531" t="str">
            <v>шт.</v>
          </cell>
          <cell r="D531">
            <v>1</v>
          </cell>
          <cell r="E531">
            <v>155</v>
          </cell>
          <cell r="F531">
            <v>155</v>
          </cell>
          <cell r="G531">
            <v>1</v>
          </cell>
          <cell r="H531" t="str">
            <v>кш</v>
          </cell>
          <cell r="I531" t="str">
            <v>р</v>
          </cell>
          <cell r="K531" t="str">
            <v>00-00001168</v>
          </cell>
        </row>
        <row r="532">
          <cell r="B532" t="str">
            <v>Кран шаровой VALTEC COMPACT (бабочка) 3/4" ВР VT.092.N.05</v>
          </cell>
          <cell r="C532" t="str">
            <v>шт.</v>
          </cell>
          <cell r="D532">
            <v>1</v>
          </cell>
          <cell r="E532">
            <v>242</v>
          </cell>
          <cell r="F532">
            <v>242</v>
          </cell>
          <cell r="G532">
            <v>1</v>
          </cell>
          <cell r="H532" t="str">
            <v>кш</v>
          </cell>
          <cell r="I532" t="str">
            <v>р</v>
          </cell>
          <cell r="K532" t="str">
            <v>00-00001167</v>
          </cell>
        </row>
        <row r="533">
          <cell r="B533" t="str">
            <v>Кран шаровой VALTEC COMPACT (бабочка) 3/4" ВР-НР VT.093.N.05</v>
          </cell>
          <cell r="C533" t="str">
            <v>шт.</v>
          </cell>
          <cell r="D533">
            <v>1</v>
          </cell>
          <cell r="E533">
            <v>275</v>
          </cell>
          <cell r="F533">
            <v>275</v>
          </cell>
          <cell r="G533">
            <v>1</v>
          </cell>
          <cell r="H533" t="str">
            <v>кш</v>
          </cell>
          <cell r="I533" t="str">
            <v>р</v>
          </cell>
          <cell r="K533" t="str">
            <v>00-00001169</v>
          </cell>
        </row>
        <row r="534">
          <cell r="B534" t="str">
            <v>Кран шаровой VALTEC COMPACT (ручка) 1/2" ВР VT.090.N.04</v>
          </cell>
          <cell r="C534" t="str">
            <v>шт.</v>
          </cell>
          <cell r="D534">
            <v>1</v>
          </cell>
          <cell r="E534">
            <v>163</v>
          </cell>
          <cell r="F534">
            <v>163</v>
          </cell>
          <cell r="G534">
            <v>1</v>
          </cell>
          <cell r="H534" t="str">
            <v>кш</v>
          </cell>
          <cell r="I534" t="str">
            <v>р</v>
          </cell>
          <cell r="K534" t="str">
            <v>00-00001164</v>
          </cell>
        </row>
        <row r="535">
          <cell r="B535" t="str">
            <v>Кран шаровой VALTEC COMPACT (ручка) 3/4" ВР VT.090.N.05</v>
          </cell>
          <cell r="C535" t="str">
            <v>шт.</v>
          </cell>
          <cell r="D535">
            <v>1</v>
          </cell>
          <cell r="E535">
            <v>263</v>
          </cell>
          <cell r="F535">
            <v>263</v>
          </cell>
          <cell r="G535">
            <v>1</v>
          </cell>
          <cell r="H535" t="str">
            <v>кш</v>
          </cell>
          <cell r="I535" t="str">
            <v>р</v>
          </cell>
          <cell r="K535" t="str">
            <v>00-00001165</v>
          </cell>
        </row>
        <row r="536">
          <cell r="B536" t="str">
            <v>Кран шаровой для подключения датчика температуры (ручка) 1" ВР VT.247.N.06</v>
          </cell>
          <cell r="C536" t="str">
            <v>шт.</v>
          </cell>
          <cell r="D536">
            <v>1</v>
          </cell>
          <cell r="E536">
            <v>720</v>
          </cell>
          <cell r="F536">
            <v>720</v>
          </cell>
          <cell r="G536">
            <v>1</v>
          </cell>
          <cell r="H536" t="str">
            <v>кш</v>
          </cell>
          <cell r="I536" t="str">
            <v>р</v>
          </cell>
          <cell r="K536" t="str">
            <v>00-00001179</v>
          </cell>
        </row>
        <row r="537">
          <cell r="B537" t="str">
            <v>Кран шаровой для подключения датчика температуры (ручка) 1/2" ВР VT.247.N.04</v>
          </cell>
          <cell r="C537" t="str">
            <v>шт.</v>
          </cell>
          <cell r="D537">
            <v>1</v>
          </cell>
          <cell r="E537">
            <v>382</v>
          </cell>
          <cell r="F537">
            <v>382</v>
          </cell>
          <cell r="G537">
            <v>1</v>
          </cell>
          <cell r="H537" t="str">
            <v>кш</v>
          </cell>
          <cell r="I537" t="str">
            <v>р</v>
          </cell>
          <cell r="K537" t="str">
            <v>00-00001177</v>
          </cell>
        </row>
        <row r="538">
          <cell r="B538" t="str">
            <v>Кран шаровой для подключения датчика температуры (ручка) 3/4" ВР VT.247.N.05</v>
          </cell>
          <cell r="C538" t="str">
            <v>шт.</v>
          </cell>
          <cell r="D538">
            <v>1</v>
          </cell>
          <cell r="E538">
            <v>491</v>
          </cell>
          <cell r="F538">
            <v>491</v>
          </cell>
          <cell r="G538">
            <v>1</v>
          </cell>
          <cell r="H538" t="str">
            <v>кш</v>
          </cell>
          <cell r="I538" t="str">
            <v>р</v>
          </cell>
          <cell r="K538" t="str">
            <v>00-00001178</v>
          </cell>
        </row>
        <row r="539">
          <cell r="B539" t="str">
            <v>Кран шаровой для подключения манометра (бабочка) 1/2" x 1/2" ВР VT.807.N.0404</v>
          </cell>
          <cell r="C539" t="str">
            <v>шт.</v>
          </cell>
          <cell r="D539">
            <v>1</v>
          </cell>
          <cell r="E539">
            <v>319</v>
          </cell>
          <cell r="F539">
            <v>319</v>
          </cell>
          <cell r="G539">
            <v>1</v>
          </cell>
          <cell r="H539" t="str">
            <v>кш</v>
          </cell>
          <cell r="I539" t="str">
            <v>р</v>
          </cell>
          <cell r="K539" t="str">
            <v>00-00001180</v>
          </cell>
        </row>
        <row r="540">
          <cell r="B540" t="str">
            <v>Кран шаровой для подключения манометра (бабочка) 1/2" x 1/4" ВР VT.807.N.0402</v>
          </cell>
          <cell r="C540" t="str">
            <v>шт.</v>
          </cell>
          <cell r="D540">
            <v>1</v>
          </cell>
          <cell r="E540">
            <v>254</v>
          </cell>
          <cell r="F540">
            <v>254</v>
          </cell>
          <cell r="G540">
            <v>1</v>
          </cell>
          <cell r="H540" t="str">
            <v>кш</v>
          </cell>
          <cell r="I540" t="str">
            <v>р</v>
          </cell>
          <cell r="K540" t="str">
            <v>00-00001181</v>
          </cell>
        </row>
        <row r="541">
          <cell r="B541" t="str">
            <v>Кран шаровой для подключения манометра (бабочка) 1/2" x 3/8" ВР VT.807.N.0403</v>
          </cell>
          <cell r="C541" t="str">
            <v>шт.</v>
          </cell>
          <cell r="D541">
            <v>1</v>
          </cell>
          <cell r="E541">
            <v>265</v>
          </cell>
          <cell r="F541">
            <v>265</v>
          </cell>
          <cell r="G541">
            <v>1</v>
          </cell>
          <cell r="H541" t="str">
            <v>кш</v>
          </cell>
          <cell r="I541" t="str">
            <v>р</v>
          </cell>
          <cell r="K541" t="str">
            <v>00-00001182</v>
          </cell>
        </row>
        <row r="542">
          <cell r="B542" t="str">
            <v>Кран шаровой для подключения манометра с наружной резьбой (бабочка) 1/2" x 1/2" ВР-НР VT.806.N.0404</v>
          </cell>
          <cell r="C542" t="str">
            <v>шт.</v>
          </cell>
          <cell r="D542">
            <v>1</v>
          </cell>
          <cell r="E542">
            <v>330</v>
          </cell>
          <cell r="F542">
            <v>330</v>
          </cell>
          <cell r="G542">
            <v>1</v>
          </cell>
          <cell r="H542" t="str">
            <v>кш</v>
          </cell>
          <cell r="I542" t="str">
            <v>р</v>
          </cell>
          <cell r="K542" t="str">
            <v>00-00001183</v>
          </cell>
        </row>
        <row r="543">
          <cell r="B543" t="str">
            <v>Кран шаровой для подключения манометра с наружной резьбой (бабочка) 1/2" x 1/4" ВР-НР VT.806.N.0402</v>
          </cell>
          <cell r="C543" t="str">
            <v>шт.</v>
          </cell>
          <cell r="D543">
            <v>1</v>
          </cell>
          <cell r="E543">
            <v>291</v>
          </cell>
          <cell r="F543">
            <v>291</v>
          </cell>
          <cell r="G543">
            <v>1</v>
          </cell>
          <cell r="H543" t="str">
            <v>кш</v>
          </cell>
          <cell r="I543" t="str">
            <v>р</v>
          </cell>
          <cell r="K543" t="str">
            <v>00-00001184</v>
          </cell>
        </row>
        <row r="544">
          <cell r="B544" t="str">
            <v>Кран шаровой для подключения манометра с наружной резьбой (бабочка) 1/2" х 3/8" ВР-НР VT.806.N.0403</v>
          </cell>
          <cell r="C544" t="str">
            <v>шт.</v>
          </cell>
          <cell r="D544">
            <v>1</v>
          </cell>
          <cell r="E544">
            <v>291</v>
          </cell>
          <cell r="F544">
            <v>291</v>
          </cell>
          <cell r="G544">
            <v>1</v>
          </cell>
          <cell r="H544" t="str">
            <v>кш</v>
          </cell>
          <cell r="I544" t="str">
            <v>р</v>
          </cell>
          <cell r="K544" t="str">
            <v>00-00001185</v>
          </cell>
        </row>
        <row r="545">
          <cell r="B545" t="str">
            <v>Кран шаровой коллекторный 3/4", "евроконус" ВР-НР VTc.720.NE.0005</v>
          </cell>
          <cell r="C545" t="str">
            <v>шт.</v>
          </cell>
          <cell r="D545">
            <v>1</v>
          </cell>
          <cell r="E545">
            <v>339</v>
          </cell>
          <cell r="F545">
            <v>339</v>
          </cell>
          <cell r="G545">
            <v>1</v>
          </cell>
          <cell r="H545" t="str">
            <v>коллект</v>
          </cell>
          <cell r="K545" t="str">
            <v>00-00001678</v>
          </cell>
        </row>
        <row r="546">
          <cell r="B546" t="str">
            <v>Кран шаровой компрессионный 32х32 мм</v>
          </cell>
          <cell r="C546" t="str">
            <v>шт.</v>
          </cell>
          <cell r="E546">
            <v>322</v>
          </cell>
          <cell r="F546">
            <v>0</v>
          </cell>
          <cell r="G546">
            <v>1</v>
          </cell>
          <cell r="H546" t="str">
            <v>кш</v>
          </cell>
        </row>
        <row r="547">
          <cell r="B547" t="str">
            <v>Кран шаровой латунный с двумя переходами на полипропиленовую трубу 20 мм VTp.745.0.020</v>
          </cell>
          <cell r="C547" t="str">
            <v>шт.</v>
          </cell>
          <cell r="D547">
            <v>1</v>
          </cell>
          <cell r="E547">
            <v>265</v>
          </cell>
          <cell r="F547">
            <v>265</v>
          </cell>
          <cell r="G547">
            <v>1</v>
          </cell>
          <cell r="H547" t="str">
            <v>кш</v>
          </cell>
          <cell r="I547" t="str">
            <v>ппр</v>
          </cell>
          <cell r="K547" t="str">
            <v>00-00001065</v>
          </cell>
        </row>
        <row r="548">
          <cell r="B548" t="str">
            <v>Кран шаровой латунный с двумя переходами на полипропиленовую трубу 25 мм VTp.745.0.025</v>
          </cell>
          <cell r="C548" t="str">
            <v>шт.</v>
          </cell>
          <cell r="D548">
            <v>1</v>
          </cell>
          <cell r="E548">
            <v>400</v>
          </cell>
          <cell r="F548">
            <v>400</v>
          </cell>
          <cell r="G548">
            <v>1</v>
          </cell>
          <cell r="H548" t="str">
            <v>кш</v>
          </cell>
          <cell r="I548" t="str">
            <v>ппр</v>
          </cell>
          <cell r="K548" t="str">
            <v>00-00001066</v>
          </cell>
        </row>
        <row r="549">
          <cell r="B549" t="str">
            <v>Кран шаровой латунный с двумя переходами на полипропиленовую трубу 32 мм VTp.745.0.032</v>
          </cell>
          <cell r="C549" t="str">
            <v>шт.</v>
          </cell>
          <cell r="D549">
            <v>1</v>
          </cell>
          <cell r="E549">
            <v>640</v>
          </cell>
          <cell r="F549">
            <v>640</v>
          </cell>
          <cell r="G549">
            <v>1</v>
          </cell>
          <cell r="H549" t="str">
            <v>кш</v>
          </cell>
          <cell r="I549" t="str">
            <v>ппр</v>
          </cell>
          <cell r="K549" t="str">
            <v>00-00001067</v>
          </cell>
        </row>
        <row r="550">
          <cell r="B550" t="str">
            <v>Кран шаровой латунный с переходом на полипропиленовую трубу 20 х 1/2" ВР VTp.742.0.02004</v>
          </cell>
          <cell r="C550" t="str">
            <v>шт.</v>
          </cell>
          <cell r="D550">
            <v>1</v>
          </cell>
          <cell r="E550">
            <v>304</v>
          </cell>
          <cell r="F550">
            <v>304</v>
          </cell>
          <cell r="G550">
            <v>1</v>
          </cell>
          <cell r="H550" t="str">
            <v>кш</v>
          </cell>
          <cell r="I550" t="str">
            <v>ппр</v>
          </cell>
          <cell r="K550" t="str">
            <v>00-00001084</v>
          </cell>
        </row>
        <row r="551">
          <cell r="B551" t="str">
            <v>Кран шаровой латунный с переходом на полипропиленовую трубу 25 х 3/4" ВР VTp.742.0.02505</v>
          </cell>
          <cell r="C551" t="str">
            <v>шт.</v>
          </cell>
          <cell r="D551">
            <v>1</v>
          </cell>
          <cell r="E551">
            <v>524</v>
          </cell>
          <cell r="F551">
            <v>524</v>
          </cell>
          <cell r="G551">
            <v>1</v>
          </cell>
          <cell r="H551" t="str">
            <v>кш</v>
          </cell>
          <cell r="I551" t="str">
            <v>ппр</v>
          </cell>
          <cell r="K551" t="str">
            <v>00-00001085</v>
          </cell>
        </row>
        <row r="552">
          <cell r="B552" t="str">
            <v>Кран шаровой латунный с переходом на полипропиленовую трубу 32 х 1" ВР VTp.742.0.03206</v>
          </cell>
          <cell r="C552" t="str">
            <v>шт.</v>
          </cell>
          <cell r="D552">
            <v>1</v>
          </cell>
          <cell r="E552">
            <v>698</v>
          </cell>
          <cell r="F552">
            <v>698</v>
          </cell>
          <cell r="G552">
            <v>1</v>
          </cell>
          <cell r="H552" t="str">
            <v>кш</v>
          </cell>
          <cell r="I552" t="str">
            <v>ппр</v>
          </cell>
          <cell r="K552" t="str">
            <v>00-00001086</v>
          </cell>
        </row>
        <row r="553">
          <cell r="B553" t="str">
            <v>Кран шаровой латунный с переходом на полипропиленовую трубу 40 х 1 1/4" ВР VTp.742.0.04007</v>
          </cell>
          <cell r="C553" t="str">
            <v>шт.</v>
          </cell>
          <cell r="D553">
            <v>1</v>
          </cell>
          <cell r="E553">
            <v>1000</v>
          </cell>
          <cell r="F553">
            <v>1000</v>
          </cell>
          <cell r="G553">
            <v>1</v>
          </cell>
          <cell r="H553" t="str">
            <v>кш</v>
          </cell>
          <cell r="I553" t="str">
            <v>ппр</v>
          </cell>
          <cell r="K553" t="str">
            <v>00-00001087</v>
          </cell>
        </row>
        <row r="554">
          <cell r="B554" t="str">
            <v>Кран шаровой муфтовый с дренажем и воздухоотводчиком (ручка) 1" ВР VT.245.N.06</v>
          </cell>
          <cell r="C554" t="str">
            <v>шт.</v>
          </cell>
          <cell r="D554">
            <v>1</v>
          </cell>
          <cell r="E554">
            <v>758</v>
          </cell>
          <cell r="F554">
            <v>758</v>
          </cell>
          <cell r="G554">
            <v>1</v>
          </cell>
          <cell r="H554" t="str">
            <v>кш</v>
          </cell>
          <cell r="I554" t="str">
            <v>р</v>
          </cell>
          <cell r="K554" t="str">
            <v>00-00001211</v>
          </cell>
        </row>
        <row r="555">
          <cell r="B555" t="str">
            <v>Кран шаровой муфтовый с дренажем и воздухоотводчиком (ручка) 1/2" ВР VT.245.N.04</v>
          </cell>
          <cell r="C555" t="str">
            <v>шт.</v>
          </cell>
          <cell r="D555">
            <v>1</v>
          </cell>
          <cell r="E555">
            <v>357</v>
          </cell>
          <cell r="F555">
            <v>357</v>
          </cell>
          <cell r="G555">
            <v>1</v>
          </cell>
          <cell r="H555" t="str">
            <v>кш</v>
          </cell>
          <cell r="I555" t="str">
            <v>р</v>
          </cell>
          <cell r="K555" t="str">
            <v>00-00001209</v>
          </cell>
        </row>
        <row r="556">
          <cell r="B556" t="str">
            <v>Кран шаровой муфтовый с дренажем и воздухоотводчиком (ручка) 3/4" ВР VT.245.N.05</v>
          </cell>
          <cell r="C556" t="str">
            <v>шт.</v>
          </cell>
          <cell r="D556">
            <v>1</v>
          </cell>
          <cell r="E556">
            <v>494</v>
          </cell>
          <cell r="F556">
            <v>494</v>
          </cell>
          <cell r="G556">
            <v>1</v>
          </cell>
          <cell r="H556" t="str">
            <v>кш</v>
          </cell>
          <cell r="I556" t="str">
            <v>р</v>
          </cell>
          <cell r="K556" t="str">
            <v>00-00001210</v>
          </cell>
        </row>
        <row r="557">
          <cell r="B557" t="str">
            <v>Кран шаровой полипропиленовый 20 мм VTp.743.0.020</v>
          </cell>
          <cell r="C557" t="str">
            <v>шт.</v>
          </cell>
          <cell r="D557">
            <v>1</v>
          </cell>
          <cell r="E557">
            <v>171</v>
          </cell>
          <cell r="F557">
            <v>171</v>
          </cell>
          <cell r="G557">
            <v>1</v>
          </cell>
          <cell r="H557" t="str">
            <v>кш</v>
          </cell>
          <cell r="I557" t="str">
            <v>ппр</v>
          </cell>
          <cell r="K557" t="str">
            <v>00-00001088</v>
          </cell>
        </row>
        <row r="558">
          <cell r="B558" t="str">
            <v>Кран шаровой полипропиленовый 25 мм VTp.743.0.025</v>
          </cell>
          <cell r="C558" t="str">
            <v>шт.</v>
          </cell>
          <cell r="D558">
            <v>1</v>
          </cell>
          <cell r="E558">
            <v>222</v>
          </cell>
          <cell r="F558">
            <v>222</v>
          </cell>
          <cell r="G558">
            <v>1</v>
          </cell>
          <cell r="H558" t="str">
            <v>кш</v>
          </cell>
          <cell r="I558" t="str">
            <v>ппр</v>
          </cell>
          <cell r="K558" t="str">
            <v>00-00001089</v>
          </cell>
        </row>
        <row r="559">
          <cell r="B559" t="str">
            <v>Кран шаровой полипропиленовый 32 мм VTp.743.0.032</v>
          </cell>
          <cell r="C559" t="str">
            <v>шт.</v>
          </cell>
          <cell r="D559">
            <v>1</v>
          </cell>
          <cell r="E559">
            <v>392</v>
          </cell>
          <cell r="F559">
            <v>392</v>
          </cell>
          <cell r="G559">
            <v>1</v>
          </cell>
          <cell r="H559" t="str">
            <v>кш</v>
          </cell>
          <cell r="I559" t="str">
            <v>ппр</v>
          </cell>
          <cell r="K559" t="str">
            <v>00-00001090</v>
          </cell>
        </row>
        <row r="560">
          <cell r="B560" t="str">
            <v>Кран шаровой полипропиленовый 40 мм VTp.743.0.040</v>
          </cell>
          <cell r="C560" t="str">
            <v>шт.</v>
          </cell>
          <cell r="D560">
            <v>1</v>
          </cell>
          <cell r="E560">
            <v>681</v>
          </cell>
          <cell r="F560">
            <v>681</v>
          </cell>
          <cell r="G560">
            <v>1</v>
          </cell>
          <cell r="H560" t="str">
            <v>кш</v>
          </cell>
          <cell r="I560" t="str">
            <v>ппр</v>
          </cell>
          <cell r="K560" t="str">
            <v>00-00001091</v>
          </cell>
        </row>
        <row r="561">
          <cell r="B561" t="str">
            <v>Кран шаровой радиаторный полипропиленовый прямой 20 мм х 1/2" НР VTp.717.0.02004</v>
          </cell>
          <cell r="C561" t="str">
            <v>шт.</v>
          </cell>
          <cell r="D561">
            <v>1</v>
          </cell>
          <cell r="E561">
            <v>239</v>
          </cell>
          <cell r="F561">
            <v>239</v>
          </cell>
          <cell r="G561">
            <v>1</v>
          </cell>
          <cell r="H561" t="str">
            <v>кш</v>
          </cell>
          <cell r="I561" t="str">
            <v>ппр</v>
          </cell>
          <cell r="K561" t="str">
            <v>00-00001076</v>
          </cell>
        </row>
        <row r="562">
          <cell r="B562" t="str">
            <v>Кран шаровой радиаторный полипропиленовый прямой 25 мм х 3/4" НР VTp.717.0.02505</v>
          </cell>
          <cell r="C562" t="str">
            <v>шт.</v>
          </cell>
          <cell r="D562">
            <v>1</v>
          </cell>
          <cell r="E562">
            <v>406</v>
          </cell>
          <cell r="F562">
            <v>406</v>
          </cell>
          <cell r="G562">
            <v>1</v>
          </cell>
          <cell r="H562" t="str">
            <v>кш</v>
          </cell>
          <cell r="I562" t="str">
            <v>ппр</v>
          </cell>
          <cell r="K562" t="str">
            <v>00-00001077</v>
          </cell>
        </row>
        <row r="563">
          <cell r="B563" t="str">
            <v>Кран шаровой радиаторный полипропиленовый угловой 20 мм х 1/2" НР VTp.718.0.02004</v>
          </cell>
          <cell r="C563" t="str">
            <v>шт.</v>
          </cell>
          <cell r="D563">
            <v>1</v>
          </cell>
          <cell r="E563">
            <v>239</v>
          </cell>
          <cell r="F563">
            <v>239</v>
          </cell>
          <cell r="G563">
            <v>1</v>
          </cell>
          <cell r="H563" t="str">
            <v>кш</v>
          </cell>
          <cell r="I563" t="str">
            <v>ппр</v>
          </cell>
          <cell r="K563" t="str">
            <v>00-00001078</v>
          </cell>
        </row>
        <row r="564">
          <cell r="B564" t="str">
            <v>Кран шаровой радиаторный полипропиленовый угловой 25 мм х 3/4" НР VTp.718.0.02505</v>
          </cell>
          <cell r="C564" t="str">
            <v>шт.</v>
          </cell>
          <cell r="D564">
            <v>1</v>
          </cell>
          <cell r="E564">
            <v>422</v>
          </cell>
          <cell r="F564">
            <v>422</v>
          </cell>
          <cell r="G564">
            <v>1</v>
          </cell>
          <cell r="H564" t="str">
            <v>кш</v>
          </cell>
          <cell r="I564" t="str">
            <v>ппр</v>
          </cell>
          <cell r="K564" t="str">
            <v>00-00001079</v>
          </cell>
        </row>
        <row r="565">
          <cell r="B565" t="str">
            <v>Кран шаровой с накидной гайкой (бабочка) 1/2" x 3/4" ВР VT.241.N.0405</v>
          </cell>
          <cell r="C565" t="str">
            <v>шт.</v>
          </cell>
          <cell r="D565">
            <v>1</v>
          </cell>
          <cell r="E565">
            <v>299</v>
          </cell>
          <cell r="F565">
            <v>299</v>
          </cell>
          <cell r="G565">
            <v>1</v>
          </cell>
          <cell r="H565" t="str">
            <v>кш</v>
          </cell>
          <cell r="I565" t="str">
            <v>р</v>
          </cell>
          <cell r="K565" t="str">
            <v>00-00001203</v>
          </cell>
        </row>
        <row r="566">
          <cell r="B566" t="str">
            <v>Кран шаровой с накидной гайкой (бабочка) 3/4" x 1" ВР VT.241.N.0506</v>
          </cell>
          <cell r="C566" t="str">
            <v>шт.</v>
          </cell>
          <cell r="D566">
            <v>1</v>
          </cell>
          <cell r="E566">
            <v>419</v>
          </cell>
          <cell r="F566">
            <v>419</v>
          </cell>
          <cell r="G566">
            <v>1</v>
          </cell>
          <cell r="H566" t="str">
            <v>кш</v>
          </cell>
          <cell r="I566" t="str">
            <v>р</v>
          </cell>
          <cell r="K566" t="str">
            <v>00-00001204</v>
          </cell>
        </row>
        <row r="567">
          <cell r="B567" t="str">
            <v>Кран шаровой с обжимным соединением (бабочка) 16 мм VT.343.N.1616</v>
          </cell>
          <cell r="C567" t="str">
            <v>шт.</v>
          </cell>
          <cell r="D567">
            <v>1</v>
          </cell>
          <cell r="E567">
            <v>287</v>
          </cell>
          <cell r="F567">
            <v>287</v>
          </cell>
          <cell r="G567">
            <v>1</v>
          </cell>
          <cell r="H567" t="str">
            <v>кш</v>
          </cell>
          <cell r="I567" t="str">
            <v>обж*р</v>
          </cell>
          <cell r="K567" t="str">
            <v>00-00001191</v>
          </cell>
        </row>
        <row r="568">
          <cell r="B568" t="str">
            <v>Кран шаровой с обжимным соединением (бабочка) 16 х 1/2" ВР VT.342.N.1604</v>
          </cell>
          <cell r="C568" t="str">
            <v>шт.</v>
          </cell>
          <cell r="D568">
            <v>1</v>
          </cell>
          <cell r="E568">
            <v>233</v>
          </cell>
          <cell r="F568">
            <v>233</v>
          </cell>
          <cell r="G568">
            <v>1</v>
          </cell>
          <cell r="H568" t="str">
            <v>кш</v>
          </cell>
          <cell r="I568" t="str">
            <v>обж*р</v>
          </cell>
          <cell r="K568" t="str">
            <v>00-00001192</v>
          </cell>
        </row>
        <row r="569">
          <cell r="B569" t="str">
            <v>Кран шаровой с обжимным соединением (бабочка) 16 х 1/2" НР VT.341.N.1604</v>
          </cell>
          <cell r="C569" t="str">
            <v>шт.</v>
          </cell>
          <cell r="D569">
            <v>1</v>
          </cell>
          <cell r="E569">
            <v>258</v>
          </cell>
          <cell r="F569">
            <v>258</v>
          </cell>
          <cell r="G569">
            <v>1</v>
          </cell>
          <cell r="H569" t="str">
            <v>кш</v>
          </cell>
          <cell r="I569" t="str">
            <v>обж*р</v>
          </cell>
          <cell r="K569" t="str">
            <v>00-00001202</v>
          </cell>
        </row>
        <row r="570">
          <cell r="B570" t="str">
            <v>Кран шаровой с обжимным соединением 16 мм</v>
          </cell>
          <cell r="C570" t="str">
            <v>шт.</v>
          </cell>
          <cell r="E570">
            <v>302</v>
          </cell>
          <cell r="F570">
            <v>0</v>
          </cell>
          <cell r="G570">
            <v>1</v>
          </cell>
          <cell r="H570" t="str">
            <v>кш</v>
          </cell>
          <cell r="I570" t="str">
            <v>обж</v>
          </cell>
        </row>
        <row r="571">
          <cell r="B571" t="str">
            <v>Кран шаровой с обратным клапаном и дренажом (бабочка) 1/2" ВР VT.248.N.04</v>
          </cell>
          <cell r="C571" t="str">
            <v>шт.</v>
          </cell>
          <cell r="D571">
            <v>1</v>
          </cell>
          <cell r="E571">
            <v>519</v>
          </cell>
          <cell r="F571">
            <v>519</v>
          </cell>
          <cell r="G571">
            <v>1</v>
          </cell>
          <cell r="H571" t="str">
            <v>кш</v>
          </cell>
          <cell r="I571" t="str">
            <v>р</v>
          </cell>
          <cell r="K571" t="str">
            <v>00-00001205</v>
          </cell>
        </row>
        <row r="572">
          <cell r="B572" t="str">
            <v>Кран шаровой с плавным управлением 1/2" ВР VT.252.N.04</v>
          </cell>
          <cell r="C572" t="str">
            <v>шт.</v>
          </cell>
          <cell r="D572">
            <v>1</v>
          </cell>
          <cell r="E572">
            <v>338</v>
          </cell>
          <cell r="F572">
            <v>338</v>
          </cell>
          <cell r="G572">
            <v>1</v>
          </cell>
          <cell r="H572" t="str">
            <v>кш</v>
          </cell>
          <cell r="I572" t="str">
            <v>р</v>
          </cell>
          <cell r="K572" t="str">
            <v>00-00001188</v>
          </cell>
        </row>
        <row r="573">
          <cell r="B573" t="str">
            <v>Кран шаровой с плавным управлением 3/4" ВР VT.252.N.05</v>
          </cell>
          <cell r="C573" t="str">
            <v>шт.</v>
          </cell>
          <cell r="D573">
            <v>1</v>
          </cell>
          <cell r="E573">
            <v>428</v>
          </cell>
          <cell r="F573">
            <v>428</v>
          </cell>
          <cell r="G573">
            <v>1</v>
          </cell>
          <cell r="H573" t="str">
            <v>кш</v>
          </cell>
          <cell r="I573" t="str">
            <v>р</v>
          </cell>
          <cell r="K573" t="str">
            <v>00-00001189</v>
          </cell>
        </row>
        <row r="574">
          <cell r="B574" t="str">
            <v>Кран шаровой с пресс-соединением (бабочка) 16 мм VT.243.N.1616</v>
          </cell>
          <cell r="C574" t="str">
            <v>шт.</v>
          </cell>
          <cell r="D574">
            <v>1</v>
          </cell>
          <cell r="E574">
            <v>215</v>
          </cell>
          <cell r="F574">
            <v>215</v>
          </cell>
          <cell r="G574">
            <v>1</v>
          </cell>
          <cell r="H574" t="str">
            <v>кш</v>
          </cell>
          <cell r="I574" t="str">
            <v>пресс*р</v>
          </cell>
          <cell r="K574" t="str">
            <v>00-00001194</v>
          </cell>
        </row>
        <row r="575">
          <cell r="B575" t="str">
            <v>Кран шаровой с пресс-соединением (бабочка) 16 х 1/2" ВР VT.242.N.1604</v>
          </cell>
          <cell r="C575" t="str">
            <v>шт.</v>
          </cell>
          <cell r="D575">
            <v>1</v>
          </cell>
          <cell r="E575">
            <v>201</v>
          </cell>
          <cell r="F575">
            <v>201</v>
          </cell>
          <cell r="G575">
            <v>1</v>
          </cell>
          <cell r="H575" t="str">
            <v>кш</v>
          </cell>
          <cell r="I575" t="str">
            <v>пресс*р</v>
          </cell>
          <cell r="K575" t="str">
            <v>00-00001193</v>
          </cell>
        </row>
        <row r="576">
          <cell r="B576" t="str">
            <v>Кран шаровой с удлиненным штоком (бабочка) 1/2" ВР VT.250.N.04</v>
          </cell>
          <cell r="C576" t="str">
            <v>шт.</v>
          </cell>
          <cell r="D576">
            <v>1</v>
          </cell>
          <cell r="E576">
            <v>379</v>
          </cell>
          <cell r="F576">
            <v>379</v>
          </cell>
          <cell r="G576">
            <v>1</v>
          </cell>
          <cell r="H576" t="str">
            <v>кш</v>
          </cell>
          <cell r="I576" t="str">
            <v>р</v>
          </cell>
          <cell r="K576" t="str">
            <v>00-00001212</v>
          </cell>
        </row>
        <row r="577">
          <cell r="B577" t="str">
            <v>Кран шаровой с удлиненным штоком (бабочка) 3/4" ВР VT.250.N.05</v>
          </cell>
          <cell r="C577" t="str">
            <v>шт.</v>
          </cell>
          <cell r="D577">
            <v>1</v>
          </cell>
          <cell r="E577">
            <v>499</v>
          </cell>
          <cell r="F577">
            <v>499</v>
          </cell>
          <cell r="G577">
            <v>1</v>
          </cell>
          <cell r="H577" t="str">
            <v>кш</v>
          </cell>
          <cell r="I577" t="str">
            <v>р</v>
          </cell>
          <cell r="K577" t="str">
            <v>00-00001213</v>
          </cell>
        </row>
        <row r="578">
          <cell r="B578" t="str">
            <v>Кран шаровой с фильтром и редуктором давления (КФРД), левый (бабочка) 1/2" ВР VT.299.NL.04</v>
          </cell>
          <cell r="C578" t="str">
            <v>шт.</v>
          </cell>
          <cell r="D578">
            <v>1</v>
          </cell>
          <cell r="E578">
            <v>1350</v>
          </cell>
          <cell r="F578">
            <v>1350</v>
          </cell>
          <cell r="G578">
            <v>1</v>
          </cell>
          <cell r="H578" t="str">
            <v>кш</v>
          </cell>
          <cell r="I578" t="str">
            <v>р</v>
          </cell>
          <cell r="K578" t="str">
            <v>00-00001199</v>
          </cell>
        </row>
        <row r="579">
          <cell r="B579" t="str">
            <v>Кран шаровой с фильтром и редуктором давления (КФРД), правый (бабочка) 1/2" ВР VT.298.NR.04</v>
          </cell>
          <cell r="C579" t="str">
            <v>шт.</v>
          </cell>
          <cell r="D579">
            <v>1</v>
          </cell>
          <cell r="E579">
            <v>1350</v>
          </cell>
          <cell r="F579">
            <v>1350</v>
          </cell>
          <cell r="G579">
            <v>1</v>
          </cell>
          <cell r="H579" t="str">
            <v>кш</v>
          </cell>
          <cell r="I579" t="str">
            <v>р</v>
          </cell>
          <cell r="K579" t="str">
            <v>00-00001198</v>
          </cell>
        </row>
        <row r="580">
          <cell r="B580" t="str">
            <v>Кран шаровой с цельным корпусом 1/2" ВР VT.290.N.04</v>
          </cell>
          <cell r="C580" t="str">
            <v>шт.</v>
          </cell>
          <cell r="D580">
            <v>1</v>
          </cell>
          <cell r="E580">
            <v>352</v>
          </cell>
          <cell r="F580">
            <v>352</v>
          </cell>
          <cell r="G580">
            <v>1</v>
          </cell>
          <cell r="H580" t="str">
            <v>кш</v>
          </cell>
          <cell r="I580" t="str">
            <v>р</v>
          </cell>
          <cell r="K580" t="str">
            <v>00-00001206</v>
          </cell>
        </row>
        <row r="581">
          <cell r="B581" t="str">
            <v>Кран шаровой со встроенным прямым фильтром (бабочка) 1/2" ВР VT.294.N.04</v>
          </cell>
          <cell r="C581" t="str">
            <v>шт.</v>
          </cell>
          <cell r="D581">
            <v>1</v>
          </cell>
          <cell r="E581">
            <v>532</v>
          </cell>
          <cell r="F581">
            <v>532</v>
          </cell>
          <cell r="G581">
            <v>1</v>
          </cell>
          <cell r="H581" t="str">
            <v>кш</v>
          </cell>
          <cell r="I581" t="str">
            <v>р</v>
          </cell>
          <cell r="K581" t="str">
            <v>00-00001186</v>
          </cell>
        </row>
        <row r="582">
          <cell r="B582" t="str">
            <v>Кран шаровой со встроенным прямым фильтром (бабочка) 3/4" ВР VT.294.N.05</v>
          </cell>
          <cell r="C582" t="str">
            <v>шт.</v>
          </cell>
          <cell r="D582">
            <v>1</v>
          </cell>
          <cell r="E582">
            <v>1060</v>
          </cell>
          <cell r="F582">
            <v>1060</v>
          </cell>
          <cell r="G582">
            <v>1</v>
          </cell>
          <cell r="H582" t="str">
            <v>кш</v>
          </cell>
          <cell r="I582" t="str">
            <v>р</v>
          </cell>
          <cell r="K582" t="str">
            <v>00-00001187</v>
          </cell>
        </row>
        <row r="583">
          <cell r="B583" t="str">
            <v>Кран шаровой трехходовой, тип L 1/2" ВР VT.360.N.04</v>
          </cell>
          <cell r="C583" t="str">
            <v>шт.</v>
          </cell>
          <cell r="D583">
            <v>1</v>
          </cell>
          <cell r="E583">
            <v>533</v>
          </cell>
          <cell r="F583">
            <v>533</v>
          </cell>
          <cell r="G583">
            <v>1</v>
          </cell>
          <cell r="H583" t="str">
            <v>кш</v>
          </cell>
          <cell r="I583" t="str">
            <v>р</v>
          </cell>
          <cell r="K583" t="str">
            <v>00-00001172</v>
          </cell>
        </row>
        <row r="584">
          <cell r="B584" t="str">
            <v>Кран шаровой трехходовой, тип L 3/4" ВР VT.360.N.05</v>
          </cell>
          <cell r="C584" t="str">
            <v>шт.</v>
          </cell>
          <cell r="D584">
            <v>1</v>
          </cell>
          <cell r="E584">
            <v>989</v>
          </cell>
          <cell r="F584">
            <v>989</v>
          </cell>
          <cell r="G584">
            <v>1</v>
          </cell>
          <cell r="H584" t="str">
            <v>кш</v>
          </cell>
          <cell r="I584" t="str">
            <v>р</v>
          </cell>
          <cell r="K584" t="str">
            <v>00-00001173</v>
          </cell>
        </row>
        <row r="585">
          <cell r="B585" t="str">
            <v>Кран шаровой трехходовой, тип T 1/2" ВР VT.361.N.04</v>
          </cell>
          <cell r="C585" t="str">
            <v>шт.</v>
          </cell>
          <cell r="D585">
            <v>1</v>
          </cell>
          <cell r="E585">
            <v>564</v>
          </cell>
          <cell r="F585">
            <v>564</v>
          </cell>
          <cell r="G585">
            <v>1</v>
          </cell>
          <cell r="H585" t="str">
            <v>кш</v>
          </cell>
          <cell r="I585" t="str">
            <v>р</v>
          </cell>
          <cell r="K585" t="str">
            <v>00-00001174</v>
          </cell>
        </row>
        <row r="586">
          <cell r="B586" t="str">
            <v>Кран шаровой трехходовой, тип T 3/4" ВР VT.361.N.05</v>
          </cell>
          <cell r="C586" t="str">
            <v>шт.</v>
          </cell>
          <cell r="D586">
            <v>1</v>
          </cell>
          <cell r="E586">
            <v>1000</v>
          </cell>
          <cell r="F586">
            <v>1000</v>
          </cell>
          <cell r="G586">
            <v>1</v>
          </cell>
          <cell r="H586" t="str">
            <v>кш</v>
          </cell>
          <cell r="I586" t="str">
            <v>р</v>
          </cell>
          <cell r="K586" t="str">
            <v>00-00001175</v>
          </cell>
        </row>
        <row r="587">
          <cell r="B587" t="str">
            <v>Кран шаровой угловой 1/2" х 1/2" НР VT.392.N.04</v>
          </cell>
          <cell r="C587" t="str">
            <v>шт.</v>
          </cell>
          <cell r="D587">
            <v>1</v>
          </cell>
          <cell r="E587">
            <v>244</v>
          </cell>
          <cell r="F587">
            <v>244</v>
          </cell>
          <cell r="G587">
            <v>1</v>
          </cell>
          <cell r="H587" t="str">
            <v>кш</v>
          </cell>
          <cell r="I587" t="str">
            <v>р</v>
          </cell>
          <cell r="K587" t="str">
            <v>00-00001221</v>
          </cell>
        </row>
        <row r="588">
          <cell r="B588" t="str">
            <v>Кран шаровой угловой 1/2" х 3/4" НР VT.392.N.05</v>
          </cell>
          <cell r="C588" t="str">
            <v>шт.</v>
          </cell>
          <cell r="D588">
            <v>1</v>
          </cell>
          <cell r="E588">
            <v>244</v>
          </cell>
          <cell r="F588">
            <v>244</v>
          </cell>
          <cell r="G588">
            <v>1</v>
          </cell>
          <cell r="H588" t="str">
            <v>кш</v>
          </cell>
          <cell r="I588" t="str">
            <v>р</v>
          </cell>
          <cell r="K588" t="str">
            <v>00-00001222</v>
          </cell>
        </row>
        <row r="589">
          <cell r="B589" t="str">
            <v>Кран шаровой усиленный VALTEC PERFECT (бабочка) 1" ВР VT.317.N.06</v>
          </cell>
          <cell r="C589" t="str">
            <v>шт.</v>
          </cell>
          <cell r="D589">
            <v>1</v>
          </cell>
          <cell r="E589">
            <v>918</v>
          </cell>
          <cell r="F589">
            <v>918</v>
          </cell>
          <cell r="G589">
            <v>1</v>
          </cell>
          <cell r="H589" t="str">
            <v>кш</v>
          </cell>
          <cell r="I589" t="str">
            <v>р</v>
          </cell>
          <cell r="K589" t="str">
            <v>00-00001155</v>
          </cell>
        </row>
        <row r="590">
          <cell r="B590" t="str">
            <v>Кран шаровой усиленный VALTEC PERFECT (бабочка) 1" ВР-НР VT.318.N.06</v>
          </cell>
          <cell r="C590" t="str">
            <v>шт.</v>
          </cell>
          <cell r="D590">
            <v>1</v>
          </cell>
          <cell r="E590">
            <v>1087</v>
          </cell>
          <cell r="F590">
            <v>1087</v>
          </cell>
          <cell r="G590">
            <v>1</v>
          </cell>
          <cell r="H590" t="str">
            <v>кш</v>
          </cell>
          <cell r="I590" t="str">
            <v>р</v>
          </cell>
          <cell r="K590" t="str">
            <v>00-00001158</v>
          </cell>
        </row>
        <row r="591">
          <cell r="B591" t="str">
            <v>Кран шаровой усиленный VALTEC PERFECT (бабочка) 1/2" ВР VT.317.N.04</v>
          </cell>
          <cell r="C591" t="str">
            <v>шт.</v>
          </cell>
          <cell r="D591">
            <v>1</v>
          </cell>
          <cell r="E591">
            <v>361</v>
          </cell>
          <cell r="F591">
            <v>361</v>
          </cell>
          <cell r="G591">
            <v>1</v>
          </cell>
          <cell r="H591" t="str">
            <v>кш</v>
          </cell>
          <cell r="I591" t="str">
            <v>р</v>
          </cell>
          <cell r="K591" t="str">
            <v>00-00001153</v>
          </cell>
        </row>
        <row r="592">
          <cell r="B592" t="str">
            <v>Кран шаровой усиленный VALTEC PERFECT (бабочка) 1/2" ВР-НР VT.318.N.04</v>
          </cell>
          <cell r="C592" t="str">
            <v>шт.</v>
          </cell>
          <cell r="D592">
            <v>1</v>
          </cell>
          <cell r="E592">
            <v>408</v>
          </cell>
          <cell r="F592">
            <v>408</v>
          </cell>
          <cell r="G592">
            <v>1</v>
          </cell>
          <cell r="H592" t="str">
            <v>кш</v>
          </cell>
          <cell r="I592" t="str">
            <v>р</v>
          </cell>
          <cell r="K592" t="str">
            <v>00-00001156</v>
          </cell>
        </row>
        <row r="593">
          <cell r="B593" t="str">
            <v>Кран шаровой усиленный VALTEC PERFECT (бабочка) 3/4" ВР VT.317.N.05</v>
          </cell>
          <cell r="C593" t="str">
            <v>шт.</v>
          </cell>
          <cell r="D593">
            <v>1</v>
          </cell>
          <cell r="E593">
            <v>585</v>
          </cell>
          <cell r="F593">
            <v>585</v>
          </cell>
          <cell r="G593">
            <v>1</v>
          </cell>
          <cell r="H593" t="str">
            <v>кш</v>
          </cell>
          <cell r="I593" t="str">
            <v>р</v>
          </cell>
          <cell r="K593" t="str">
            <v>00-00001154</v>
          </cell>
        </row>
        <row r="594">
          <cell r="B594" t="str">
            <v>Кран шаровой усиленный VALTEC PERFECT (бабочка) 3/4" ВР-НР VT.318.N.05</v>
          </cell>
          <cell r="C594" t="str">
            <v>шт.</v>
          </cell>
          <cell r="D594">
            <v>1</v>
          </cell>
          <cell r="E594">
            <v>597</v>
          </cell>
          <cell r="F594">
            <v>597</v>
          </cell>
          <cell r="G594">
            <v>1</v>
          </cell>
          <cell r="H594" t="str">
            <v>кш</v>
          </cell>
          <cell r="I594" t="str">
            <v>р</v>
          </cell>
          <cell r="K594" t="str">
            <v>00-00001157</v>
          </cell>
        </row>
        <row r="595">
          <cell r="B595" t="str">
            <v>Кран шаровой усиленный VALTEC PERFECT (ручка) 1 1/2" ВР VT.314.N.08</v>
          </cell>
          <cell r="C595" t="str">
            <v>шт.</v>
          </cell>
          <cell r="D595">
            <v>1</v>
          </cell>
          <cell r="E595">
            <v>2168</v>
          </cell>
          <cell r="F595">
            <v>2168</v>
          </cell>
          <cell r="G595">
            <v>1</v>
          </cell>
          <cell r="H595" t="str">
            <v>кш</v>
          </cell>
          <cell r="I595" t="str">
            <v>р</v>
          </cell>
          <cell r="K595" t="str">
            <v>00-00001147</v>
          </cell>
        </row>
        <row r="596">
          <cell r="B596" t="str">
            <v>Кран шаровой усиленный VALTEC PERFECT (ручка) 1 1/4" ВР VT.314.N.07</v>
          </cell>
          <cell r="C596" t="str">
            <v>шт.</v>
          </cell>
          <cell r="D596">
            <v>1</v>
          </cell>
          <cell r="E596">
            <v>1313</v>
          </cell>
          <cell r="F596">
            <v>1313</v>
          </cell>
          <cell r="G596">
            <v>1</v>
          </cell>
          <cell r="H596" t="str">
            <v>кш</v>
          </cell>
          <cell r="I596" t="str">
            <v>р</v>
          </cell>
          <cell r="K596" t="str">
            <v>00-00001146</v>
          </cell>
        </row>
        <row r="597">
          <cell r="B597" t="str">
            <v>Кран шаровой усиленный VALTEC PERFECT (ручка) 1 1/4" ВР-НР VT.315.N.07</v>
          </cell>
          <cell r="C597" t="str">
            <v>шт.</v>
          </cell>
          <cell r="D597">
            <v>1</v>
          </cell>
          <cell r="E597">
            <v>1678</v>
          </cell>
          <cell r="F597">
            <v>1678</v>
          </cell>
          <cell r="G597">
            <v>1</v>
          </cell>
          <cell r="H597" t="str">
            <v>кш</v>
          </cell>
          <cell r="I597" t="str">
            <v>р</v>
          </cell>
          <cell r="K597" t="str">
            <v>00-00001152</v>
          </cell>
        </row>
        <row r="598">
          <cell r="B598" t="str">
            <v>Кран шаровой усиленный VALTEC PERFECT (ручка) 1" ВР VT.314.N.06</v>
          </cell>
          <cell r="C598" t="str">
            <v>шт.</v>
          </cell>
          <cell r="D598">
            <v>1</v>
          </cell>
          <cell r="E598">
            <v>1117</v>
          </cell>
          <cell r="F598">
            <v>1117</v>
          </cell>
          <cell r="G598">
            <v>1</v>
          </cell>
          <cell r="H598" t="str">
            <v>кш</v>
          </cell>
          <cell r="I598" t="str">
            <v>р</v>
          </cell>
          <cell r="K598" t="str">
            <v>00-00001145</v>
          </cell>
        </row>
        <row r="599">
          <cell r="B599" t="str">
            <v>Кран шаровой усиленный VALTEC PERFECT (ручка) 1" ВР-НР VT.315.N.06</v>
          </cell>
          <cell r="C599" t="str">
            <v>шт.</v>
          </cell>
          <cell r="D599">
            <v>1</v>
          </cell>
          <cell r="E599">
            <v>964</v>
          </cell>
          <cell r="F599">
            <v>964</v>
          </cell>
          <cell r="G599">
            <v>1</v>
          </cell>
          <cell r="H599" t="str">
            <v>кш</v>
          </cell>
          <cell r="I599" t="str">
            <v>р</v>
          </cell>
          <cell r="K599" t="str">
            <v>00-00001149</v>
          </cell>
        </row>
        <row r="600">
          <cell r="B600" t="str">
            <v>Кран шаровой усиленный VALTEC PERFECT (ручка) 1/2" ВР VT.314.N.04</v>
          </cell>
          <cell r="C600" t="str">
            <v>шт.</v>
          </cell>
          <cell r="D600">
            <v>1</v>
          </cell>
          <cell r="E600">
            <v>359</v>
          </cell>
          <cell r="F600">
            <v>359</v>
          </cell>
          <cell r="G600">
            <v>1</v>
          </cell>
          <cell r="H600" t="str">
            <v>кш</v>
          </cell>
          <cell r="I600" t="str">
            <v>р</v>
          </cell>
          <cell r="K600" t="str">
            <v>00-00001143</v>
          </cell>
        </row>
        <row r="601">
          <cell r="B601" t="str">
            <v>Кран шаровой усиленный VALTEC PERFECT (ручка) 1/2" ВР-НР VT.315.N.04</v>
          </cell>
          <cell r="C601" t="str">
            <v>шт.</v>
          </cell>
          <cell r="D601">
            <v>1</v>
          </cell>
          <cell r="E601">
            <v>411</v>
          </cell>
          <cell r="F601">
            <v>411</v>
          </cell>
          <cell r="G601">
            <v>1</v>
          </cell>
          <cell r="H601" t="str">
            <v>кш</v>
          </cell>
          <cell r="I601" t="str">
            <v>р</v>
          </cell>
          <cell r="K601" t="str">
            <v>00-00001150</v>
          </cell>
        </row>
        <row r="602">
          <cell r="B602" t="str">
            <v>Кран шаровой усиленный VALTEC PERFECT (ручка) 2" ВР VT.314.N.09</v>
          </cell>
          <cell r="C602" t="str">
            <v>шт.</v>
          </cell>
          <cell r="D602">
            <v>1</v>
          </cell>
          <cell r="E602">
            <v>2847</v>
          </cell>
          <cell r="F602">
            <v>2847</v>
          </cell>
          <cell r="G602">
            <v>1</v>
          </cell>
          <cell r="H602" t="str">
            <v>кш</v>
          </cell>
          <cell r="I602" t="str">
            <v>р</v>
          </cell>
          <cell r="K602" t="str">
            <v>00-00001148</v>
          </cell>
        </row>
        <row r="603">
          <cell r="B603" t="str">
            <v>Кран шаровой усиленный VALTEC PERFECT (ручка) 3/4" ВР VT.314.N.05</v>
          </cell>
          <cell r="C603" t="str">
            <v>шт.</v>
          </cell>
          <cell r="D603">
            <v>1</v>
          </cell>
          <cell r="E603">
            <v>628</v>
          </cell>
          <cell r="F603">
            <v>628</v>
          </cell>
          <cell r="G603">
            <v>1</v>
          </cell>
          <cell r="H603" t="str">
            <v>кш</v>
          </cell>
          <cell r="I603" t="str">
            <v>р</v>
          </cell>
          <cell r="K603" t="str">
            <v>00-00001144</v>
          </cell>
        </row>
        <row r="604">
          <cell r="B604" t="str">
            <v>Кран шаровой усиленный VALTEC PERFECT (ручка) 3/4" ВР-НР VT.315.N.05</v>
          </cell>
          <cell r="C604" t="str">
            <v>шт.</v>
          </cell>
          <cell r="D604">
            <v>1</v>
          </cell>
          <cell r="E604">
            <v>593</v>
          </cell>
          <cell r="F604">
            <v>593</v>
          </cell>
          <cell r="G604">
            <v>1</v>
          </cell>
          <cell r="H604" t="str">
            <v>кш</v>
          </cell>
          <cell r="I604" t="str">
            <v>р</v>
          </cell>
          <cell r="K604" t="str">
            <v>00-00001151</v>
          </cell>
        </row>
        <row r="605">
          <cell r="B605" t="str">
            <v>Кран шаровой усиленный VALTEC PERFECT с полусгоном (бабочка) 1" ВР-НР VT.327.N.06</v>
          </cell>
          <cell r="C605" t="str">
            <v>шт.</v>
          </cell>
          <cell r="D605">
            <v>1</v>
          </cell>
          <cell r="E605">
            <v>1131</v>
          </cell>
          <cell r="F605">
            <v>1131</v>
          </cell>
          <cell r="G605">
            <v>1</v>
          </cell>
          <cell r="H605" t="str">
            <v>кш</v>
          </cell>
          <cell r="I605" t="str">
            <v>р</v>
          </cell>
          <cell r="J605" t="str">
            <v>сг</v>
          </cell>
          <cell r="K605" t="str">
            <v>00-00001161</v>
          </cell>
        </row>
        <row r="606">
          <cell r="B606" t="str">
            <v>Кран шаровой усиленный VALTEC PERFECT с полусгоном (бабочка) 1/2" ВР-НР VT.327.N.04</v>
          </cell>
          <cell r="C606" t="str">
            <v>шт.</v>
          </cell>
          <cell r="D606">
            <v>1</v>
          </cell>
          <cell r="E606">
            <v>367</v>
          </cell>
          <cell r="F606">
            <v>367</v>
          </cell>
          <cell r="G606">
            <v>1</v>
          </cell>
          <cell r="H606" t="str">
            <v>кш</v>
          </cell>
          <cell r="I606" t="str">
            <v>р</v>
          </cell>
          <cell r="J606" t="str">
            <v>сг</v>
          </cell>
          <cell r="K606" t="str">
            <v>00-00001159</v>
          </cell>
        </row>
        <row r="607">
          <cell r="B607" t="str">
            <v>Кран шаровой усиленный VALTEC PERFECT с полусгоном (бабочка) 3/4" ВР-НР VT.327.N.05</v>
          </cell>
          <cell r="C607" t="str">
            <v>шт.</v>
          </cell>
          <cell r="D607">
            <v>1</v>
          </cell>
          <cell r="E607">
            <v>671</v>
          </cell>
          <cell r="F607">
            <v>671</v>
          </cell>
          <cell r="G607">
            <v>1</v>
          </cell>
          <cell r="H607" t="str">
            <v>кш</v>
          </cell>
          <cell r="I607" t="str">
            <v>р</v>
          </cell>
          <cell r="J607" t="str">
            <v>сг</v>
          </cell>
          <cell r="K607" t="str">
            <v>00-00001160</v>
          </cell>
        </row>
        <row r="608">
          <cell r="B608" t="str">
            <v>Кран шаровой усиленный VALTEC PERFECT угловой с полусгоном (бабочка) 1/2" ВР-НР VT.328.N.04</v>
          </cell>
          <cell r="C608" t="str">
            <v>шт.</v>
          </cell>
          <cell r="D608">
            <v>1</v>
          </cell>
          <cell r="E608">
            <v>465</v>
          </cell>
          <cell r="F608">
            <v>465</v>
          </cell>
          <cell r="G608">
            <v>1</v>
          </cell>
          <cell r="H608" t="str">
            <v>кш</v>
          </cell>
          <cell r="I608" t="str">
            <v>р</v>
          </cell>
          <cell r="J608" t="str">
            <v>сг</v>
          </cell>
          <cell r="K608" t="str">
            <v>00-00001162</v>
          </cell>
        </row>
        <row r="609">
          <cell r="B609" t="str">
            <v>Кран шаровой усиленный VALTEC PERFECT угловой с полусгоном (бабочка) 3/4" ВР-НР VT.328.N.05</v>
          </cell>
          <cell r="C609" t="str">
            <v>шт.</v>
          </cell>
          <cell r="D609">
            <v>1</v>
          </cell>
          <cell r="E609">
            <v>770</v>
          </cell>
          <cell r="F609">
            <v>770</v>
          </cell>
          <cell r="G609">
            <v>1</v>
          </cell>
          <cell r="H609" t="str">
            <v>кш</v>
          </cell>
          <cell r="I609" t="str">
            <v>р</v>
          </cell>
          <cell r="J609" t="str">
            <v>сг</v>
          </cell>
          <cell r="K609" t="str">
            <v>00-00001163</v>
          </cell>
        </row>
        <row r="610">
          <cell r="B610" t="str">
            <v>Кран шаровый 1" в/н со сгоном ручка</v>
          </cell>
          <cell r="C610" t="str">
            <v>шт.</v>
          </cell>
          <cell r="E610">
            <v>899</v>
          </cell>
          <cell r="F610">
            <v>0</v>
          </cell>
          <cell r="G610">
            <v>1</v>
          </cell>
          <cell r="H610" t="str">
            <v>кш</v>
          </cell>
          <cell r="I610" t="str">
            <v>р</v>
          </cell>
          <cell r="J610" t="str">
            <v>сг</v>
          </cell>
        </row>
        <row r="611">
          <cell r="B611" t="str">
            <v>Кран шаровый 1"в/н со сгоном бабочка</v>
          </cell>
          <cell r="C611" t="str">
            <v>шт.</v>
          </cell>
          <cell r="E611">
            <v>899</v>
          </cell>
          <cell r="F611">
            <v>0</v>
          </cell>
          <cell r="G611">
            <v>1</v>
          </cell>
          <cell r="H611" t="str">
            <v>кш</v>
          </cell>
          <cell r="I611" t="str">
            <v>р</v>
          </cell>
          <cell r="J611" t="str">
            <v>сг</v>
          </cell>
          <cell r="K611" t="str">
            <v>00-00000286</v>
          </cell>
        </row>
        <row r="612">
          <cell r="B612" t="str">
            <v>Кран шаровый 1.1/4" в/н со сгоном бабочка</v>
          </cell>
          <cell r="C612" t="str">
            <v>шт.</v>
          </cell>
          <cell r="E612">
            <v>1325</v>
          </cell>
          <cell r="F612">
            <v>0</v>
          </cell>
          <cell r="G612">
            <v>1</v>
          </cell>
          <cell r="H612" t="str">
            <v>кш</v>
          </cell>
          <cell r="I612" t="str">
            <v>р</v>
          </cell>
          <cell r="J612" t="str">
            <v>сг</v>
          </cell>
        </row>
        <row r="613">
          <cell r="B613" t="str">
            <v>Кран шаровый 1/2" в/в бабочка</v>
          </cell>
          <cell r="C613" t="str">
            <v>шт.</v>
          </cell>
          <cell r="E613">
            <v>203</v>
          </cell>
          <cell r="F613">
            <v>0</v>
          </cell>
          <cell r="G613">
            <v>1</v>
          </cell>
          <cell r="H613" t="str">
            <v>кш</v>
          </cell>
          <cell r="I613" t="str">
            <v>р</v>
          </cell>
        </row>
        <row r="614">
          <cell r="B614" t="str">
            <v>Кран шаровый 1/2" в/н бабочка</v>
          </cell>
          <cell r="C614" t="str">
            <v>шт.</v>
          </cell>
          <cell r="E614">
            <v>215</v>
          </cell>
          <cell r="F614">
            <v>0</v>
          </cell>
          <cell r="G614">
            <v>1</v>
          </cell>
          <cell r="H614" t="str">
            <v>кш</v>
          </cell>
          <cell r="I614" t="str">
            <v>р</v>
          </cell>
        </row>
        <row r="615">
          <cell r="B615" t="str">
            <v>Кран шаровый 1/2" в/н со сгоном бабочка</v>
          </cell>
          <cell r="C615" t="str">
            <v>шт.</v>
          </cell>
          <cell r="E615">
            <v>294</v>
          </cell>
          <cell r="F615">
            <v>0</v>
          </cell>
          <cell r="G615">
            <v>1</v>
          </cell>
          <cell r="H615" t="str">
            <v>кш</v>
          </cell>
          <cell r="I615" t="str">
            <v>р</v>
          </cell>
          <cell r="J615" t="str">
            <v>сг</v>
          </cell>
        </row>
        <row r="616">
          <cell r="B616" t="str">
            <v>Кран шаровый 1/2" н/н со штуцером прямой</v>
          </cell>
          <cell r="C616" t="str">
            <v>шт.</v>
          </cell>
          <cell r="E616">
            <v>319</v>
          </cell>
          <cell r="F616">
            <v>0</v>
          </cell>
          <cell r="G616">
            <v>1</v>
          </cell>
          <cell r="H616" t="str">
            <v>кш</v>
          </cell>
          <cell r="I616" t="str">
            <v>р</v>
          </cell>
          <cell r="J616" t="str">
            <v>шт</v>
          </cell>
        </row>
        <row r="617">
          <cell r="B617" t="str">
            <v>Кран шаровый 16 мм (пресс)</v>
          </cell>
          <cell r="C617" t="str">
            <v>шт.</v>
          </cell>
          <cell r="D617">
            <v>1</v>
          </cell>
          <cell r="E617">
            <v>236</v>
          </cell>
          <cell r="F617">
            <v>236</v>
          </cell>
          <cell r="G617">
            <v>1</v>
          </cell>
          <cell r="H617" t="str">
            <v>кш</v>
          </cell>
          <cell r="I617" t="str">
            <v>прес</v>
          </cell>
        </row>
        <row r="618">
          <cell r="B618" t="str">
            <v>Кран шаровый 3/4" в/н бабочка</v>
          </cell>
          <cell r="C618" t="str">
            <v>шт.</v>
          </cell>
          <cell r="E618">
            <v>474</v>
          </cell>
          <cell r="F618">
            <v>0</v>
          </cell>
          <cell r="G618">
            <v>1</v>
          </cell>
          <cell r="H618" t="str">
            <v>кш</v>
          </cell>
          <cell r="I618" t="str">
            <v>р</v>
          </cell>
        </row>
        <row r="619">
          <cell r="B619" t="str">
            <v>Кран шаровый 3/4" в/н со сгоном бабочка</v>
          </cell>
          <cell r="C619" t="str">
            <v>шт.</v>
          </cell>
          <cell r="E619">
            <v>429</v>
          </cell>
          <cell r="F619">
            <v>0</v>
          </cell>
          <cell r="G619">
            <v>1</v>
          </cell>
          <cell r="H619" t="str">
            <v>кш</v>
          </cell>
          <cell r="I619" t="str">
            <v>р</v>
          </cell>
          <cell r="J619" t="str">
            <v>сг</v>
          </cell>
        </row>
        <row r="620">
          <cell r="B620" t="str">
            <v>Кран шаровый 3/4" н/н бабочка</v>
          </cell>
          <cell r="C620" t="str">
            <v>шт.</v>
          </cell>
          <cell r="D620">
            <v>1</v>
          </cell>
          <cell r="E620">
            <v>396</v>
          </cell>
          <cell r="F620">
            <v>396</v>
          </cell>
          <cell r="G620">
            <v>1</v>
          </cell>
          <cell r="H620" t="str">
            <v>кш</v>
          </cell>
          <cell r="I620" t="str">
            <v>р</v>
          </cell>
        </row>
        <row r="621">
          <cell r="B621" t="str">
            <v>Кран шаровый угловой 1/2" НР-НР</v>
          </cell>
          <cell r="C621" t="str">
            <v>шт.</v>
          </cell>
          <cell r="E621">
            <v>305</v>
          </cell>
          <cell r="F621">
            <v>0</v>
          </cell>
          <cell r="G621">
            <v>1</v>
          </cell>
          <cell r="H621" t="str">
            <v>кш</v>
          </cell>
          <cell r="I621" t="str">
            <v>р</v>
          </cell>
          <cell r="J621" t="str">
            <v>уг</v>
          </cell>
        </row>
        <row r="622">
          <cell r="B622" t="str">
            <v>Крепеж-клипса для труб 16мм</v>
          </cell>
          <cell r="C622" t="str">
            <v>шт.</v>
          </cell>
          <cell r="E622">
            <v>4</v>
          </cell>
          <cell r="F622">
            <v>0</v>
          </cell>
          <cell r="G622">
            <v>1</v>
          </cell>
          <cell r="K622" t="str">
            <v>00-00002112</v>
          </cell>
        </row>
        <row r="623">
          <cell r="B623" t="str">
            <v>Крепеж-клипса для труб 20мм</v>
          </cell>
          <cell r="C623" t="str">
            <v>шт.</v>
          </cell>
          <cell r="E623">
            <v>4</v>
          </cell>
          <cell r="F623">
            <v>0</v>
          </cell>
          <cell r="G623">
            <v>1</v>
          </cell>
          <cell r="K623" t="str">
            <v>00-00002113</v>
          </cell>
        </row>
        <row r="624">
          <cell r="B624" t="str">
            <v>Крепеж-клипса для труб 25мм</v>
          </cell>
          <cell r="C624" t="str">
            <v>шт.</v>
          </cell>
          <cell r="E624">
            <v>5</v>
          </cell>
          <cell r="F624">
            <v>0</v>
          </cell>
          <cell r="G624">
            <v>1</v>
          </cell>
          <cell r="K624" t="str">
            <v>00-00002114</v>
          </cell>
        </row>
        <row r="625">
          <cell r="B625" t="str">
            <v>Крепление для полипропиленовых коллекторов 40 мм VTp.730.P.4000</v>
          </cell>
          <cell r="C625" t="str">
            <v>шт.</v>
          </cell>
          <cell r="D625">
            <v>1</v>
          </cell>
          <cell r="E625">
            <v>58</v>
          </cell>
          <cell r="F625">
            <v>58</v>
          </cell>
          <cell r="G625">
            <v>1</v>
          </cell>
          <cell r="I625" t="str">
            <v>ппр</v>
          </cell>
          <cell r="K625" t="str">
            <v>00-00001105</v>
          </cell>
        </row>
        <row r="626">
          <cell r="B626" t="str">
            <v>Крестовина внутренняя 110 мм, 45° одноплоскостная трехраструбная</v>
          </cell>
          <cell r="C626" t="str">
            <v>шт.</v>
          </cell>
          <cell r="E626">
            <v>494</v>
          </cell>
          <cell r="F626">
            <v>0</v>
          </cell>
          <cell r="G626">
            <v>1</v>
          </cell>
          <cell r="H626" t="str">
            <v>к</v>
          </cell>
          <cell r="I626" t="str">
            <v>к</v>
          </cell>
        </row>
        <row r="627">
          <cell r="B627" t="str">
            <v>Крестовина внутренняя 110 мм, 67° одноплоскостная трехраструбная</v>
          </cell>
          <cell r="C627" t="str">
            <v>шт.</v>
          </cell>
          <cell r="E627">
            <v>494</v>
          </cell>
          <cell r="F627">
            <v>0</v>
          </cell>
          <cell r="G627">
            <v>1</v>
          </cell>
          <cell r="H627" t="str">
            <v>к</v>
          </cell>
          <cell r="I627" t="str">
            <v>к</v>
          </cell>
        </row>
        <row r="628">
          <cell r="B628" t="str">
            <v>Крестовина внутренняя 110 мм, 87° одноплоскостная трехраструбная</v>
          </cell>
          <cell r="C628" t="str">
            <v>шт.</v>
          </cell>
          <cell r="E628">
            <v>481</v>
          </cell>
          <cell r="F628">
            <v>0</v>
          </cell>
          <cell r="G628">
            <v>1</v>
          </cell>
          <cell r="H628" t="str">
            <v>к</v>
          </cell>
          <cell r="I628" t="str">
            <v>к</v>
          </cell>
          <cell r="K628" t="str">
            <v>00-00002111</v>
          </cell>
        </row>
        <row r="629">
          <cell r="B629" t="str">
            <v>Крестовина внутренняя 110х110х50 мм, 90° двухплоскостная трехраструбная(левая)</v>
          </cell>
          <cell r="C629" t="str">
            <v>шт.</v>
          </cell>
          <cell r="E629">
            <v>468</v>
          </cell>
          <cell r="F629">
            <v>0</v>
          </cell>
          <cell r="G629">
            <v>1</v>
          </cell>
          <cell r="H629" t="str">
            <v>к</v>
          </cell>
          <cell r="I629" t="str">
            <v>к</v>
          </cell>
          <cell r="K629" t="str">
            <v>00-00000160</v>
          </cell>
        </row>
        <row r="630">
          <cell r="B630" t="str">
            <v>Крестовина внутренняя 110х110х50 мм, 90° двухплоскостная трехраструбная(правая)</v>
          </cell>
          <cell r="C630" t="str">
            <v>шт.</v>
          </cell>
          <cell r="E630">
            <v>468</v>
          </cell>
          <cell r="F630">
            <v>0</v>
          </cell>
          <cell r="G630">
            <v>1</v>
          </cell>
          <cell r="H630" t="str">
            <v>к</v>
          </cell>
          <cell r="I630" t="str">
            <v>к</v>
          </cell>
          <cell r="K630" t="str">
            <v>00-00000161</v>
          </cell>
        </row>
        <row r="631">
          <cell r="B631" t="str">
            <v>Крестовина внутренняя 110х50х50 мм, 45° одноплоскостная трехраструбная</v>
          </cell>
          <cell r="C631" t="str">
            <v>шт.</v>
          </cell>
          <cell r="E631">
            <v>468</v>
          </cell>
          <cell r="F631">
            <v>0</v>
          </cell>
          <cell r="G631">
            <v>1</v>
          </cell>
          <cell r="H631" t="str">
            <v>к</v>
          </cell>
          <cell r="I631" t="str">
            <v>к</v>
          </cell>
          <cell r="K631" t="str">
            <v>00-00000162</v>
          </cell>
        </row>
        <row r="632">
          <cell r="B632" t="str">
            <v>Крестовина внутренняя 110х50х50 мм, 87° одноплоскостная трехраструбная</v>
          </cell>
          <cell r="C632" t="str">
            <v>шт.</v>
          </cell>
          <cell r="E632">
            <v>468</v>
          </cell>
          <cell r="F632">
            <v>0</v>
          </cell>
          <cell r="G632">
            <v>1</v>
          </cell>
          <cell r="H632" t="str">
            <v>к</v>
          </cell>
          <cell r="I632" t="str">
            <v>к</v>
          </cell>
        </row>
        <row r="633">
          <cell r="B633" t="str">
            <v>Крестовина внутренняя 50 мм, 87° одноплоскостная трехраструбная</v>
          </cell>
          <cell r="C633" t="str">
            <v>шт.</v>
          </cell>
          <cell r="E633">
            <v>120</v>
          </cell>
          <cell r="F633">
            <v>0</v>
          </cell>
          <cell r="G633">
            <v>1</v>
          </cell>
          <cell r="H633" t="str">
            <v>к</v>
          </cell>
          <cell r="I633" t="str">
            <v>к</v>
          </cell>
        </row>
        <row r="634">
          <cell r="B634" t="str">
            <v>Крестовина полипропиленовая – двухплоскостная 20 мм VTp.778.0.020</v>
          </cell>
          <cell r="C634" t="str">
            <v>шт.</v>
          </cell>
          <cell r="D634">
            <v>1</v>
          </cell>
          <cell r="E634">
            <v>18</v>
          </cell>
          <cell r="F634">
            <v>18</v>
          </cell>
          <cell r="G634">
            <v>1</v>
          </cell>
          <cell r="H634" t="str">
            <v>к</v>
          </cell>
          <cell r="I634" t="str">
            <v>ппр</v>
          </cell>
          <cell r="K634" t="str">
            <v>00-00001043</v>
          </cell>
        </row>
        <row r="635">
          <cell r="B635" t="str">
            <v>Крестовина полипропиленовая – двухплоскостная 25 мм VTp.778.0.025</v>
          </cell>
          <cell r="C635" t="str">
            <v>шт.</v>
          </cell>
          <cell r="D635">
            <v>1</v>
          </cell>
          <cell r="E635">
            <v>28</v>
          </cell>
          <cell r="F635">
            <v>28</v>
          </cell>
          <cell r="G635">
            <v>1</v>
          </cell>
          <cell r="H635" t="str">
            <v>к</v>
          </cell>
          <cell r="I635" t="str">
            <v>ппр</v>
          </cell>
          <cell r="K635" t="str">
            <v>00-00001044</v>
          </cell>
        </row>
        <row r="636">
          <cell r="B636" t="str">
            <v>Крестовина полипропиленовая – двухплоскостная 32 мм VTp.778.0.032</v>
          </cell>
          <cell r="C636" t="str">
            <v>шт.</v>
          </cell>
          <cell r="D636">
            <v>1</v>
          </cell>
          <cell r="E636">
            <v>34</v>
          </cell>
          <cell r="F636">
            <v>34</v>
          </cell>
          <cell r="G636">
            <v>1</v>
          </cell>
          <cell r="H636" t="str">
            <v>к</v>
          </cell>
          <cell r="I636" t="str">
            <v>ппр</v>
          </cell>
          <cell r="K636" t="str">
            <v>00-00001045</v>
          </cell>
        </row>
        <row r="637">
          <cell r="B637" t="str">
            <v>Крестовина полипропиленовая 20 мм VTp.741.0.020</v>
          </cell>
          <cell r="C637" t="str">
            <v>шт.</v>
          </cell>
          <cell r="D637">
            <v>1</v>
          </cell>
          <cell r="E637">
            <v>14</v>
          </cell>
          <cell r="F637">
            <v>14</v>
          </cell>
          <cell r="G637">
            <v>1</v>
          </cell>
          <cell r="H637" t="str">
            <v>к</v>
          </cell>
          <cell r="I637" t="str">
            <v>ппр</v>
          </cell>
          <cell r="K637" t="str">
            <v>00-00000987</v>
          </cell>
        </row>
        <row r="638">
          <cell r="B638" t="str">
            <v>Крестовина полипропиленовая 25 мм VTp.741.0.025</v>
          </cell>
          <cell r="C638" t="str">
            <v>шт.</v>
          </cell>
          <cell r="D638">
            <v>1</v>
          </cell>
          <cell r="E638">
            <v>21</v>
          </cell>
          <cell r="F638">
            <v>21</v>
          </cell>
          <cell r="G638">
            <v>1</v>
          </cell>
          <cell r="H638" t="str">
            <v>к</v>
          </cell>
          <cell r="I638" t="str">
            <v>ппр</v>
          </cell>
          <cell r="K638" t="str">
            <v>00-00000988</v>
          </cell>
        </row>
        <row r="639">
          <cell r="B639" t="str">
            <v>Крестовина полипропиленовая 32 мм VTp.741.0.032</v>
          </cell>
          <cell r="C639" t="str">
            <v>шт.</v>
          </cell>
          <cell r="D639">
            <v>1</v>
          </cell>
          <cell r="E639">
            <v>35</v>
          </cell>
          <cell r="F639">
            <v>35</v>
          </cell>
          <cell r="G639">
            <v>1</v>
          </cell>
          <cell r="H639" t="str">
            <v>к</v>
          </cell>
          <cell r="I639" t="str">
            <v>ппр</v>
          </cell>
          <cell r="K639" t="str">
            <v>00-00000989</v>
          </cell>
        </row>
        <row r="640">
          <cell r="B640" t="str">
            <v>Крестовина полипропиленовая 40 мм VTp.741.0.040</v>
          </cell>
          <cell r="C640" t="str">
            <v>шт.</v>
          </cell>
          <cell r="D640">
            <v>1</v>
          </cell>
          <cell r="E640">
            <v>66</v>
          </cell>
          <cell r="F640">
            <v>66</v>
          </cell>
          <cell r="G640">
            <v>1</v>
          </cell>
          <cell r="H640" t="str">
            <v>к</v>
          </cell>
          <cell r="I640" t="str">
            <v>ппр</v>
          </cell>
          <cell r="K640" t="str">
            <v>00-00000990</v>
          </cell>
        </row>
        <row r="641">
          <cell r="B641" t="str">
            <v>Кронштейн для монтажа коллекторов универсальный (2 шт.)</v>
          </cell>
          <cell r="C641" t="str">
            <v>шт.</v>
          </cell>
          <cell r="E641">
            <v>259</v>
          </cell>
          <cell r="F641">
            <v>0</v>
          </cell>
          <cell r="G641">
            <v>1</v>
          </cell>
        </row>
        <row r="642">
          <cell r="B642" t="str">
            <v>Кронштейны для коллекторов 1" VTc.130.N.0600</v>
          </cell>
          <cell r="C642" t="str">
            <v>шт.</v>
          </cell>
          <cell r="D642">
            <v>1</v>
          </cell>
          <cell r="E642">
            <v>395</v>
          </cell>
          <cell r="F642">
            <v>395</v>
          </cell>
          <cell r="G642">
            <v>1</v>
          </cell>
          <cell r="H642" t="str">
            <v>коллект</v>
          </cell>
          <cell r="K642" t="str">
            <v>00-00001655</v>
          </cell>
        </row>
        <row r="643">
          <cell r="B643" t="str">
            <v>Кронштейны для коллекторов 1" VTc.IV130.N.0600</v>
          </cell>
          <cell r="C643" t="str">
            <v>шт.</v>
          </cell>
          <cell r="D643">
            <v>1</v>
          </cell>
          <cell r="E643">
            <v>424</v>
          </cell>
          <cell r="F643">
            <v>424</v>
          </cell>
          <cell r="G643">
            <v>1</v>
          </cell>
          <cell r="H643" t="str">
            <v>коллект</v>
          </cell>
          <cell r="K643" t="str">
            <v>00-00001666</v>
          </cell>
        </row>
        <row r="644">
          <cell r="B644" t="str">
            <v>Кронштейны для коллекторов 3/4" VTc.130.N.0500</v>
          </cell>
          <cell r="C644" t="str">
            <v>шт.</v>
          </cell>
          <cell r="D644">
            <v>1</v>
          </cell>
          <cell r="E644">
            <v>403</v>
          </cell>
          <cell r="F644">
            <v>403</v>
          </cell>
          <cell r="G644">
            <v>1</v>
          </cell>
          <cell r="H644" t="str">
            <v>коллект</v>
          </cell>
          <cell r="K644" t="str">
            <v>00-00001654</v>
          </cell>
        </row>
        <row r="645">
          <cell r="B645" t="str">
            <v>Кронштейны для коллекторов из нержавеющей стали 1" VTc.130.IN.0600</v>
          </cell>
          <cell r="C645" t="str">
            <v>шт.</v>
          </cell>
          <cell r="D645">
            <v>1</v>
          </cell>
          <cell r="E645">
            <v>686</v>
          </cell>
          <cell r="F645">
            <v>686</v>
          </cell>
          <cell r="G645">
            <v>1</v>
          </cell>
          <cell r="H645" t="str">
            <v>коллект</v>
          </cell>
          <cell r="K645" t="str">
            <v>00-00001667</v>
          </cell>
        </row>
        <row r="646">
          <cell r="B646" t="str">
            <v>Крышка на скважину с разъемами</v>
          </cell>
          <cell r="C646" t="str">
            <v>шт.</v>
          </cell>
          <cell r="E646">
            <v>4650</v>
          </cell>
          <cell r="F646">
            <v>0</v>
          </cell>
          <cell r="G646">
            <v>1</v>
          </cell>
          <cell r="K646" t="str">
            <v>00-00000298</v>
          </cell>
        </row>
        <row r="647">
          <cell r="B647" t="str">
            <v>Крышка скважинная универсальная, 125-198 мм</v>
          </cell>
          <cell r="C647" t="str">
            <v>шт.</v>
          </cell>
          <cell r="E647">
            <v>5100</v>
          </cell>
          <cell r="F647">
            <v>0</v>
          </cell>
          <cell r="G647">
            <v>1</v>
          </cell>
        </row>
        <row r="648">
          <cell r="B648" t="str">
            <v>Лак битумный Bitumast 4.5 кг/5 л</v>
          </cell>
          <cell r="C648" t="str">
            <v>шт.</v>
          </cell>
          <cell r="E648">
            <v>519</v>
          </cell>
          <cell r="F648">
            <v>0</v>
          </cell>
          <cell r="G648">
            <v>1</v>
          </cell>
        </row>
        <row r="649">
          <cell r="B649" t="str">
            <v>Лен сантехнический 100 гр. Unipak</v>
          </cell>
          <cell r="C649" t="str">
            <v>шт.</v>
          </cell>
          <cell r="E649">
            <v>96</v>
          </cell>
          <cell r="F649">
            <v>0</v>
          </cell>
          <cell r="G649">
            <v>1</v>
          </cell>
          <cell r="K649" t="str">
            <v>00-00002117</v>
          </cell>
        </row>
        <row r="650">
          <cell r="B650" t="str">
            <v>Лен сантехнический Unipak 500 гр</v>
          </cell>
          <cell r="C650" t="str">
            <v>шт.</v>
          </cell>
          <cell r="E650">
            <v>399</v>
          </cell>
          <cell r="F650">
            <v>0</v>
          </cell>
          <cell r="G650">
            <v>1</v>
          </cell>
        </row>
        <row r="651">
          <cell r="B651" t="str">
            <v>Лента крепежная (перфорированная) ЛВП 12х0,5 мм (25 м)</v>
          </cell>
          <cell r="C651" t="str">
            <v>шт.</v>
          </cell>
          <cell r="E651">
            <v>252</v>
          </cell>
          <cell r="F651">
            <v>0</v>
          </cell>
          <cell r="G651">
            <v>1</v>
          </cell>
          <cell r="K651" t="str">
            <v>00-00000164</v>
          </cell>
        </row>
        <row r="652">
          <cell r="B652" t="str">
            <v>Лента ременная 50мм</v>
          </cell>
          <cell r="C652" t="str">
            <v>м</v>
          </cell>
          <cell r="D652">
            <v>20</v>
          </cell>
          <cell r="E652">
            <v>30</v>
          </cell>
          <cell r="F652">
            <v>600</v>
          </cell>
          <cell r="G652">
            <v>1</v>
          </cell>
          <cell r="K652" t="str">
            <v>00-00000311</v>
          </cell>
        </row>
        <row r="653">
          <cell r="B653" t="str">
            <v>Лента сантехническая ТПЛ 50 мм. Х 50 м.</v>
          </cell>
          <cell r="C653" t="str">
            <v>шт.</v>
          </cell>
          <cell r="E653">
            <v>281</v>
          </cell>
          <cell r="F653">
            <v>0</v>
          </cell>
          <cell r="G653">
            <v>1</v>
          </cell>
          <cell r="I653" t="str">
            <v>х</v>
          </cell>
          <cell r="K653" t="str">
            <v>00-00000214</v>
          </cell>
        </row>
        <row r="654">
          <cell r="B654" t="str">
            <v>Линейный редуктор-ограничитель расхода 1/2" ВР VT.084.N.04</v>
          </cell>
          <cell r="C654" t="str">
            <v>шт.</v>
          </cell>
          <cell r="D654">
            <v>1</v>
          </cell>
          <cell r="E654">
            <v>1074</v>
          </cell>
          <cell r="F654">
            <v>1074</v>
          </cell>
          <cell r="G654">
            <v>1</v>
          </cell>
          <cell r="H654" t="str">
            <v>Регул арм</v>
          </cell>
          <cell r="K654" t="str">
            <v>00-00001562</v>
          </cell>
        </row>
        <row r="655">
          <cell r="B655" t="str">
            <v>Люк полимерно-композитный легкий зеленый 750х70 мм</v>
          </cell>
          <cell r="C655" t="str">
            <v>шт.</v>
          </cell>
          <cell r="E655">
            <v>990</v>
          </cell>
          <cell r="F655">
            <v>0</v>
          </cell>
          <cell r="G655">
            <v>1</v>
          </cell>
          <cell r="K655" t="str">
            <v>00-00000165</v>
          </cell>
        </row>
        <row r="656">
          <cell r="B656" t="str">
            <v>Магистральный фильтр Новая Вода A589 из нержавеющей стали</v>
          </cell>
          <cell r="C656" t="str">
            <v>шт.</v>
          </cell>
          <cell r="D656">
            <v>1</v>
          </cell>
          <cell r="E656">
            <v>14680</v>
          </cell>
          <cell r="F656">
            <v>14680</v>
          </cell>
          <cell r="G656">
            <v>1</v>
          </cell>
        </row>
        <row r="657">
          <cell r="B657" t="str">
            <v>Манжета переходная d110x123 мм</v>
          </cell>
          <cell r="C657" t="str">
            <v>шт.</v>
          </cell>
          <cell r="D657">
            <v>1</v>
          </cell>
          <cell r="E657">
            <v>49</v>
          </cell>
          <cell r="F657">
            <v>49</v>
          </cell>
          <cell r="G657">
            <v>1</v>
          </cell>
          <cell r="K657" t="str">
            <v>00-00002093</v>
          </cell>
        </row>
        <row r="658">
          <cell r="B658" t="str">
            <v>Манжета переходная d25x40 мм</v>
          </cell>
          <cell r="C658" t="str">
            <v>шт.</v>
          </cell>
          <cell r="D658">
            <v>1</v>
          </cell>
          <cell r="E658">
            <v>20</v>
          </cell>
          <cell r="F658">
            <v>20</v>
          </cell>
          <cell r="G658">
            <v>1</v>
          </cell>
          <cell r="K658" t="str">
            <v>00-00002090</v>
          </cell>
        </row>
        <row r="659">
          <cell r="B659" t="str">
            <v>Манжета переходная d25x50 мм</v>
          </cell>
          <cell r="C659" t="str">
            <v>шт.</v>
          </cell>
          <cell r="D659">
            <v>1</v>
          </cell>
          <cell r="E659">
            <v>25</v>
          </cell>
          <cell r="F659">
            <v>25</v>
          </cell>
          <cell r="G659">
            <v>1</v>
          </cell>
          <cell r="K659" t="str">
            <v>00-00002091</v>
          </cell>
        </row>
        <row r="660">
          <cell r="B660" t="str">
            <v>Манжета переходная d32x50 мм</v>
          </cell>
          <cell r="C660" t="str">
            <v>шт.</v>
          </cell>
          <cell r="E660">
            <v>29</v>
          </cell>
          <cell r="F660">
            <v>0</v>
          </cell>
          <cell r="G660">
            <v>1</v>
          </cell>
          <cell r="K660" t="str">
            <v>00-00000166</v>
          </cell>
        </row>
        <row r="661">
          <cell r="B661" t="str">
            <v>Манжета переходная d40x50 мм</v>
          </cell>
          <cell r="C661" t="str">
            <v>шт.</v>
          </cell>
          <cell r="D661">
            <v>2</v>
          </cell>
          <cell r="E661">
            <v>33</v>
          </cell>
          <cell r="F661">
            <v>66</v>
          </cell>
          <cell r="G661">
            <v>1</v>
          </cell>
        </row>
        <row r="662">
          <cell r="B662" t="str">
            <v>Манжета переходная d50x73 мм</v>
          </cell>
          <cell r="C662" t="str">
            <v>шт.</v>
          </cell>
          <cell r="D662">
            <v>1</v>
          </cell>
          <cell r="E662">
            <v>39</v>
          </cell>
          <cell r="F662">
            <v>39</v>
          </cell>
          <cell r="G662">
            <v>1</v>
          </cell>
          <cell r="K662" t="str">
            <v>00-00002092</v>
          </cell>
        </row>
        <row r="663">
          <cell r="B663" t="str">
            <v>Манометр аксиальный 1/4" нар(ш) 6 бар d50 мм</v>
          </cell>
          <cell r="C663" t="str">
            <v>шт.</v>
          </cell>
          <cell r="E663">
            <v>439</v>
          </cell>
          <cell r="F663">
            <v>0</v>
          </cell>
          <cell r="G663">
            <v>1</v>
          </cell>
          <cell r="K663" t="str">
            <v>00-00000215</v>
          </cell>
        </row>
        <row r="664">
          <cell r="B664" t="str">
            <v>Манометр с верхним подключением 40 мм, 1/4", 0-6 бар VT.TM40.VC.02</v>
          </cell>
          <cell r="C664" t="str">
            <v>шт.</v>
          </cell>
          <cell r="D664">
            <v>1</v>
          </cell>
          <cell r="E664">
            <v>141</v>
          </cell>
          <cell r="F664">
            <v>141</v>
          </cell>
          <cell r="G664">
            <v>1</v>
          </cell>
          <cell r="H664" t="str">
            <v>КИП</v>
          </cell>
          <cell r="K664" t="str">
            <v>00-00001808</v>
          </cell>
        </row>
        <row r="665">
          <cell r="B665" t="str">
            <v>Манометр с нижним подключением 40 мм, 1/8", 0-10 бар VT.TM40.D.01</v>
          </cell>
          <cell r="C665" t="str">
            <v>шт.</v>
          </cell>
          <cell r="D665">
            <v>1</v>
          </cell>
          <cell r="E665">
            <v>249</v>
          </cell>
          <cell r="F665">
            <v>249</v>
          </cell>
          <cell r="G665">
            <v>1</v>
          </cell>
          <cell r="H665" t="str">
            <v>КИП</v>
          </cell>
          <cell r="K665" t="str">
            <v>00-00001806</v>
          </cell>
        </row>
        <row r="666">
          <cell r="B666" t="str">
            <v>Манометр с нижним подключением 50 мм, 1/4", 0-10 бар VT.TM50.D.02</v>
          </cell>
          <cell r="C666" t="str">
            <v>шт.</v>
          </cell>
          <cell r="D666">
            <v>1</v>
          </cell>
          <cell r="E666">
            <v>334</v>
          </cell>
          <cell r="F666">
            <v>334</v>
          </cell>
          <cell r="G666">
            <v>1</v>
          </cell>
          <cell r="H666" t="str">
            <v>КИП</v>
          </cell>
          <cell r="K666" t="str">
            <v>00-00001807</v>
          </cell>
        </row>
        <row r="667">
          <cell r="B667" t="str">
            <v>Мембранный бак для водоснабжения, 100 л VT.AV.B.060100</v>
          </cell>
          <cell r="C667" t="str">
            <v>шт.</v>
          </cell>
          <cell r="D667">
            <v>1</v>
          </cell>
          <cell r="E667">
            <v>8638</v>
          </cell>
          <cell r="F667">
            <v>8638</v>
          </cell>
          <cell r="G667">
            <v>1</v>
          </cell>
          <cell r="H667" t="str">
            <v>РБ</v>
          </cell>
          <cell r="K667" t="str">
            <v>00-00001877</v>
          </cell>
        </row>
        <row r="668">
          <cell r="B668" t="str">
            <v>Мембранный бак для водоснабжения, 12 л VT.AV.B.060012</v>
          </cell>
          <cell r="C668" t="str">
            <v>шт.</v>
          </cell>
          <cell r="D668">
            <v>1</v>
          </cell>
          <cell r="E668">
            <v>1399</v>
          </cell>
          <cell r="F668">
            <v>1399</v>
          </cell>
          <cell r="G668">
            <v>1</v>
          </cell>
          <cell r="H668" t="str">
            <v>РБ</v>
          </cell>
          <cell r="K668" t="str">
            <v>00-00001873</v>
          </cell>
        </row>
        <row r="669">
          <cell r="B669" t="str">
            <v>Мембранный бак для водоснабжения, 150 л VT.AV.B.070150</v>
          </cell>
          <cell r="C669" t="str">
            <v>шт.</v>
          </cell>
          <cell r="D669">
            <v>1</v>
          </cell>
          <cell r="E669">
            <v>10654</v>
          </cell>
          <cell r="F669">
            <v>10654</v>
          </cell>
          <cell r="G669">
            <v>1</v>
          </cell>
          <cell r="H669" t="str">
            <v>РБ</v>
          </cell>
          <cell r="K669" t="str">
            <v>00-00001878</v>
          </cell>
        </row>
        <row r="670">
          <cell r="B670" t="str">
            <v>Мембранный бак для водоснабжения, 24 л VT.AV.B.060024</v>
          </cell>
          <cell r="C670" t="str">
            <v>шт.</v>
          </cell>
          <cell r="D670">
            <v>1</v>
          </cell>
          <cell r="E670">
            <v>1761</v>
          </cell>
          <cell r="F670">
            <v>1761</v>
          </cell>
          <cell r="G670">
            <v>1</v>
          </cell>
          <cell r="H670" t="str">
            <v>РБ</v>
          </cell>
          <cell r="K670" t="str">
            <v>00-00001874</v>
          </cell>
        </row>
        <row r="671">
          <cell r="B671" t="str">
            <v>Мембранный бак для водоснабжения, 50 л VT.AV.B.060050</v>
          </cell>
          <cell r="C671" t="str">
            <v>шт.</v>
          </cell>
          <cell r="D671">
            <v>1</v>
          </cell>
          <cell r="E671">
            <v>5021</v>
          </cell>
          <cell r="F671">
            <v>5021</v>
          </cell>
          <cell r="G671">
            <v>1</v>
          </cell>
          <cell r="H671" t="str">
            <v>РБ</v>
          </cell>
          <cell r="K671" t="str">
            <v>00-00001875</v>
          </cell>
        </row>
        <row r="672">
          <cell r="B672" t="str">
            <v>Мембранный бак для водоснабжения, 8 л VT.AV.B.060008</v>
          </cell>
          <cell r="C672" t="str">
            <v>шт.</v>
          </cell>
          <cell r="D672">
            <v>1</v>
          </cell>
          <cell r="E672">
            <v>1286</v>
          </cell>
          <cell r="F672">
            <v>1286</v>
          </cell>
          <cell r="G672">
            <v>1</v>
          </cell>
          <cell r="H672" t="str">
            <v>РБ</v>
          </cell>
          <cell r="K672" t="str">
            <v>00-00001872</v>
          </cell>
        </row>
        <row r="673">
          <cell r="B673" t="str">
            <v>Мембранный бак для водоснабжения, 80 л VT.AV.B.060080</v>
          </cell>
          <cell r="C673" t="str">
            <v>шт.</v>
          </cell>
          <cell r="D673">
            <v>1</v>
          </cell>
          <cell r="E673">
            <v>6395</v>
          </cell>
          <cell r="F673">
            <v>6395</v>
          </cell>
          <cell r="G673">
            <v>1</v>
          </cell>
          <cell r="H673" t="str">
            <v>РБ</v>
          </cell>
          <cell r="K673" t="str">
            <v>00-00001876</v>
          </cell>
        </row>
        <row r="674">
          <cell r="B674" t="str">
            <v>Мембранный бак для отопления 100 л VT.RV.R.060100</v>
          </cell>
          <cell r="C674" t="str">
            <v>шт.</v>
          </cell>
          <cell r="D674">
            <v>1</v>
          </cell>
          <cell r="E674">
            <v>6406</v>
          </cell>
          <cell r="F674">
            <v>6406</v>
          </cell>
          <cell r="G674">
            <v>1</v>
          </cell>
          <cell r="H674" t="str">
            <v>РБ</v>
          </cell>
          <cell r="K674" t="str">
            <v>00-00001886</v>
          </cell>
        </row>
        <row r="675">
          <cell r="B675" t="str">
            <v>Мембранный бак для отопления 12 л VT.RV.R.060012</v>
          </cell>
          <cell r="C675" t="str">
            <v>шт.</v>
          </cell>
          <cell r="D675">
            <v>1</v>
          </cell>
          <cell r="E675">
            <v>1499</v>
          </cell>
          <cell r="F675">
            <v>1499</v>
          </cell>
          <cell r="G675">
            <v>1</v>
          </cell>
          <cell r="H675" t="str">
            <v>РБ</v>
          </cell>
          <cell r="K675" t="str">
            <v>00-00001880</v>
          </cell>
        </row>
        <row r="676">
          <cell r="B676" t="str">
            <v>Мембранный бак для отопления 150 л VT.RV.R.070150</v>
          </cell>
          <cell r="C676" t="str">
            <v>шт.</v>
          </cell>
          <cell r="D676">
            <v>1</v>
          </cell>
          <cell r="E676">
            <v>9682</v>
          </cell>
          <cell r="F676">
            <v>9682</v>
          </cell>
          <cell r="G676">
            <v>1</v>
          </cell>
          <cell r="H676" t="str">
            <v>РБ</v>
          </cell>
          <cell r="K676" t="str">
            <v>00-00001887</v>
          </cell>
        </row>
        <row r="677">
          <cell r="B677" t="str">
            <v>Мембранный бак для отопления 18 л VT.RV.R.060018</v>
          </cell>
          <cell r="C677" t="str">
            <v>шт.</v>
          </cell>
          <cell r="D677">
            <v>1</v>
          </cell>
          <cell r="E677">
            <v>1513</v>
          </cell>
          <cell r="F677">
            <v>1513</v>
          </cell>
          <cell r="G677">
            <v>1</v>
          </cell>
          <cell r="H677" t="str">
            <v>РБ</v>
          </cell>
          <cell r="K677" t="str">
            <v>00-00001881</v>
          </cell>
        </row>
        <row r="678">
          <cell r="B678" t="str">
            <v>Мембранный бак для отопления 24 л VT.RV.R.060024</v>
          </cell>
          <cell r="C678" t="str">
            <v>шт.</v>
          </cell>
          <cell r="D678">
            <v>1</v>
          </cell>
          <cell r="E678">
            <v>1789</v>
          </cell>
          <cell r="F678">
            <v>1789</v>
          </cell>
          <cell r="G678">
            <v>1</v>
          </cell>
          <cell r="H678" t="str">
            <v>РБ</v>
          </cell>
          <cell r="K678" t="str">
            <v>00-00001882</v>
          </cell>
        </row>
        <row r="679">
          <cell r="B679" t="str">
            <v>Мембранный бак для отопления 35 л VT.RV.R.060035</v>
          </cell>
          <cell r="C679" t="str">
            <v>шт.</v>
          </cell>
          <cell r="D679">
            <v>1</v>
          </cell>
          <cell r="E679">
            <v>2737</v>
          </cell>
          <cell r="F679">
            <v>2737</v>
          </cell>
          <cell r="G679">
            <v>1</v>
          </cell>
          <cell r="H679" t="str">
            <v>РБ</v>
          </cell>
          <cell r="K679" t="str">
            <v>00-00001883</v>
          </cell>
        </row>
        <row r="680">
          <cell r="B680" t="str">
            <v>Мембранный бак для отопления 50 л VT.RV.R.060050</v>
          </cell>
          <cell r="C680" t="str">
            <v>шт.</v>
          </cell>
          <cell r="D680">
            <v>1</v>
          </cell>
          <cell r="E680">
            <v>3395</v>
          </cell>
          <cell r="F680">
            <v>3395</v>
          </cell>
          <cell r="G680">
            <v>1</v>
          </cell>
          <cell r="H680" t="str">
            <v>РБ</v>
          </cell>
          <cell r="K680" t="str">
            <v>00-00001884</v>
          </cell>
        </row>
        <row r="681">
          <cell r="B681" t="str">
            <v>Мембранный бак для отопления 8 л VT.RV.R.060008</v>
          </cell>
          <cell r="C681" t="str">
            <v>шт.</v>
          </cell>
          <cell r="D681">
            <v>1</v>
          </cell>
          <cell r="E681">
            <v>1362</v>
          </cell>
          <cell r="F681">
            <v>1362</v>
          </cell>
          <cell r="G681">
            <v>1</v>
          </cell>
          <cell r="H681" t="str">
            <v>РБ</v>
          </cell>
          <cell r="K681" t="str">
            <v>00-00001879</v>
          </cell>
        </row>
        <row r="682">
          <cell r="B682" t="str">
            <v>Мембранный бак для отопления 80 л VT.RV.R.060080</v>
          </cell>
          <cell r="C682" t="str">
            <v>шт.</v>
          </cell>
          <cell r="D682">
            <v>1</v>
          </cell>
          <cell r="E682">
            <v>4712</v>
          </cell>
          <cell r="F682">
            <v>4712</v>
          </cell>
          <cell r="G682">
            <v>1</v>
          </cell>
          <cell r="H682" t="str">
            <v>РБ</v>
          </cell>
          <cell r="K682" t="str">
            <v>00-00001885</v>
          </cell>
        </row>
        <row r="683">
          <cell r="B683" t="str">
            <v>Металлопластиковая (металлополимерная) труба VALTEC PEX-AL-PEX 16х2,0 мм V1620</v>
          </cell>
          <cell r="C683" t="str">
            <v>м</v>
          </cell>
          <cell r="D683">
            <v>1</v>
          </cell>
          <cell r="E683">
            <v>58</v>
          </cell>
          <cell r="F683">
            <v>58</v>
          </cell>
          <cell r="G683">
            <v>1</v>
          </cell>
          <cell r="H683" t="str">
            <v>тр</v>
          </cell>
          <cell r="I683" t="str">
            <v>мп</v>
          </cell>
          <cell r="K683" t="str">
            <v>00-00000529</v>
          </cell>
        </row>
        <row r="684">
          <cell r="B684" t="str">
            <v>Металлопластиковая (металлополимерная) труба VALTEC PEX-AL-PEX 20х2,0 мм V2020</v>
          </cell>
          <cell r="C684" t="str">
            <v>м</v>
          </cell>
          <cell r="D684">
            <v>1</v>
          </cell>
          <cell r="E684">
            <v>92</v>
          </cell>
          <cell r="F684">
            <v>92</v>
          </cell>
          <cell r="G684">
            <v>1</v>
          </cell>
          <cell r="H684" t="str">
            <v>тр</v>
          </cell>
          <cell r="I684" t="str">
            <v>мп</v>
          </cell>
          <cell r="K684" t="str">
            <v>00-00000530</v>
          </cell>
        </row>
        <row r="685">
          <cell r="B685" t="str">
            <v>Металлопластиковая (металлополимерная) труба VALTEC PEX-AL-PEX 26х3,0 мм V2630</v>
          </cell>
          <cell r="C685" t="str">
            <v>м</v>
          </cell>
          <cell r="D685">
            <v>1</v>
          </cell>
          <cell r="E685">
            <v>158</v>
          </cell>
          <cell r="F685">
            <v>158</v>
          </cell>
          <cell r="G685">
            <v>1</v>
          </cell>
          <cell r="H685" t="str">
            <v>тр</v>
          </cell>
          <cell r="I685" t="str">
            <v>мп</v>
          </cell>
          <cell r="K685" t="str">
            <v>00-00000642</v>
          </cell>
        </row>
        <row r="686">
          <cell r="B686" t="str">
            <v>Металлопластиковая (металлополимерная) труба VALTEC PEX-AL-PEX 32х3,0 мм V3230</v>
          </cell>
          <cell r="C686" t="str">
            <v>м</v>
          </cell>
          <cell r="D686">
            <v>1</v>
          </cell>
          <cell r="E686">
            <v>225</v>
          </cell>
          <cell r="F686">
            <v>225</v>
          </cell>
          <cell r="G686">
            <v>1</v>
          </cell>
          <cell r="H686" t="str">
            <v>тр</v>
          </cell>
          <cell r="I686" t="str">
            <v>мп</v>
          </cell>
          <cell r="K686" t="str">
            <v>00-00000643</v>
          </cell>
        </row>
        <row r="687">
          <cell r="B687" t="str">
            <v>Металлопластиковая (металлополимерная) труба VALTEC PEX-AL-PEX 40х3,5 мм V4035</v>
          </cell>
          <cell r="C687" t="str">
            <v>м</v>
          </cell>
          <cell r="D687">
            <v>1</v>
          </cell>
          <cell r="E687">
            <v>545</v>
          </cell>
          <cell r="F687">
            <v>545</v>
          </cell>
          <cell r="G687">
            <v>1</v>
          </cell>
          <cell r="H687" t="str">
            <v>тр</v>
          </cell>
          <cell r="I687" t="str">
            <v>мп</v>
          </cell>
          <cell r="K687" t="str">
            <v>00-00000644</v>
          </cell>
        </row>
        <row r="688">
          <cell r="B688" t="str">
            <v>Монтажная планка с пресс-водорозетками 16 мм х 1/2" ВР VTm.224.N.001604</v>
          </cell>
          <cell r="C688" t="str">
            <v>шт.</v>
          </cell>
          <cell r="D688">
            <v>1</v>
          </cell>
          <cell r="E688">
            <v>728</v>
          </cell>
          <cell r="F688">
            <v>728</v>
          </cell>
          <cell r="G688">
            <v>1</v>
          </cell>
          <cell r="H688" t="str">
            <v>в-р</v>
          </cell>
          <cell r="I688" t="str">
            <v>пресс</v>
          </cell>
          <cell r="J688" t="str">
            <v>нестанд</v>
          </cell>
          <cell r="K688" t="str">
            <v>00-00000824</v>
          </cell>
        </row>
        <row r="689">
          <cell r="B689" t="str">
            <v>Муфта 1" ВР</v>
          </cell>
          <cell r="C689" t="str">
            <v>шт.</v>
          </cell>
          <cell r="E689">
            <v>155</v>
          </cell>
          <cell r="F689">
            <v>0</v>
          </cell>
          <cell r="G689">
            <v>1</v>
          </cell>
          <cell r="H689" t="str">
            <v>м</v>
          </cell>
          <cell r="I689" t="str">
            <v>р</v>
          </cell>
        </row>
        <row r="690">
          <cell r="B690" t="str">
            <v>Муфта 1/2" ВР</v>
          </cell>
          <cell r="C690" t="str">
            <v>шт.</v>
          </cell>
          <cell r="E690">
            <v>69</v>
          </cell>
          <cell r="F690">
            <v>0</v>
          </cell>
          <cell r="G690">
            <v>1</v>
          </cell>
          <cell r="H690" t="str">
            <v>м</v>
          </cell>
          <cell r="I690" t="str">
            <v>р</v>
          </cell>
        </row>
        <row r="691">
          <cell r="B691" t="str">
            <v>Муфта Alta Connect</v>
          </cell>
          <cell r="C691" t="str">
            <v>шт.</v>
          </cell>
          <cell r="E691">
            <v>8600</v>
          </cell>
          <cell r="F691">
            <v>0</v>
          </cell>
          <cell r="G691">
            <v>1</v>
          </cell>
          <cell r="H691" t="str">
            <v>м</v>
          </cell>
        </row>
        <row r="692">
          <cell r="B692" t="str">
            <v>Муфта асбестоцементная БНМ-100</v>
          </cell>
          <cell r="C692" t="str">
            <v>шт.</v>
          </cell>
          <cell r="E692">
            <v>63</v>
          </cell>
          <cell r="F692">
            <v>0</v>
          </cell>
          <cell r="G692">
            <v>1</v>
          </cell>
          <cell r="H692" t="str">
            <v>м</v>
          </cell>
          <cell r="I692" t="str">
            <v>ац</v>
          </cell>
          <cell r="K692" t="str">
            <v>00-00000264</v>
          </cell>
        </row>
        <row r="693">
          <cell r="B693" t="str">
            <v>Муфта асбестоцементная БНМ-150</v>
          </cell>
          <cell r="C693" t="str">
            <v>шт.</v>
          </cell>
          <cell r="E693">
            <v>165</v>
          </cell>
          <cell r="F693">
            <v>0</v>
          </cell>
          <cell r="G693">
            <v>1</v>
          </cell>
          <cell r="H693" t="str">
            <v>м</v>
          </cell>
          <cell r="I693" t="str">
            <v>ац</v>
          </cell>
          <cell r="K693" t="str">
            <v>00-00000265</v>
          </cell>
        </row>
        <row r="694">
          <cell r="B694" t="str">
            <v>Муфта внутренняя 40 мм двухраструбная</v>
          </cell>
          <cell r="C694" t="str">
            <v>шт.</v>
          </cell>
          <cell r="E694">
            <v>56</v>
          </cell>
          <cell r="F694">
            <v>0</v>
          </cell>
          <cell r="G694">
            <v>1</v>
          </cell>
          <cell r="H694" t="str">
            <v>м</v>
          </cell>
          <cell r="I694" t="str">
            <v>к</v>
          </cell>
        </row>
        <row r="695">
          <cell r="B695" t="str">
            <v>Муфта внутренняя 50 мм двухраструбная</v>
          </cell>
          <cell r="C695" t="str">
            <v>шт.</v>
          </cell>
          <cell r="E695">
            <v>61</v>
          </cell>
          <cell r="F695">
            <v>0</v>
          </cell>
          <cell r="G695">
            <v>1</v>
          </cell>
          <cell r="H695" t="str">
            <v>м</v>
          </cell>
          <cell r="I695" t="str">
            <v>к</v>
          </cell>
          <cell r="K695" t="str">
            <v>00-00000167</v>
          </cell>
        </row>
        <row r="696">
          <cell r="B696" t="str">
            <v>Муфта внутренняя компенсационная 110 мм однораструбная</v>
          </cell>
          <cell r="C696" t="str">
            <v>шт.</v>
          </cell>
          <cell r="E696">
            <v>166</v>
          </cell>
          <cell r="F696">
            <v>0</v>
          </cell>
          <cell r="G696">
            <v>1</v>
          </cell>
          <cell r="H696" t="str">
            <v>м</v>
          </cell>
          <cell r="I696" t="str">
            <v>к</v>
          </cell>
          <cell r="K696" t="str">
            <v>00-00000168</v>
          </cell>
        </row>
        <row r="697">
          <cell r="B697" t="str">
            <v>Муфта внутренняя компенсационная 50 мм. однораструбная</v>
          </cell>
          <cell r="C697" t="str">
            <v>шт.</v>
          </cell>
          <cell r="E697">
            <v>136</v>
          </cell>
          <cell r="F697">
            <v>0</v>
          </cell>
          <cell r="G697">
            <v>1</v>
          </cell>
          <cell r="H697" t="str">
            <v>м</v>
          </cell>
          <cell r="I697" t="str">
            <v>к</v>
          </cell>
          <cell r="K697" t="str">
            <v>00-00000169</v>
          </cell>
        </row>
        <row r="698">
          <cell r="B698" t="str">
            <v>Муфта внутренняя переходная 110х50 однораструбная</v>
          </cell>
          <cell r="C698" t="str">
            <v>шт.</v>
          </cell>
          <cell r="E698">
            <v>63</v>
          </cell>
          <cell r="F698">
            <v>0</v>
          </cell>
          <cell r="G698">
            <v>1</v>
          </cell>
          <cell r="H698" t="str">
            <v>м</v>
          </cell>
          <cell r="I698" t="str">
            <v>к</v>
          </cell>
          <cell r="K698" t="str">
            <v>00-00000170</v>
          </cell>
        </row>
        <row r="699">
          <cell r="B699" t="str">
            <v>Муфта внутренняя переходная 50х40 мм однораструбная</v>
          </cell>
          <cell r="C699" t="str">
            <v>шт.</v>
          </cell>
          <cell r="E699">
            <v>50</v>
          </cell>
          <cell r="F699">
            <v>0</v>
          </cell>
          <cell r="G699">
            <v>1</v>
          </cell>
          <cell r="H699" t="str">
            <v>м</v>
          </cell>
          <cell r="I699" t="str">
            <v>к</v>
          </cell>
          <cell r="K699" t="str">
            <v>00-00000514</v>
          </cell>
        </row>
        <row r="700">
          <cell r="B700" t="str">
            <v>Муфта внутренняя переходная на чугун 110 мм с сальником однораструбная</v>
          </cell>
          <cell r="C700" t="str">
            <v>шт.</v>
          </cell>
          <cell r="E700">
            <v>240</v>
          </cell>
          <cell r="F700">
            <v>0</v>
          </cell>
          <cell r="G700">
            <v>1</v>
          </cell>
          <cell r="H700" t="str">
            <v>м</v>
          </cell>
          <cell r="I700" t="str">
            <v>к</v>
          </cell>
        </row>
        <row r="701">
          <cell r="B701" t="str">
            <v>Муфта для дренажных труб d110</v>
          </cell>
          <cell r="C701" t="str">
            <v>шт.</v>
          </cell>
          <cell r="E701">
            <v>93</v>
          </cell>
          <cell r="F701">
            <v>0</v>
          </cell>
          <cell r="G701">
            <v>1</v>
          </cell>
          <cell r="H701" t="str">
            <v>м</v>
          </cell>
          <cell r="I701" t="str">
            <v>др</v>
          </cell>
          <cell r="K701" t="str">
            <v>00-00002131</v>
          </cell>
        </row>
        <row r="702">
          <cell r="B702" t="str">
            <v>Муфта для дренажных труб d160</v>
          </cell>
          <cell r="C702" t="str">
            <v>шт.</v>
          </cell>
          <cell r="E702">
            <v>141</v>
          </cell>
          <cell r="F702">
            <v>0</v>
          </cell>
          <cell r="G702">
            <v>1</v>
          </cell>
          <cell r="H702" t="str">
            <v>м</v>
          </cell>
          <cell r="I702" t="str">
            <v>др</v>
          </cell>
        </row>
        <row r="703">
          <cell r="B703" t="str">
            <v>Муфта для труб двустенных гофрированных 340х300 мм</v>
          </cell>
          <cell r="C703" t="str">
            <v>шт.</v>
          </cell>
          <cell r="E703">
            <v>1425</v>
          </cell>
          <cell r="F703">
            <v>0</v>
          </cell>
          <cell r="G703">
            <v>1</v>
          </cell>
        </row>
        <row r="704">
          <cell r="B704" t="str">
            <v>Муфта для труб двустенных гофрированных 460х400 мм</v>
          </cell>
          <cell r="C704" t="str">
            <v>шт.</v>
          </cell>
          <cell r="E704">
            <v>2380</v>
          </cell>
          <cell r="F704">
            <v>0</v>
          </cell>
          <cell r="G704">
            <v>1</v>
          </cell>
        </row>
        <row r="705">
          <cell r="B705" t="str">
            <v>Муфта компрессионная 20 ПНД</v>
          </cell>
          <cell r="C705" t="str">
            <v>шт.</v>
          </cell>
          <cell r="E705">
            <v>53</v>
          </cell>
          <cell r="F705">
            <v>0</v>
          </cell>
          <cell r="G705">
            <v>1</v>
          </cell>
          <cell r="H705" t="str">
            <v>м</v>
          </cell>
          <cell r="I705" t="str">
            <v>пнд</v>
          </cell>
          <cell r="K705" t="str">
            <v>00-00002105</v>
          </cell>
        </row>
        <row r="706">
          <cell r="B706" t="str">
            <v>Муфта компрессионная 25 ПНД</v>
          </cell>
          <cell r="C706" t="str">
            <v>шт.</v>
          </cell>
          <cell r="E706">
            <v>85</v>
          </cell>
          <cell r="F706">
            <v>0</v>
          </cell>
          <cell r="G706">
            <v>1</v>
          </cell>
          <cell r="H706" t="str">
            <v>м</v>
          </cell>
          <cell r="I706" t="str">
            <v>пнд</v>
          </cell>
          <cell r="K706" t="str">
            <v>00-00000216</v>
          </cell>
        </row>
        <row r="707">
          <cell r="B707" t="str">
            <v>Муфта компрессионная 32 ПНД</v>
          </cell>
          <cell r="C707" t="str">
            <v>шт.</v>
          </cell>
          <cell r="E707">
            <v>87</v>
          </cell>
          <cell r="F707">
            <v>0</v>
          </cell>
          <cell r="G707">
            <v>1</v>
          </cell>
          <cell r="H707" t="str">
            <v>м</v>
          </cell>
          <cell r="I707" t="str">
            <v>пнд</v>
          </cell>
          <cell r="K707" t="str">
            <v>00-00002106</v>
          </cell>
        </row>
        <row r="708">
          <cell r="B708" t="str">
            <v>Муфта компрессионная 40 ПНД</v>
          </cell>
          <cell r="C708" t="str">
            <v>шт.</v>
          </cell>
          <cell r="E708">
            <v>132</v>
          </cell>
          <cell r="F708">
            <v>0</v>
          </cell>
          <cell r="G708">
            <v>1</v>
          </cell>
          <cell r="H708" t="str">
            <v>м</v>
          </cell>
          <cell r="I708" t="str">
            <v>пнд</v>
          </cell>
          <cell r="K708" t="str">
            <v>00-00000217</v>
          </cell>
        </row>
        <row r="709">
          <cell r="B709" t="str">
            <v>Муфта компрессионная латунная 20</v>
          </cell>
          <cell r="C709" t="str">
            <v>шт.</v>
          </cell>
          <cell r="E709">
            <v>328</v>
          </cell>
          <cell r="F709">
            <v>0</v>
          </cell>
          <cell r="G709">
            <v>1</v>
          </cell>
          <cell r="H709" t="str">
            <v>м</v>
          </cell>
          <cell r="I709" t="str">
            <v>пнд</v>
          </cell>
          <cell r="J709" t="str">
            <v>латун</v>
          </cell>
        </row>
        <row r="710">
          <cell r="B710" t="str">
            <v>Муфта компрессионная латунная 25</v>
          </cell>
          <cell r="C710" t="str">
            <v>шт.</v>
          </cell>
          <cell r="E710">
            <v>514</v>
          </cell>
          <cell r="F710">
            <v>0</v>
          </cell>
          <cell r="G710">
            <v>1</v>
          </cell>
          <cell r="H710" t="str">
            <v>м</v>
          </cell>
          <cell r="I710" t="str">
            <v>пнд</v>
          </cell>
          <cell r="J710" t="str">
            <v>латун</v>
          </cell>
          <cell r="K710" t="str">
            <v>00-00000218</v>
          </cell>
        </row>
        <row r="711">
          <cell r="B711" t="str">
            <v>Муфта компрессионная латунная 32</v>
          </cell>
          <cell r="C711" t="str">
            <v>шт.</v>
          </cell>
          <cell r="E711">
            <v>789</v>
          </cell>
          <cell r="F711">
            <v>0</v>
          </cell>
          <cell r="G711">
            <v>1</v>
          </cell>
          <cell r="H711" t="str">
            <v>м</v>
          </cell>
          <cell r="I711" t="str">
            <v>пнд</v>
          </cell>
          <cell r="J711" t="str">
            <v>латун</v>
          </cell>
          <cell r="K711" t="str">
            <v>00-00000277</v>
          </cell>
        </row>
        <row r="712">
          <cell r="B712" t="str">
            <v>Муфта компрессионная латунная 32 ПНД / 1'' нар.</v>
          </cell>
          <cell r="C712" t="str">
            <v>шт.</v>
          </cell>
          <cell r="E712">
            <v>560</v>
          </cell>
          <cell r="F712">
            <v>0</v>
          </cell>
          <cell r="G712">
            <v>1</v>
          </cell>
          <cell r="H712" t="str">
            <v>м</v>
          </cell>
          <cell r="I712" t="str">
            <v>пнд</v>
          </cell>
          <cell r="J712" t="str">
            <v>латун</v>
          </cell>
          <cell r="K712" t="str">
            <v>00-00000278</v>
          </cell>
        </row>
        <row r="713">
          <cell r="B713" t="str">
            <v>Муфта компрессионная латунная 32х1'' ВР</v>
          </cell>
          <cell r="C713" t="str">
            <v>шт.</v>
          </cell>
          <cell r="E713">
            <v>560</v>
          </cell>
          <cell r="F713">
            <v>0</v>
          </cell>
          <cell r="G713">
            <v>1</v>
          </cell>
          <cell r="H713" t="str">
            <v>м</v>
          </cell>
          <cell r="I713" t="str">
            <v>пнд</v>
          </cell>
          <cell r="J713" t="str">
            <v>латун</v>
          </cell>
        </row>
        <row r="714">
          <cell r="B714" t="str">
            <v>Муфта компрессионная латунная 40</v>
          </cell>
          <cell r="C714" t="str">
            <v>шт.</v>
          </cell>
          <cell r="E714">
            <v>1327</v>
          </cell>
          <cell r="F714">
            <v>0</v>
          </cell>
          <cell r="G714">
            <v>1</v>
          </cell>
          <cell r="H714" t="str">
            <v>м</v>
          </cell>
          <cell r="I714" t="str">
            <v>пнд</v>
          </cell>
          <cell r="J714" t="str">
            <v>латун</v>
          </cell>
        </row>
        <row r="715">
          <cell r="B715" t="str">
            <v>Муфта компрессионная переходная 25 ПНД / 1/2 нар.</v>
          </cell>
          <cell r="C715" t="str">
            <v>шт.</v>
          </cell>
          <cell r="E715">
            <v>45</v>
          </cell>
          <cell r="F715">
            <v>0</v>
          </cell>
          <cell r="G715">
            <v>1</v>
          </cell>
          <cell r="H715" t="str">
            <v>м</v>
          </cell>
          <cell r="I715" t="str">
            <v>пнд</v>
          </cell>
          <cell r="K715" t="str">
            <v>00-00000220</v>
          </cell>
        </row>
        <row r="716">
          <cell r="B716" t="str">
            <v>Муфта компрессионная переходная 25 ПНД / 3/4 внутр.</v>
          </cell>
          <cell r="C716" t="str">
            <v>шт.</v>
          </cell>
          <cell r="E716">
            <v>53</v>
          </cell>
          <cell r="F716">
            <v>0</v>
          </cell>
          <cell r="G716">
            <v>1</v>
          </cell>
          <cell r="H716" t="str">
            <v>м</v>
          </cell>
          <cell r="I716" t="str">
            <v>пнд</v>
          </cell>
          <cell r="K716" t="str">
            <v>00-00000221</v>
          </cell>
        </row>
        <row r="717">
          <cell r="B717" t="str">
            <v>Муфта компрессионная переходная 32 ПНД / 1'' нар.</v>
          </cell>
          <cell r="C717" t="str">
            <v>шт.</v>
          </cell>
          <cell r="E717">
            <v>65</v>
          </cell>
          <cell r="F717">
            <v>0</v>
          </cell>
          <cell r="G717">
            <v>1</v>
          </cell>
          <cell r="H717" t="str">
            <v>м</v>
          </cell>
          <cell r="I717" t="str">
            <v>пнд</v>
          </cell>
          <cell r="K717" t="str">
            <v>00-00000222</v>
          </cell>
        </row>
        <row r="718">
          <cell r="B718" t="str">
            <v>Муфта компрессионная переходная 40 ПНД / 1'' внутр.</v>
          </cell>
          <cell r="C718" t="str">
            <v>шт.</v>
          </cell>
          <cell r="E718">
            <v>79</v>
          </cell>
          <cell r="F718">
            <v>0</v>
          </cell>
          <cell r="G718">
            <v>1</v>
          </cell>
          <cell r="H718" t="str">
            <v>м</v>
          </cell>
          <cell r="I718" t="str">
            <v>пнд</v>
          </cell>
          <cell r="K718" t="str">
            <v>00-00000223</v>
          </cell>
        </row>
        <row r="719">
          <cell r="B719" t="str">
            <v>Муфта компрессионная переходная 40 ПНД / 1-1/4'' нар.</v>
          </cell>
          <cell r="C719" t="str">
            <v>шт.</v>
          </cell>
          <cell r="E719">
            <v>85</v>
          </cell>
          <cell r="F719">
            <v>0</v>
          </cell>
          <cell r="G719">
            <v>1</v>
          </cell>
          <cell r="H719" t="str">
            <v>м</v>
          </cell>
          <cell r="I719" t="str">
            <v>пнд</v>
          </cell>
          <cell r="K719" t="str">
            <v>00-00000224</v>
          </cell>
        </row>
        <row r="720">
          <cell r="B720" t="str">
            <v>Муфта компрессионныя переходная 20 ПНД /1/2нар.</v>
          </cell>
          <cell r="C720" t="str">
            <v>шт.</v>
          </cell>
          <cell r="E720">
            <v>32</v>
          </cell>
          <cell r="F720">
            <v>0</v>
          </cell>
          <cell r="G720">
            <v>1</v>
          </cell>
          <cell r="H720" t="str">
            <v>м</v>
          </cell>
          <cell r="I720" t="str">
            <v>пнд</v>
          </cell>
          <cell r="K720" t="str">
            <v>00-00000225</v>
          </cell>
        </row>
        <row r="721">
          <cell r="B721" t="str">
            <v>Муфта компрессионныя переходная 32 ПНД / 3/4 внутр.</v>
          </cell>
          <cell r="C721" t="str">
            <v>шт.</v>
          </cell>
          <cell r="E721">
            <v>65</v>
          </cell>
          <cell r="F721">
            <v>0</v>
          </cell>
          <cell r="G721">
            <v>1</v>
          </cell>
          <cell r="H721" t="str">
            <v>м</v>
          </cell>
          <cell r="I721" t="str">
            <v>пнд</v>
          </cell>
          <cell r="K721" t="str">
            <v>00-00000226</v>
          </cell>
        </row>
        <row r="722">
          <cell r="B722" t="str">
            <v>Муфта наружная 110 мм двухраструбная</v>
          </cell>
          <cell r="C722" t="str">
            <v>шт.</v>
          </cell>
          <cell r="E722">
            <v>110</v>
          </cell>
          <cell r="F722">
            <v>0</v>
          </cell>
          <cell r="G722">
            <v>1</v>
          </cell>
          <cell r="H722" t="str">
            <v>м</v>
          </cell>
          <cell r="I722" t="str">
            <v>к</v>
          </cell>
          <cell r="K722" t="str">
            <v>00-00000171</v>
          </cell>
        </row>
        <row r="723">
          <cell r="B723" t="str">
            <v>Муфта наружная переходная 160х110 мм однораструбная</v>
          </cell>
          <cell r="C723" t="str">
            <v>шт.</v>
          </cell>
          <cell r="E723">
            <v>235</v>
          </cell>
          <cell r="F723">
            <v>0</v>
          </cell>
          <cell r="G723">
            <v>1</v>
          </cell>
          <cell r="H723" t="str">
            <v>м</v>
          </cell>
          <cell r="I723" t="str">
            <v>к</v>
          </cell>
        </row>
        <row r="724">
          <cell r="B724" t="str">
            <v>Муфта переходная 1 1/2" х 1 1/4" ВР</v>
          </cell>
          <cell r="C724" t="str">
            <v>шт.</v>
          </cell>
          <cell r="E724">
            <v>357</v>
          </cell>
          <cell r="F724">
            <v>0</v>
          </cell>
          <cell r="G724">
            <v>1</v>
          </cell>
          <cell r="H724" t="str">
            <v>м</v>
          </cell>
          <cell r="I724" t="str">
            <v>р</v>
          </cell>
        </row>
        <row r="725">
          <cell r="B725" t="str">
            <v>Муфта переходная 1 1/4" х 1" ВР</v>
          </cell>
          <cell r="C725" t="str">
            <v>шт.</v>
          </cell>
          <cell r="E725">
            <v>284</v>
          </cell>
          <cell r="F725">
            <v>0</v>
          </cell>
          <cell r="G725">
            <v>1</v>
          </cell>
          <cell r="H725" t="str">
            <v>м</v>
          </cell>
          <cell r="I725" t="str">
            <v>р</v>
          </cell>
        </row>
        <row r="726">
          <cell r="B726" t="str">
            <v>Муфта переходная 1" х 3/4" ВР</v>
          </cell>
          <cell r="C726" t="str">
            <v>шт</v>
          </cell>
          <cell r="E726">
            <v>185</v>
          </cell>
          <cell r="F726">
            <v>0</v>
          </cell>
          <cell r="G726">
            <v>1</v>
          </cell>
          <cell r="H726" t="str">
            <v>м</v>
          </cell>
          <cell r="I726" t="str">
            <v>р</v>
          </cell>
        </row>
        <row r="727">
          <cell r="B727" t="str">
            <v>Муфта переходная 2" х 1" ВР</v>
          </cell>
          <cell r="C727" t="str">
            <v>шт</v>
          </cell>
          <cell r="E727">
            <v>506</v>
          </cell>
          <cell r="F727">
            <v>0</v>
          </cell>
          <cell r="G727">
            <v>1</v>
          </cell>
          <cell r="H727" t="str">
            <v>м</v>
          </cell>
          <cell r="I727" t="str">
            <v>р</v>
          </cell>
        </row>
        <row r="728">
          <cell r="B728" t="str">
            <v>Муфта переходная 3/4" х 1/2" ВР</v>
          </cell>
          <cell r="C728" t="str">
            <v>шт</v>
          </cell>
          <cell r="E728">
            <v>117</v>
          </cell>
          <cell r="F728">
            <v>0</v>
          </cell>
          <cell r="G728">
            <v>1</v>
          </cell>
          <cell r="H728" t="str">
            <v>м</v>
          </cell>
          <cell r="I728" t="str">
            <v>р</v>
          </cell>
        </row>
        <row r="729">
          <cell r="B729" t="str">
            <v>Муфта ПНД компрессионная 25х1" ВР</v>
          </cell>
          <cell r="C729" t="str">
            <v>шт.</v>
          </cell>
          <cell r="E729">
            <v>31</v>
          </cell>
          <cell r="F729">
            <v>0</v>
          </cell>
          <cell r="G729">
            <v>1</v>
          </cell>
          <cell r="H729" t="str">
            <v>м</v>
          </cell>
          <cell r="I729" t="str">
            <v>пнд</v>
          </cell>
          <cell r="K729" t="str">
            <v>00-00000294</v>
          </cell>
        </row>
        <row r="730">
          <cell r="B730" t="str">
            <v>Муфта ПНД компрессионная переходная 32х1 1/4" ВР</v>
          </cell>
          <cell r="C730" t="str">
            <v>шт.</v>
          </cell>
          <cell r="E730">
            <v>160</v>
          </cell>
          <cell r="F730">
            <v>0</v>
          </cell>
          <cell r="G730">
            <v>1</v>
          </cell>
        </row>
        <row r="731">
          <cell r="B731" t="str">
            <v>Муфта ПНД компрессионная переходная 32х1" ВР</v>
          </cell>
          <cell r="C731" t="str">
            <v>шт.</v>
          </cell>
          <cell r="E731">
            <v>56</v>
          </cell>
          <cell r="F731">
            <v>0</v>
          </cell>
          <cell r="G731">
            <v>1</v>
          </cell>
          <cell r="H731" t="str">
            <v>м</v>
          </cell>
          <cell r="I731" t="str">
            <v>пнд</v>
          </cell>
          <cell r="K731" t="str">
            <v>00-00002107</v>
          </cell>
        </row>
        <row r="732">
          <cell r="B732" t="str">
            <v>Муфта ПНД компрессионная переходная 32х25 мм</v>
          </cell>
          <cell r="C732" t="str">
            <v>шт.</v>
          </cell>
          <cell r="E732">
            <v>88</v>
          </cell>
          <cell r="F732">
            <v>0</v>
          </cell>
          <cell r="G732">
            <v>1</v>
          </cell>
          <cell r="H732" t="str">
            <v>м</v>
          </cell>
          <cell r="I732" t="str">
            <v>пнд</v>
          </cell>
        </row>
        <row r="733">
          <cell r="B733" t="str">
            <v>Муфта полипропиленовая 20 мм VTp.703.0.020</v>
          </cell>
          <cell r="C733" t="str">
            <v>шт.</v>
          </cell>
          <cell r="D733">
            <v>1</v>
          </cell>
          <cell r="E733">
            <v>6</v>
          </cell>
          <cell r="F733">
            <v>6</v>
          </cell>
          <cell r="G733">
            <v>1</v>
          </cell>
          <cell r="H733" t="str">
            <v>м</v>
          </cell>
          <cell r="I733" t="str">
            <v>ппр</v>
          </cell>
          <cell r="K733" t="str">
            <v>00-00000917</v>
          </cell>
        </row>
        <row r="734">
          <cell r="B734" t="str">
            <v>Муфта полипропиленовая 20 мм х 1/2" ВР VTp.702.0.02004</v>
          </cell>
          <cell r="C734" t="str">
            <v>шт.</v>
          </cell>
          <cell r="D734">
            <v>1</v>
          </cell>
          <cell r="E734">
            <v>49</v>
          </cell>
          <cell r="F734">
            <v>49</v>
          </cell>
          <cell r="G734">
            <v>1</v>
          </cell>
          <cell r="H734" t="str">
            <v>м</v>
          </cell>
          <cell r="I734" t="str">
            <v>ппр*р</v>
          </cell>
          <cell r="K734" t="str">
            <v>00-00000910</v>
          </cell>
        </row>
        <row r="735">
          <cell r="B735" t="str">
            <v>Муфта полипропиленовая 20 мм х 1/2" НР VTp.701.0.02004</v>
          </cell>
          <cell r="C735" t="str">
            <v>шт.</v>
          </cell>
          <cell r="D735">
            <v>1</v>
          </cell>
          <cell r="E735">
            <v>62</v>
          </cell>
          <cell r="F735">
            <v>62</v>
          </cell>
          <cell r="G735">
            <v>1</v>
          </cell>
          <cell r="H735" t="str">
            <v>м</v>
          </cell>
          <cell r="I735" t="str">
            <v>ппр*р</v>
          </cell>
          <cell r="K735" t="str">
            <v>00-00000901</v>
          </cell>
        </row>
        <row r="736">
          <cell r="B736" t="str">
            <v>Муфта полипропиленовая 20 мм х 3/4" ВР VTp.702.0.02005</v>
          </cell>
          <cell r="C736" t="str">
            <v>шт.</v>
          </cell>
          <cell r="D736">
            <v>1</v>
          </cell>
          <cell r="E736">
            <v>70</v>
          </cell>
          <cell r="F736">
            <v>70</v>
          </cell>
          <cell r="G736">
            <v>1</v>
          </cell>
          <cell r="H736" t="str">
            <v>м</v>
          </cell>
          <cell r="I736" t="str">
            <v>ппр*р</v>
          </cell>
          <cell r="K736" t="str">
            <v>00-00000911</v>
          </cell>
        </row>
        <row r="737">
          <cell r="B737" t="str">
            <v>Муфта полипропиленовая 20 мм х 3/4" НР VTp.701.0.02005</v>
          </cell>
          <cell r="C737" t="str">
            <v>шт.</v>
          </cell>
          <cell r="D737">
            <v>1</v>
          </cell>
          <cell r="E737">
            <v>90</v>
          </cell>
          <cell r="F737">
            <v>90</v>
          </cell>
          <cell r="G737">
            <v>1</v>
          </cell>
          <cell r="H737" t="str">
            <v>м</v>
          </cell>
          <cell r="I737" t="str">
            <v>ппр*р</v>
          </cell>
          <cell r="K737" t="str">
            <v>00-00000902</v>
          </cell>
        </row>
        <row r="738">
          <cell r="B738" t="str">
            <v>Муфта полипропиленовая 20х1/2" ВР</v>
          </cell>
          <cell r="C738" t="str">
            <v>шт.</v>
          </cell>
          <cell r="E738">
            <v>59</v>
          </cell>
          <cell r="F738">
            <v>0</v>
          </cell>
          <cell r="G738">
            <v>1</v>
          </cell>
          <cell r="H738" t="str">
            <v>м</v>
          </cell>
          <cell r="I738" t="str">
            <v>ппр</v>
          </cell>
        </row>
        <row r="739">
          <cell r="B739" t="str">
            <v>Муфта полипропиленовая 20х1/2" НР</v>
          </cell>
          <cell r="C739" t="str">
            <v>шт.</v>
          </cell>
          <cell r="E739">
            <v>59</v>
          </cell>
          <cell r="F739">
            <v>0</v>
          </cell>
          <cell r="G739">
            <v>1</v>
          </cell>
          <cell r="H739" t="str">
            <v>м</v>
          </cell>
          <cell r="I739" t="str">
            <v>ппр</v>
          </cell>
        </row>
        <row r="740">
          <cell r="B740" t="str">
            <v>Муфта полипропиленовая 25 мм VTp.703.0.025</v>
          </cell>
          <cell r="C740" t="str">
            <v>шт.</v>
          </cell>
          <cell r="D740">
            <v>1</v>
          </cell>
          <cell r="E740">
            <v>7</v>
          </cell>
          <cell r="F740">
            <v>7</v>
          </cell>
          <cell r="G740">
            <v>1</v>
          </cell>
          <cell r="H740" t="str">
            <v>м</v>
          </cell>
          <cell r="I740" t="str">
            <v>ппр</v>
          </cell>
          <cell r="K740" t="str">
            <v>00-00000918</v>
          </cell>
        </row>
        <row r="741">
          <cell r="B741" t="str">
            <v>Муфта полипропиленовая 25 мм х 1/2" ВР VTp.702.0.02504</v>
          </cell>
          <cell r="C741" t="str">
            <v>шт.</v>
          </cell>
          <cell r="D741">
            <v>1</v>
          </cell>
          <cell r="E741">
            <v>53</v>
          </cell>
          <cell r="F741">
            <v>53</v>
          </cell>
          <cell r="G741">
            <v>1</v>
          </cell>
          <cell r="H741" t="str">
            <v>м</v>
          </cell>
          <cell r="I741" t="str">
            <v>ппр*р</v>
          </cell>
          <cell r="K741" t="str">
            <v>00-00000912</v>
          </cell>
        </row>
        <row r="742">
          <cell r="B742" t="str">
            <v>Муфта полипропиленовая 25 мм х 1/2" НР VTp.701.0.02504</v>
          </cell>
          <cell r="C742" t="str">
            <v>шт.</v>
          </cell>
          <cell r="D742">
            <v>1</v>
          </cell>
          <cell r="E742">
            <v>67</v>
          </cell>
          <cell r="F742">
            <v>67</v>
          </cell>
          <cell r="G742">
            <v>1</v>
          </cell>
          <cell r="H742" t="str">
            <v>м</v>
          </cell>
          <cell r="I742" t="str">
            <v>ппр*р</v>
          </cell>
          <cell r="K742" t="str">
            <v>00-00000903</v>
          </cell>
        </row>
        <row r="743">
          <cell r="B743" t="str">
            <v>Муфта полипропиленовая 25 мм х 3/4" ВР VTp.702.0.02505</v>
          </cell>
          <cell r="C743" t="str">
            <v>шт.</v>
          </cell>
          <cell r="D743">
            <v>1</v>
          </cell>
          <cell r="E743">
            <v>68</v>
          </cell>
          <cell r="F743">
            <v>68</v>
          </cell>
          <cell r="G743">
            <v>1</v>
          </cell>
          <cell r="H743" t="str">
            <v>м</v>
          </cell>
          <cell r="I743" t="str">
            <v>ппр*р</v>
          </cell>
          <cell r="K743" t="str">
            <v>00-00000913</v>
          </cell>
        </row>
        <row r="744">
          <cell r="B744" t="str">
            <v>Муфта полипропиленовая 25 мм х 3/4" НР VTp.701.0.02505</v>
          </cell>
          <cell r="C744" t="str">
            <v>шт.</v>
          </cell>
          <cell r="D744">
            <v>1</v>
          </cell>
          <cell r="E744">
            <v>90</v>
          </cell>
          <cell r="F744">
            <v>90</v>
          </cell>
          <cell r="G744">
            <v>1</v>
          </cell>
          <cell r="H744" t="str">
            <v>м</v>
          </cell>
          <cell r="I744" t="str">
            <v>ппр*р</v>
          </cell>
          <cell r="K744" t="str">
            <v>00-00000904</v>
          </cell>
        </row>
        <row r="745">
          <cell r="B745" t="str">
            <v>Муфта полипропиленовая 25х1/2" ВР</v>
          </cell>
          <cell r="C745" t="str">
            <v>шт.</v>
          </cell>
          <cell r="E745">
            <v>82</v>
          </cell>
          <cell r="F745">
            <v>0</v>
          </cell>
          <cell r="G745">
            <v>1</v>
          </cell>
          <cell r="H745" t="str">
            <v>м</v>
          </cell>
          <cell r="I745" t="str">
            <v>ппр</v>
          </cell>
        </row>
        <row r="746">
          <cell r="B746" t="str">
            <v>Муфта полипропиленовая 25х1/2" НР</v>
          </cell>
          <cell r="C746" t="str">
            <v>шт.</v>
          </cell>
          <cell r="E746">
            <v>82</v>
          </cell>
          <cell r="F746">
            <v>0</v>
          </cell>
          <cell r="G746">
            <v>1</v>
          </cell>
          <cell r="H746" t="str">
            <v>м</v>
          </cell>
          <cell r="I746" t="str">
            <v>ппр</v>
          </cell>
        </row>
        <row r="747">
          <cell r="B747" t="str">
            <v>Муфта полипропиленовая 25х3/4" ВР</v>
          </cell>
          <cell r="C747" t="str">
            <v>шт.</v>
          </cell>
          <cell r="E747">
            <v>93</v>
          </cell>
          <cell r="F747">
            <v>0</v>
          </cell>
          <cell r="G747">
            <v>1</v>
          </cell>
          <cell r="H747" t="str">
            <v>м</v>
          </cell>
          <cell r="I747" t="str">
            <v>ппр</v>
          </cell>
        </row>
        <row r="748">
          <cell r="B748" t="str">
            <v>Муфта полипропиленовая 25х3/4" НР</v>
          </cell>
          <cell r="C748" t="str">
            <v>шт.</v>
          </cell>
          <cell r="E748">
            <v>109</v>
          </cell>
          <cell r="F748">
            <v>0</v>
          </cell>
          <cell r="G748">
            <v>1</v>
          </cell>
          <cell r="H748" t="str">
            <v>м</v>
          </cell>
          <cell r="I748" t="str">
            <v>ппр</v>
          </cell>
        </row>
        <row r="749">
          <cell r="B749" t="str">
            <v>Муфта полипропиленовая 32 мм VTp.703.0.032</v>
          </cell>
          <cell r="C749" t="str">
            <v>шт.</v>
          </cell>
          <cell r="D749">
            <v>1</v>
          </cell>
          <cell r="E749">
            <v>11</v>
          </cell>
          <cell r="F749">
            <v>11</v>
          </cell>
          <cell r="G749">
            <v>1</v>
          </cell>
          <cell r="H749" t="str">
            <v>м</v>
          </cell>
          <cell r="I749" t="str">
            <v>ппр</v>
          </cell>
          <cell r="K749" t="str">
            <v>00-00000919</v>
          </cell>
        </row>
        <row r="750">
          <cell r="B750" t="str">
            <v>Муфта полипропиленовая 32 мм x 1/2" НР VTp.701.0.03204</v>
          </cell>
          <cell r="C750" t="str">
            <v>шт.</v>
          </cell>
          <cell r="D750">
            <v>1</v>
          </cell>
          <cell r="E750">
            <v>83</v>
          </cell>
          <cell r="F750">
            <v>83</v>
          </cell>
          <cell r="G750">
            <v>1</v>
          </cell>
          <cell r="H750" t="str">
            <v>м</v>
          </cell>
          <cell r="I750" t="str">
            <v>ппр*р</v>
          </cell>
          <cell r="K750" t="str">
            <v>00-00000907</v>
          </cell>
        </row>
        <row r="751">
          <cell r="B751" t="str">
            <v>Муфта полипропиленовая 32 мм х 1" ВР VTp.702.0.03206</v>
          </cell>
          <cell r="C751" t="str">
            <v>шт.</v>
          </cell>
          <cell r="D751">
            <v>1</v>
          </cell>
          <cell r="E751">
            <v>114</v>
          </cell>
          <cell r="F751">
            <v>114</v>
          </cell>
          <cell r="G751">
            <v>1</v>
          </cell>
          <cell r="H751" t="str">
            <v>м</v>
          </cell>
          <cell r="I751" t="str">
            <v>ппр*р</v>
          </cell>
          <cell r="K751" t="str">
            <v>00-00000915</v>
          </cell>
        </row>
        <row r="752">
          <cell r="B752" t="str">
            <v>Муфта полипропиленовая 32 мм х 1" НР VTp.701.0.03206</v>
          </cell>
          <cell r="C752" t="str">
            <v>шт.</v>
          </cell>
          <cell r="D752">
            <v>1</v>
          </cell>
          <cell r="E752">
            <v>154</v>
          </cell>
          <cell r="F752">
            <v>154</v>
          </cell>
          <cell r="G752">
            <v>1</v>
          </cell>
          <cell r="H752" t="str">
            <v>м</v>
          </cell>
          <cell r="I752" t="str">
            <v>ппр*р</v>
          </cell>
          <cell r="K752" t="str">
            <v>00-00000906</v>
          </cell>
        </row>
        <row r="753">
          <cell r="B753" t="str">
            <v>Муфта полипропиленовая 32 мм х 1/2" ВР VTp.702.0.03204</v>
          </cell>
          <cell r="C753" t="str">
            <v>шт.</v>
          </cell>
          <cell r="D753">
            <v>1</v>
          </cell>
          <cell r="E753">
            <v>84</v>
          </cell>
          <cell r="F753">
            <v>84</v>
          </cell>
          <cell r="G753">
            <v>1</v>
          </cell>
          <cell r="H753" t="str">
            <v>м</v>
          </cell>
          <cell r="I753" t="str">
            <v>ппр*р</v>
          </cell>
          <cell r="K753" t="str">
            <v>00-00000916</v>
          </cell>
        </row>
        <row r="754">
          <cell r="B754" t="str">
            <v>Муфта полипропиленовая 32 мм х 3/4" ВР VTp.702.0.03205</v>
          </cell>
          <cell r="C754" t="str">
            <v>шт.</v>
          </cell>
          <cell r="D754">
            <v>1</v>
          </cell>
          <cell r="E754">
            <v>78</v>
          </cell>
          <cell r="F754">
            <v>78</v>
          </cell>
          <cell r="G754">
            <v>1</v>
          </cell>
          <cell r="H754" t="str">
            <v>м</v>
          </cell>
          <cell r="I754" t="str">
            <v>ппр*р</v>
          </cell>
          <cell r="K754" t="str">
            <v>00-00000914</v>
          </cell>
        </row>
        <row r="755">
          <cell r="B755" t="str">
            <v>Муфта полипропиленовая 32 мм х 3/4" НР VTp.701.0.03205</v>
          </cell>
          <cell r="C755" t="str">
            <v>шт.</v>
          </cell>
          <cell r="D755">
            <v>1</v>
          </cell>
          <cell r="E755">
            <v>105</v>
          </cell>
          <cell r="F755">
            <v>105</v>
          </cell>
          <cell r="G755">
            <v>1</v>
          </cell>
          <cell r="H755" t="str">
            <v>м</v>
          </cell>
          <cell r="I755" t="str">
            <v>ппр*р</v>
          </cell>
          <cell r="K755" t="str">
            <v>00-00000905</v>
          </cell>
        </row>
        <row r="756">
          <cell r="B756" t="str">
            <v>Муфта полипропиленовая 32х1" ВР</v>
          </cell>
          <cell r="C756" t="str">
            <v>шт.</v>
          </cell>
          <cell r="E756">
            <v>284</v>
          </cell>
          <cell r="F756">
            <v>0</v>
          </cell>
          <cell r="G756">
            <v>1</v>
          </cell>
          <cell r="H756" t="str">
            <v>м</v>
          </cell>
          <cell r="I756" t="str">
            <v>ппр</v>
          </cell>
        </row>
        <row r="757">
          <cell r="B757" t="str">
            <v>Муфта полипропиленовая 32х1" НР</v>
          </cell>
          <cell r="C757" t="str">
            <v>шт.</v>
          </cell>
          <cell r="E757">
            <v>364</v>
          </cell>
          <cell r="F757">
            <v>0</v>
          </cell>
          <cell r="G757">
            <v>1</v>
          </cell>
          <cell r="H757" t="str">
            <v>м</v>
          </cell>
          <cell r="I757" t="str">
            <v>ппр</v>
          </cell>
          <cell r="K757" t="str">
            <v>00-00000470</v>
          </cell>
        </row>
        <row r="758">
          <cell r="B758" t="str">
            <v>Муфта полипропиленовая 40 мм VTp.703.0.040</v>
          </cell>
          <cell r="C758" t="str">
            <v>шт.</v>
          </cell>
          <cell r="D758">
            <v>1</v>
          </cell>
          <cell r="E758">
            <v>18</v>
          </cell>
          <cell r="F758">
            <v>18</v>
          </cell>
          <cell r="G758">
            <v>1</v>
          </cell>
          <cell r="H758" t="str">
            <v>м</v>
          </cell>
          <cell r="I758" t="str">
            <v>ппр</v>
          </cell>
          <cell r="K758" t="str">
            <v>00-00000920</v>
          </cell>
        </row>
        <row r="759">
          <cell r="B759" t="str">
            <v>Муфта полипропиленовая для коллектора с переходом на РЕХ 20 х 16 (2,0) мм VTp.710.0.02016</v>
          </cell>
          <cell r="C759" t="str">
            <v>шт.</v>
          </cell>
          <cell r="D759">
            <v>1</v>
          </cell>
          <cell r="E759">
            <v>229</v>
          </cell>
          <cell r="F759">
            <v>229</v>
          </cell>
          <cell r="G759">
            <v>1</v>
          </cell>
          <cell r="H759" t="str">
            <v>м</v>
          </cell>
          <cell r="I759" t="str">
            <v>ппр</v>
          </cell>
          <cell r="K759" t="str">
            <v>00-00000944</v>
          </cell>
        </row>
        <row r="760">
          <cell r="B760" t="str">
            <v>Муфта полипропиленовая переходная 25 x 20 мм VTp.705.0.025020</v>
          </cell>
          <cell r="C760" t="str">
            <v>шт.</v>
          </cell>
          <cell r="D760">
            <v>1</v>
          </cell>
          <cell r="E760">
            <v>7</v>
          </cell>
          <cell r="F760">
            <v>7</v>
          </cell>
          <cell r="G760">
            <v>1</v>
          </cell>
          <cell r="H760" t="str">
            <v>м</v>
          </cell>
          <cell r="I760" t="str">
            <v>ппр</v>
          </cell>
          <cell r="K760" t="str">
            <v>00-00000927</v>
          </cell>
        </row>
        <row r="761">
          <cell r="B761" t="str">
            <v>Муфта полипропиленовая переходная 25х20 мм</v>
          </cell>
          <cell r="C761" t="str">
            <v>шт.</v>
          </cell>
          <cell r="E761">
            <v>12</v>
          </cell>
          <cell r="F761">
            <v>0</v>
          </cell>
          <cell r="G761">
            <v>1</v>
          </cell>
          <cell r="H761" t="str">
            <v>м</v>
          </cell>
          <cell r="I761" t="str">
            <v>ппр</v>
          </cell>
        </row>
        <row r="762">
          <cell r="B762" t="str">
            <v>Муфта полипропиленовая переходная 32 x 20 мм VTp.705.0.032020</v>
          </cell>
          <cell r="C762" t="str">
            <v>шт.</v>
          </cell>
          <cell r="D762">
            <v>1</v>
          </cell>
          <cell r="E762">
            <v>10</v>
          </cell>
          <cell r="F762">
            <v>10</v>
          </cell>
          <cell r="G762">
            <v>1</v>
          </cell>
          <cell r="H762" t="str">
            <v>м</v>
          </cell>
          <cell r="I762" t="str">
            <v>ппр</v>
          </cell>
          <cell r="K762" t="str">
            <v>00-00000928</v>
          </cell>
        </row>
        <row r="763">
          <cell r="B763" t="str">
            <v>Муфта полипропиленовая переходная 32 x 25 мм VTp.705.0.032025</v>
          </cell>
          <cell r="C763" t="str">
            <v>шт.</v>
          </cell>
          <cell r="D763">
            <v>1</v>
          </cell>
          <cell r="E763">
            <v>10</v>
          </cell>
          <cell r="F763">
            <v>10</v>
          </cell>
          <cell r="G763">
            <v>1</v>
          </cell>
          <cell r="H763" t="str">
            <v>м</v>
          </cell>
          <cell r="I763" t="str">
            <v>ппр</v>
          </cell>
          <cell r="K763" t="str">
            <v>00-00000929</v>
          </cell>
        </row>
        <row r="764">
          <cell r="B764" t="str">
            <v>Муфта полипропиленовая переходная 32х25 мм</v>
          </cell>
          <cell r="C764" t="str">
            <v>шт.</v>
          </cell>
          <cell r="E764">
            <v>12</v>
          </cell>
          <cell r="F764">
            <v>0</v>
          </cell>
          <cell r="G764">
            <v>1</v>
          </cell>
          <cell r="H764" t="str">
            <v>м</v>
          </cell>
          <cell r="I764" t="str">
            <v>ппр</v>
          </cell>
        </row>
        <row r="765">
          <cell r="B765" t="str">
            <v>Муфта полипропиленовая переходная 40 x 20 мм VTp.705.0.040020</v>
          </cell>
          <cell r="C765" t="str">
            <v>шт.</v>
          </cell>
          <cell r="D765">
            <v>1</v>
          </cell>
          <cell r="E765">
            <v>13</v>
          </cell>
          <cell r="F765">
            <v>13</v>
          </cell>
          <cell r="G765">
            <v>1</v>
          </cell>
          <cell r="H765" t="str">
            <v>м</v>
          </cell>
          <cell r="I765" t="str">
            <v>ппр</v>
          </cell>
          <cell r="K765" t="str">
            <v>00-00000930</v>
          </cell>
        </row>
        <row r="766">
          <cell r="B766" t="str">
            <v>Муфта полипропиленовая переходная 40 x 25 мм VTp.705.0.040025</v>
          </cell>
          <cell r="C766" t="str">
            <v>шт.</v>
          </cell>
          <cell r="D766">
            <v>1</v>
          </cell>
          <cell r="E766">
            <v>15</v>
          </cell>
          <cell r="F766">
            <v>15</v>
          </cell>
          <cell r="G766">
            <v>1</v>
          </cell>
          <cell r="H766" t="str">
            <v>м</v>
          </cell>
          <cell r="I766" t="str">
            <v>ппр</v>
          </cell>
          <cell r="K766" t="str">
            <v>00-00000931</v>
          </cell>
        </row>
        <row r="767">
          <cell r="B767" t="str">
            <v>Муфта полипропиленовая переходная 40 x 32 мм VTp.705.0.040032</v>
          </cell>
          <cell r="C767" t="str">
            <v>шт.</v>
          </cell>
          <cell r="D767">
            <v>1</v>
          </cell>
          <cell r="E767">
            <v>17</v>
          </cell>
          <cell r="F767">
            <v>17</v>
          </cell>
          <cell r="G767">
            <v>1</v>
          </cell>
          <cell r="H767" t="str">
            <v>м</v>
          </cell>
          <cell r="I767" t="str">
            <v>ппр</v>
          </cell>
          <cell r="K767" t="str">
            <v>00-00000932</v>
          </cell>
        </row>
        <row r="768">
          <cell r="B768" t="str">
            <v>Муфта полипропиленовая переходная внутренняя–наружная 25 x 20 мм VTp.704.0.025020</v>
          </cell>
          <cell r="C768" t="str">
            <v>шт.</v>
          </cell>
          <cell r="D768">
            <v>1</v>
          </cell>
          <cell r="E768">
            <v>7</v>
          </cell>
          <cell r="F768">
            <v>7</v>
          </cell>
          <cell r="G768">
            <v>1</v>
          </cell>
          <cell r="H768" t="str">
            <v>м</v>
          </cell>
          <cell r="I768" t="str">
            <v>ппр</v>
          </cell>
          <cell r="K768" t="str">
            <v>00-00000921</v>
          </cell>
        </row>
        <row r="769">
          <cell r="B769" t="str">
            <v>Муфта полипропиленовая переходная внутренняя–наружная 32 x 20 мм VTp.704.0.032020</v>
          </cell>
          <cell r="C769" t="str">
            <v>шт.</v>
          </cell>
          <cell r="D769">
            <v>1</v>
          </cell>
          <cell r="E769">
            <v>8</v>
          </cell>
          <cell r="F769">
            <v>8</v>
          </cell>
          <cell r="G769">
            <v>1</v>
          </cell>
          <cell r="H769" t="str">
            <v>м</v>
          </cell>
          <cell r="I769" t="str">
            <v>ппр</v>
          </cell>
          <cell r="K769" t="str">
            <v>00-00000922</v>
          </cell>
        </row>
        <row r="770">
          <cell r="B770" t="str">
            <v>Муфта полипропиленовая переходная внутренняя–наружная 32 x 25 мм VTp.704.0.032025</v>
          </cell>
          <cell r="C770" t="str">
            <v>шт.</v>
          </cell>
          <cell r="D770">
            <v>1</v>
          </cell>
          <cell r="E770">
            <v>9</v>
          </cell>
          <cell r="F770">
            <v>9</v>
          </cell>
          <cell r="G770">
            <v>1</v>
          </cell>
          <cell r="H770" t="str">
            <v>м</v>
          </cell>
          <cell r="I770" t="str">
            <v>ппр</v>
          </cell>
          <cell r="K770" t="str">
            <v>00-00000923</v>
          </cell>
        </row>
        <row r="771">
          <cell r="B771" t="str">
            <v>Муфта полипропиленовая переходная внутренняя–наружная 40 x 20 мм VTp.704.0.040020</v>
          </cell>
          <cell r="C771" t="str">
            <v>шт.</v>
          </cell>
          <cell r="D771">
            <v>1</v>
          </cell>
          <cell r="E771">
            <v>12</v>
          </cell>
          <cell r="F771">
            <v>12</v>
          </cell>
          <cell r="G771">
            <v>1</v>
          </cell>
          <cell r="H771" t="str">
            <v>м</v>
          </cell>
          <cell r="I771" t="str">
            <v>ппр</v>
          </cell>
          <cell r="K771" t="str">
            <v>00-00000924</v>
          </cell>
        </row>
        <row r="772">
          <cell r="B772" t="str">
            <v>Муфта полипропиленовая переходная внутренняя–наружная 40 x 25 мм VTp.704.0.040025</v>
          </cell>
          <cell r="C772" t="str">
            <v>шт.</v>
          </cell>
          <cell r="D772">
            <v>1</v>
          </cell>
          <cell r="E772">
            <v>13</v>
          </cell>
          <cell r="F772">
            <v>13</v>
          </cell>
          <cell r="G772">
            <v>1</v>
          </cell>
          <cell r="H772" t="str">
            <v>м</v>
          </cell>
          <cell r="I772" t="str">
            <v>ппр</v>
          </cell>
          <cell r="K772" t="str">
            <v>00-00000925</v>
          </cell>
        </row>
        <row r="773">
          <cell r="B773" t="str">
            <v>Муфта полипропиленовая переходная внутренняя–наружная 40 x 32 мм VTp.704.0.040032</v>
          </cell>
          <cell r="C773" t="str">
            <v>шт.</v>
          </cell>
          <cell r="D773">
            <v>1</v>
          </cell>
          <cell r="E773">
            <v>16</v>
          </cell>
          <cell r="F773">
            <v>16</v>
          </cell>
          <cell r="G773">
            <v>1</v>
          </cell>
          <cell r="H773" t="str">
            <v>м</v>
          </cell>
          <cell r="I773" t="str">
            <v>ппр</v>
          </cell>
          <cell r="K773" t="str">
            <v>00-00000926</v>
          </cell>
        </row>
        <row r="774">
          <cell r="B774" t="str">
            <v>Муфта полипропиленовая под ключ 32 мм х 1" ВР VTp.706.0.03206</v>
          </cell>
          <cell r="C774" t="str">
            <v>шт.</v>
          </cell>
          <cell r="D774">
            <v>1</v>
          </cell>
          <cell r="E774">
            <v>215</v>
          </cell>
          <cell r="F774">
            <v>215</v>
          </cell>
          <cell r="G774">
            <v>1</v>
          </cell>
          <cell r="H774" t="str">
            <v>м</v>
          </cell>
          <cell r="I774" t="str">
            <v>ппр*р</v>
          </cell>
          <cell r="K774" t="str">
            <v>00-00000933</v>
          </cell>
        </row>
        <row r="775">
          <cell r="B775" t="str">
            <v>Муфта полипропиленовая под ключ 32 мм х 1" НР VTp.707.0.03206</v>
          </cell>
          <cell r="C775" t="str">
            <v>шт.</v>
          </cell>
          <cell r="D775">
            <v>1</v>
          </cell>
          <cell r="E775">
            <v>242</v>
          </cell>
          <cell r="F775">
            <v>242</v>
          </cell>
          <cell r="G775">
            <v>1</v>
          </cell>
          <cell r="H775" t="str">
            <v>м</v>
          </cell>
          <cell r="I775" t="str">
            <v>ппр*р</v>
          </cell>
          <cell r="K775" t="str">
            <v>00-00000936</v>
          </cell>
        </row>
        <row r="776">
          <cell r="B776" t="str">
            <v>Муфта полипропиленовая под ключ 32х1" НР</v>
          </cell>
          <cell r="C776" t="str">
            <v>шт.</v>
          </cell>
          <cell r="E776">
            <v>364</v>
          </cell>
          <cell r="F776">
            <v>0</v>
          </cell>
          <cell r="G776">
            <v>1</v>
          </cell>
          <cell r="H776" t="str">
            <v>м</v>
          </cell>
          <cell r="I776" t="str">
            <v>ппр</v>
          </cell>
        </row>
        <row r="777">
          <cell r="B777" t="str">
            <v>Муфта полипропиленовая под ключ 40 мм x 1" ВР VTp.706.0.04006</v>
          </cell>
          <cell r="C777" t="str">
            <v>шт.</v>
          </cell>
          <cell r="D777">
            <v>1</v>
          </cell>
          <cell r="E777">
            <v>228</v>
          </cell>
          <cell r="F777">
            <v>228</v>
          </cell>
          <cell r="G777">
            <v>1</v>
          </cell>
          <cell r="H777" t="str">
            <v>м</v>
          </cell>
          <cell r="I777" t="str">
            <v>ппр*р</v>
          </cell>
          <cell r="K777" t="str">
            <v>00-00000935</v>
          </cell>
        </row>
        <row r="778">
          <cell r="B778" t="str">
            <v>Муфта полипропиленовая под ключ 40 мм x 1" НР VTp.707.0.04006</v>
          </cell>
          <cell r="C778" t="str">
            <v>шт.</v>
          </cell>
          <cell r="D778">
            <v>1</v>
          </cell>
          <cell r="E778">
            <v>275</v>
          </cell>
          <cell r="F778">
            <v>275</v>
          </cell>
          <cell r="G778">
            <v>1</v>
          </cell>
          <cell r="H778" t="str">
            <v>м</v>
          </cell>
          <cell r="I778" t="str">
            <v>ппр*р</v>
          </cell>
          <cell r="K778" t="str">
            <v>00-00000938</v>
          </cell>
        </row>
        <row r="779">
          <cell r="B779" t="str">
            <v>Муфта полипропиленовая под ключ 40 мм х 1 1/4" ВР VTp.706.0.04007</v>
          </cell>
          <cell r="C779" t="str">
            <v>шт.</v>
          </cell>
          <cell r="D779">
            <v>1</v>
          </cell>
          <cell r="E779">
            <v>375</v>
          </cell>
          <cell r="F779">
            <v>375</v>
          </cell>
          <cell r="G779">
            <v>1</v>
          </cell>
          <cell r="H779" t="str">
            <v>м</v>
          </cell>
          <cell r="I779" t="str">
            <v>ппр*р</v>
          </cell>
          <cell r="K779" t="str">
            <v>00-00000934</v>
          </cell>
        </row>
        <row r="780">
          <cell r="B780" t="str">
            <v>Муфта полипропиленовая под ключ 40 мм х 1 1/4" НР VTp.707.0.04007</v>
          </cell>
          <cell r="C780" t="str">
            <v>шт.</v>
          </cell>
          <cell r="D780">
            <v>1</v>
          </cell>
          <cell r="E780">
            <v>428</v>
          </cell>
          <cell r="F780">
            <v>428</v>
          </cell>
          <cell r="G780">
            <v>1</v>
          </cell>
          <cell r="H780" t="str">
            <v>м</v>
          </cell>
          <cell r="I780" t="str">
            <v>ппр*р</v>
          </cell>
          <cell r="K780" t="str">
            <v>00-00000937</v>
          </cell>
        </row>
        <row r="781">
          <cell r="B781" t="str">
            <v>Муфта полипропиленовая разъемная 20 мм VTp.763.0.020</v>
          </cell>
          <cell r="C781" t="str">
            <v>шт.</v>
          </cell>
          <cell r="D781">
            <v>1</v>
          </cell>
          <cell r="E781">
            <v>143</v>
          </cell>
          <cell r="F781">
            <v>143</v>
          </cell>
          <cell r="G781">
            <v>1</v>
          </cell>
          <cell r="H781" t="str">
            <v>м</v>
          </cell>
          <cell r="I781" t="str">
            <v>ппр</v>
          </cell>
          <cell r="K781" t="str">
            <v>00-00001035</v>
          </cell>
        </row>
        <row r="782">
          <cell r="B782" t="str">
            <v>Муфта полипропиленовая разъемная 20 мм х 1" ВР VTp.762.0.02006</v>
          </cell>
          <cell r="C782" t="str">
            <v>шт.</v>
          </cell>
          <cell r="D782">
            <v>1</v>
          </cell>
          <cell r="E782">
            <v>168</v>
          </cell>
          <cell r="F782">
            <v>168</v>
          </cell>
          <cell r="G782">
            <v>1</v>
          </cell>
          <cell r="H782" t="str">
            <v>м</v>
          </cell>
          <cell r="I782" t="str">
            <v>ппр*р</v>
          </cell>
          <cell r="K782" t="str">
            <v>00-00001028</v>
          </cell>
        </row>
        <row r="783">
          <cell r="B783" t="str">
            <v>Муфта полипропиленовая разъемная 20 мм х 1" НР VTp.761.0.02006</v>
          </cell>
          <cell r="C783" t="str">
            <v>шт.</v>
          </cell>
          <cell r="D783">
            <v>1</v>
          </cell>
          <cell r="E783">
            <v>190</v>
          </cell>
          <cell r="F783">
            <v>190</v>
          </cell>
          <cell r="G783">
            <v>1</v>
          </cell>
          <cell r="H783" t="str">
            <v>м</v>
          </cell>
          <cell r="I783" t="str">
            <v>ппр*р</v>
          </cell>
          <cell r="K783" t="str">
            <v>00-00001021</v>
          </cell>
        </row>
        <row r="784">
          <cell r="B784" t="str">
            <v>Муфта полипропиленовая разъемная 20 мм х 1/2" ВР VTp.762.0.02004</v>
          </cell>
          <cell r="C784" t="str">
            <v>шт.</v>
          </cell>
          <cell r="D784">
            <v>1</v>
          </cell>
          <cell r="E784">
            <v>108</v>
          </cell>
          <cell r="F784">
            <v>108</v>
          </cell>
          <cell r="G784">
            <v>1</v>
          </cell>
          <cell r="H784" t="str">
            <v>м</v>
          </cell>
          <cell r="I784" t="str">
            <v>ппр*р</v>
          </cell>
          <cell r="K784" t="str">
            <v>00-00001026</v>
          </cell>
        </row>
        <row r="785">
          <cell r="B785" t="str">
            <v>Муфта полипропиленовая разъемная 20 мм х 1/2" НР VTp.761.0.02004</v>
          </cell>
          <cell r="C785" t="str">
            <v>шт.</v>
          </cell>
          <cell r="D785">
            <v>1</v>
          </cell>
          <cell r="E785">
            <v>114</v>
          </cell>
          <cell r="F785">
            <v>114</v>
          </cell>
          <cell r="G785">
            <v>1</v>
          </cell>
          <cell r="H785" t="str">
            <v>м</v>
          </cell>
          <cell r="I785" t="str">
            <v>ппр*р</v>
          </cell>
          <cell r="K785" t="str">
            <v>00-00001019</v>
          </cell>
        </row>
        <row r="786">
          <cell r="B786" t="str">
            <v>Муфта полипропиленовая разъемная 20 мм х 3/4" ВР VTp.762.0.02005</v>
          </cell>
          <cell r="C786" t="str">
            <v>шт.</v>
          </cell>
          <cell r="D786">
            <v>1</v>
          </cell>
          <cell r="E786">
            <v>179</v>
          </cell>
          <cell r="F786">
            <v>179</v>
          </cell>
          <cell r="G786">
            <v>1</v>
          </cell>
          <cell r="H786" t="str">
            <v>м</v>
          </cell>
          <cell r="I786" t="str">
            <v>ппр*р</v>
          </cell>
          <cell r="K786" t="str">
            <v>00-00001027</v>
          </cell>
        </row>
        <row r="787">
          <cell r="B787" t="str">
            <v>Муфта полипропиленовая разъемная 20 мм х 3/4" НР VTp.761.0.02005</v>
          </cell>
          <cell r="C787" t="str">
            <v>шт.</v>
          </cell>
          <cell r="D787">
            <v>1</v>
          </cell>
          <cell r="E787">
            <v>146</v>
          </cell>
          <cell r="F787">
            <v>146</v>
          </cell>
          <cell r="G787">
            <v>1</v>
          </cell>
          <cell r="H787" t="str">
            <v>м</v>
          </cell>
          <cell r="I787" t="str">
            <v>ппр*р</v>
          </cell>
          <cell r="K787" t="str">
            <v>00-00001020</v>
          </cell>
        </row>
        <row r="788">
          <cell r="B788" t="str">
            <v>Муфта полипропиленовая разъемная 25 мм VTp.763.0.025</v>
          </cell>
          <cell r="C788" t="str">
            <v>шт.</v>
          </cell>
          <cell r="D788">
            <v>1</v>
          </cell>
          <cell r="E788">
            <v>227</v>
          </cell>
          <cell r="F788">
            <v>227</v>
          </cell>
          <cell r="G788">
            <v>1</v>
          </cell>
          <cell r="H788" t="str">
            <v>м</v>
          </cell>
          <cell r="I788" t="str">
            <v>ппр</v>
          </cell>
          <cell r="K788" t="str">
            <v>00-00001036</v>
          </cell>
        </row>
        <row r="789">
          <cell r="B789" t="str">
            <v>Муфта полипропиленовая разъемная 25 мм х 1" ВР VTp.762.0.02506</v>
          </cell>
          <cell r="C789" t="str">
            <v>шт.</v>
          </cell>
          <cell r="D789">
            <v>1</v>
          </cell>
          <cell r="E789">
            <v>201</v>
          </cell>
          <cell r="F789">
            <v>201</v>
          </cell>
          <cell r="G789">
            <v>1</v>
          </cell>
          <cell r="H789" t="str">
            <v>м</v>
          </cell>
          <cell r="I789" t="str">
            <v>ппр*р</v>
          </cell>
          <cell r="K789" t="str">
            <v>00-00001030</v>
          </cell>
        </row>
        <row r="790">
          <cell r="B790" t="str">
            <v>Муфта полипропиленовая разъемная 25 мм х 1" НР VTp.761.0.02506</v>
          </cell>
          <cell r="C790" t="str">
            <v>шт.</v>
          </cell>
          <cell r="D790">
            <v>1</v>
          </cell>
          <cell r="E790">
            <v>250</v>
          </cell>
          <cell r="F790">
            <v>250</v>
          </cell>
          <cell r="G790">
            <v>1</v>
          </cell>
          <cell r="H790" t="str">
            <v>м</v>
          </cell>
          <cell r="I790" t="str">
            <v>ппр*р</v>
          </cell>
          <cell r="K790" t="str">
            <v>00-00001023</v>
          </cell>
        </row>
        <row r="791">
          <cell r="B791" t="str">
            <v>Муфта полипропиленовая разъемная 25 мм х 3/4" ВР VTp.762.0.02505</v>
          </cell>
          <cell r="C791" t="str">
            <v>шт.</v>
          </cell>
          <cell r="D791">
            <v>1</v>
          </cell>
          <cell r="E791">
            <v>181</v>
          </cell>
          <cell r="F791">
            <v>181</v>
          </cell>
          <cell r="G791">
            <v>1</v>
          </cell>
          <cell r="H791" t="str">
            <v>м</v>
          </cell>
          <cell r="I791" t="str">
            <v>ппр*р</v>
          </cell>
          <cell r="K791" t="str">
            <v>00-00001029</v>
          </cell>
        </row>
        <row r="792">
          <cell r="B792" t="str">
            <v>Муфта полипропиленовая разъемная 25 мм х 3/4" НР VTp.761.0.02505</v>
          </cell>
          <cell r="C792" t="str">
            <v>шт.</v>
          </cell>
          <cell r="D792">
            <v>1</v>
          </cell>
          <cell r="E792">
            <v>203</v>
          </cell>
          <cell r="F792">
            <v>203</v>
          </cell>
          <cell r="G792">
            <v>1</v>
          </cell>
          <cell r="H792" t="str">
            <v>м</v>
          </cell>
          <cell r="I792" t="str">
            <v>ппр*р</v>
          </cell>
          <cell r="K792" t="str">
            <v>00-00001022</v>
          </cell>
        </row>
        <row r="793">
          <cell r="B793" t="str">
            <v>Муфта полипропиленовая разъемная 25х1" НР</v>
          </cell>
          <cell r="C793" t="str">
            <v>шт.</v>
          </cell>
          <cell r="E793">
            <v>275</v>
          </cell>
          <cell r="F793">
            <v>0</v>
          </cell>
          <cell r="G793">
            <v>1</v>
          </cell>
          <cell r="H793" t="str">
            <v>м</v>
          </cell>
          <cell r="I793" t="str">
            <v>ппр</v>
          </cell>
          <cell r="J793" t="str">
            <v>сг</v>
          </cell>
        </row>
        <row r="794">
          <cell r="B794" t="str">
            <v>Муфта полипропиленовая разъемная 32 мм VTp.763.0.032</v>
          </cell>
          <cell r="C794" t="str">
            <v>шт.</v>
          </cell>
          <cell r="D794">
            <v>1</v>
          </cell>
          <cell r="E794">
            <v>287</v>
          </cell>
          <cell r="F794">
            <v>287</v>
          </cell>
          <cell r="G794">
            <v>1</v>
          </cell>
          <cell r="H794" t="str">
            <v>м</v>
          </cell>
          <cell r="I794" t="str">
            <v>ппр</v>
          </cell>
          <cell r="K794" t="str">
            <v>00-00001037</v>
          </cell>
        </row>
        <row r="795">
          <cell r="B795" t="str">
            <v>Муфта полипропиленовая разъемная 32 мм х 1" ВР VTp.762.0.03206</v>
          </cell>
          <cell r="C795" t="str">
            <v>шт.</v>
          </cell>
          <cell r="D795">
            <v>1</v>
          </cell>
          <cell r="E795">
            <v>235</v>
          </cell>
          <cell r="F795">
            <v>235</v>
          </cell>
          <cell r="G795">
            <v>1</v>
          </cell>
          <cell r="H795" t="str">
            <v>м</v>
          </cell>
          <cell r="I795" t="str">
            <v>ппр*р</v>
          </cell>
          <cell r="K795" t="str">
            <v>00-00001031</v>
          </cell>
        </row>
        <row r="796">
          <cell r="B796" t="str">
            <v>Муфта полипропиленовая разъемная 32 мм х 1" НР VTp.761.0.03206</v>
          </cell>
          <cell r="C796" t="str">
            <v>шт.</v>
          </cell>
          <cell r="D796">
            <v>1</v>
          </cell>
          <cell r="E796">
            <v>270</v>
          </cell>
          <cell r="F796">
            <v>270</v>
          </cell>
          <cell r="G796">
            <v>1</v>
          </cell>
          <cell r="H796" t="str">
            <v>м</v>
          </cell>
          <cell r="I796" t="str">
            <v>ппр*р</v>
          </cell>
          <cell r="K796" t="str">
            <v>00-00001024</v>
          </cell>
        </row>
        <row r="797">
          <cell r="B797" t="str">
            <v>Муфта полипропиленовая разъемная 40 мм VTp.763.0.040</v>
          </cell>
          <cell r="C797" t="str">
            <v>шт.</v>
          </cell>
          <cell r="D797">
            <v>1</v>
          </cell>
          <cell r="E797">
            <v>516</v>
          </cell>
          <cell r="F797">
            <v>516</v>
          </cell>
          <cell r="G797">
            <v>1</v>
          </cell>
          <cell r="H797" t="str">
            <v>м</v>
          </cell>
          <cell r="I797" t="str">
            <v>ппр</v>
          </cell>
          <cell r="K797" t="str">
            <v>00-00001038</v>
          </cell>
        </row>
        <row r="798">
          <cell r="B798" t="str">
            <v>Муфта полипропиленовая разъемная 40 мм x 1 1/4" ВР VTp.762.0.04007</v>
          </cell>
          <cell r="C798" t="str">
            <v>шт.</v>
          </cell>
          <cell r="D798">
            <v>1</v>
          </cell>
          <cell r="E798">
            <v>378</v>
          </cell>
          <cell r="F798">
            <v>378</v>
          </cell>
          <cell r="G798">
            <v>1</v>
          </cell>
          <cell r="H798" t="str">
            <v>м</v>
          </cell>
          <cell r="I798" t="str">
            <v>ппр*р</v>
          </cell>
          <cell r="K798" t="str">
            <v>00-00001032</v>
          </cell>
        </row>
        <row r="799">
          <cell r="B799" t="str">
            <v>Муфта полипропиленовая разъемная 40 мм х 1 1/4" НР VTp.761.0.04007</v>
          </cell>
          <cell r="C799" t="str">
            <v>шт.</v>
          </cell>
          <cell r="D799">
            <v>1</v>
          </cell>
          <cell r="E799">
            <v>479</v>
          </cell>
          <cell r="F799">
            <v>479</v>
          </cell>
          <cell r="G799">
            <v>1</v>
          </cell>
          <cell r="H799" t="str">
            <v>м</v>
          </cell>
          <cell r="I799" t="str">
            <v>ппр*р</v>
          </cell>
          <cell r="K799" t="str">
            <v>00-00001025</v>
          </cell>
        </row>
        <row r="800">
          <cell r="B800" t="str">
            <v>Муфта полипропиленовая разъемная 50 мм x 1 1/2" ВР VTp.762.0.05008</v>
          </cell>
          <cell r="C800" t="str">
            <v>шт.</v>
          </cell>
          <cell r="D800">
            <v>1</v>
          </cell>
          <cell r="E800">
            <v>898</v>
          </cell>
          <cell r="F800">
            <v>898</v>
          </cell>
          <cell r="G800">
            <v>1</v>
          </cell>
          <cell r="H800" t="str">
            <v>м</v>
          </cell>
          <cell r="I800" t="str">
            <v>ппр*р</v>
          </cell>
          <cell r="K800" t="str">
            <v>00-00001033</v>
          </cell>
        </row>
        <row r="801">
          <cell r="B801" t="str">
            <v>Муфта полипропиленовая разъемная 63 мм х 2" ВР VTp.762.0.06309</v>
          </cell>
          <cell r="C801" t="str">
            <v>шт.</v>
          </cell>
          <cell r="D801">
            <v>1</v>
          </cell>
          <cell r="E801">
            <v>2341</v>
          </cell>
          <cell r="F801">
            <v>2341</v>
          </cell>
          <cell r="G801">
            <v>1</v>
          </cell>
          <cell r="H801" t="str">
            <v>м</v>
          </cell>
          <cell r="I801" t="str">
            <v>ппр*р</v>
          </cell>
          <cell r="K801" t="str">
            <v>00-00001034</v>
          </cell>
        </row>
        <row r="802">
          <cell r="B802" t="str">
            <v>Муфта полипропиленовая разъемная американка 32х1" ВР</v>
          </cell>
          <cell r="C802" t="str">
            <v>шт.</v>
          </cell>
          <cell r="E802">
            <v>287</v>
          </cell>
          <cell r="F802">
            <v>0</v>
          </cell>
          <cell r="G802">
            <v>1</v>
          </cell>
          <cell r="H802" t="str">
            <v>м</v>
          </cell>
          <cell r="I802" t="str">
            <v>ппр</v>
          </cell>
          <cell r="J802" t="str">
            <v>сг</v>
          </cell>
        </row>
        <row r="803">
          <cell r="B803" t="str">
            <v>Муфта полипропиленовая разъемная американка 32х1" НР</v>
          </cell>
          <cell r="C803" t="str">
            <v>шт.</v>
          </cell>
          <cell r="E803">
            <v>329</v>
          </cell>
          <cell r="F803">
            <v>0</v>
          </cell>
          <cell r="G803">
            <v>1</v>
          </cell>
          <cell r="H803" t="str">
            <v>м</v>
          </cell>
          <cell r="I803" t="str">
            <v>ппр</v>
          </cell>
          <cell r="J803" t="str">
            <v>сг</v>
          </cell>
          <cell r="K803" t="str">
            <v>00-00000471</v>
          </cell>
        </row>
        <row r="804">
          <cell r="B804" t="str">
            <v>Муфта полипропиленовая с накидной гайкой 20 мм х 1/2" ВР VTp.708.0.02004</v>
          </cell>
          <cell r="C804" t="str">
            <v>шт.</v>
          </cell>
          <cell r="D804">
            <v>1</v>
          </cell>
          <cell r="E804">
            <v>105</v>
          </cell>
          <cell r="F804">
            <v>105</v>
          </cell>
          <cell r="G804">
            <v>1</v>
          </cell>
          <cell r="H804" t="str">
            <v>м</v>
          </cell>
          <cell r="I804" t="str">
            <v>ппр*р</v>
          </cell>
          <cell r="K804" t="str">
            <v>00-00000939</v>
          </cell>
        </row>
        <row r="805">
          <cell r="B805" t="str">
            <v>Муфта полипропиленовая с накидной гайкой 20 мм х 3/4" ВР VTp.708.0.02005</v>
          </cell>
          <cell r="C805" t="str">
            <v>шт.</v>
          </cell>
          <cell r="D805">
            <v>1</v>
          </cell>
          <cell r="E805">
            <v>148</v>
          </cell>
          <cell r="F805">
            <v>148</v>
          </cell>
          <cell r="G805">
            <v>1</v>
          </cell>
          <cell r="H805" t="str">
            <v>м</v>
          </cell>
          <cell r="I805" t="str">
            <v>ппр*р</v>
          </cell>
          <cell r="K805" t="str">
            <v>00-00000942</v>
          </cell>
        </row>
        <row r="806">
          <cell r="B806" t="str">
            <v>Муфта полипропиленовая с накидной гайкой 25 мм х 1" ВР VTp.708.0.02506</v>
          </cell>
          <cell r="C806" t="str">
            <v>шт.</v>
          </cell>
          <cell r="D806">
            <v>1</v>
          </cell>
          <cell r="E806">
            <v>180</v>
          </cell>
          <cell r="F806">
            <v>180</v>
          </cell>
          <cell r="G806">
            <v>1</v>
          </cell>
          <cell r="H806" t="str">
            <v>м</v>
          </cell>
          <cell r="I806" t="str">
            <v>ппр*р</v>
          </cell>
          <cell r="K806" t="str">
            <v>00-00000943</v>
          </cell>
        </row>
        <row r="807">
          <cell r="B807" t="str">
            <v>Муфта полипропиленовая с накидной гайкой 25 мм х 3/4" ВР VTp.708.0.02505</v>
          </cell>
          <cell r="C807" t="str">
            <v>шт.</v>
          </cell>
          <cell r="D807">
            <v>1</v>
          </cell>
          <cell r="E807">
            <v>134</v>
          </cell>
          <cell r="F807">
            <v>134</v>
          </cell>
          <cell r="G807">
            <v>1</v>
          </cell>
          <cell r="H807" t="str">
            <v>м</v>
          </cell>
          <cell r="I807" t="str">
            <v>ппр*р</v>
          </cell>
          <cell r="K807" t="str">
            <v>00-00000940</v>
          </cell>
        </row>
        <row r="808">
          <cell r="B808" t="str">
            <v>Муфта полипропиленовая с накидной гайкой 25х1" ВР</v>
          </cell>
          <cell r="C808" t="str">
            <v>шт.</v>
          </cell>
          <cell r="E808">
            <v>413</v>
          </cell>
          <cell r="F808">
            <v>0</v>
          </cell>
          <cell r="G808">
            <v>1</v>
          </cell>
          <cell r="H808" t="str">
            <v>м</v>
          </cell>
          <cell r="I808" t="str">
            <v>ппр</v>
          </cell>
          <cell r="J808" t="str">
            <v>сг</v>
          </cell>
        </row>
        <row r="809">
          <cell r="B809" t="str">
            <v>Муфта полипропиленовая с накидной гайкой 32 мм x 1" ВР VTp.708.0.03206</v>
          </cell>
          <cell r="C809" t="str">
            <v>шт.</v>
          </cell>
          <cell r="D809">
            <v>1</v>
          </cell>
          <cell r="E809">
            <v>203</v>
          </cell>
          <cell r="F809">
            <v>203</v>
          </cell>
          <cell r="G809">
            <v>1</v>
          </cell>
          <cell r="H809" t="str">
            <v>м</v>
          </cell>
          <cell r="I809" t="str">
            <v>ппр*р</v>
          </cell>
          <cell r="K809" t="str">
            <v>00-00000941</v>
          </cell>
        </row>
        <row r="810">
          <cell r="B810" t="str">
            <v>Муфта разъемная 1" ВР х 1" НР</v>
          </cell>
          <cell r="C810" t="str">
            <v>шт.</v>
          </cell>
          <cell r="E810">
            <v>474</v>
          </cell>
          <cell r="F810">
            <v>0</v>
          </cell>
          <cell r="G810">
            <v>1</v>
          </cell>
          <cell r="H810" t="str">
            <v>м</v>
          </cell>
          <cell r="I810" t="str">
            <v>р</v>
          </cell>
          <cell r="J810" t="str">
            <v>сг</v>
          </cell>
        </row>
        <row r="811">
          <cell r="B811" t="str">
            <v>Муфта разъемная 1/2" ВР х 1/2" НР</v>
          </cell>
          <cell r="C811" t="str">
            <v>шт.</v>
          </cell>
          <cell r="E811">
            <v>153</v>
          </cell>
          <cell r="F811">
            <v>0</v>
          </cell>
          <cell r="G811">
            <v>1</v>
          </cell>
          <cell r="H811" t="str">
            <v>м</v>
          </cell>
          <cell r="I811" t="str">
            <v>р</v>
          </cell>
          <cell r="J811" t="str">
            <v>сг</v>
          </cell>
          <cell r="K811" t="str">
            <v>00-00000102</v>
          </cell>
        </row>
        <row r="812">
          <cell r="B812" t="str">
            <v>Муфта соединительная  110 мм. внутренняя  двухраструбная</v>
          </cell>
          <cell r="C812" t="str">
            <v>шт.</v>
          </cell>
          <cell r="E812">
            <v>97</v>
          </cell>
          <cell r="F812">
            <v>0</v>
          </cell>
          <cell r="G812">
            <v>1</v>
          </cell>
          <cell r="H812" t="str">
            <v>м</v>
          </cell>
          <cell r="I812" t="str">
            <v>к</v>
          </cell>
          <cell r="K812" t="str">
            <v>00-00000173</v>
          </cell>
        </row>
        <row r="813">
          <cell r="B813" t="str">
            <v>Муфта соединительная 160 мм. двухраструбная</v>
          </cell>
          <cell r="C813" t="str">
            <v>шт.</v>
          </cell>
          <cell r="E813">
            <v>335</v>
          </cell>
          <cell r="F813">
            <v>0</v>
          </cell>
          <cell r="G813">
            <v>1</v>
          </cell>
          <cell r="H813" t="str">
            <v>м</v>
          </cell>
          <cell r="I813" t="str">
            <v>к</v>
          </cell>
          <cell r="K813" t="str">
            <v>00-00000174</v>
          </cell>
        </row>
        <row r="814">
          <cell r="B814" t="str">
            <v>Муфта термоусадочная</v>
          </cell>
          <cell r="C814" t="str">
            <v>шт.</v>
          </cell>
          <cell r="E814">
            <v>815</v>
          </cell>
          <cell r="F814">
            <v>0</v>
          </cell>
          <cell r="G814">
            <v>1</v>
          </cell>
          <cell r="H814" t="str">
            <v>м</v>
          </cell>
          <cell r="K814" t="str">
            <v>00-00000269</v>
          </cell>
        </row>
        <row r="815">
          <cell r="B815" t="str">
            <v>Насос дренажный DAB NOVA 300 М-А</v>
          </cell>
          <cell r="C815" t="str">
            <v>шт.</v>
          </cell>
          <cell r="D815">
            <v>1</v>
          </cell>
          <cell r="E815">
            <v>7000</v>
          </cell>
          <cell r="F815">
            <v>7000</v>
          </cell>
          <cell r="G815">
            <v>1</v>
          </cell>
        </row>
        <row r="816">
          <cell r="B816" t="str">
            <v>Насос скважинный Belamos tf3 110</v>
          </cell>
          <cell r="C816" t="str">
            <v>шт.</v>
          </cell>
          <cell r="E816">
            <v>17901</v>
          </cell>
          <cell r="F816">
            <v>0</v>
          </cell>
          <cell r="G816">
            <v>1</v>
          </cell>
          <cell r="K816" t="str">
            <v>00-00002097</v>
          </cell>
        </row>
        <row r="817">
          <cell r="B817" t="str">
            <v>Насос скважинный Belamos tf3 40</v>
          </cell>
          <cell r="C817" t="str">
            <v>шт.</v>
          </cell>
          <cell r="E817">
            <v>7865</v>
          </cell>
          <cell r="F817">
            <v>0</v>
          </cell>
          <cell r="G817">
            <v>1</v>
          </cell>
          <cell r="K817" t="str">
            <v>00-00000229</v>
          </cell>
        </row>
        <row r="818">
          <cell r="B818" t="str">
            <v>Насос скважинный Belamos tf3 -60</v>
          </cell>
          <cell r="C818" t="str">
            <v>шт.</v>
          </cell>
          <cell r="E818">
            <v>10368</v>
          </cell>
          <cell r="F818">
            <v>0</v>
          </cell>
          <cell r="G818">
            <v>1</v>
          </cell>
          <cell r="K818" t="str">
            <v>00-00000276</v>
          </cell>
        </row>
        <row r="819">
          <cell r="B819" t="str">
            <v>Насос скважинный Belamos tf3 80</v>
          </cell>
          <cell r="C819" t="str">
            <v>шт.</v>
          </cell>
          <cell r="E819">
            <v>13858</v>
          </cell>
          <cell r="F819">
            <v>0</v>
          </cell>
          <cell r="G819">
            <v>1</v>
          </cell>
          <cell r="K819" t="str">
            <v>00-00000323</v>
          </cell>
        </row>
        <row r="820">
          <cell r="B820" t="str">
            <v>Насос фекальный Belamos DWP 1300 CS</v>
          </cell>
          <cell r="C820" t="str">
            <v>шт.</v>
          </cell>
          <cell r="D820">
            <v>1</v>
          </cell>
          <cell r="E820">
            <v>12818</v>
          </cell>
          <cell r="F820">
            <v>12818</v>
          </cell>
          <cell r="G820">
            <v>1</v>
          </cell>
          <cell r="K820" t="str">
            <v>00-00002098</v>
          </cell>
        </row>
        <row r="821">
          <cell r="B821" t="str">
            <v>Насос фекальный DAB FEKA VS 1200M</v>
          </cell>
          <cell r="C821" t="str">
            <v>шт.</v>
          </cell>
          <cell r="D821">
            <v>1</v>
          </cell>
          <cell r="E821">
            <v>34849</v>
          </cell>
          <cell r="F821">
            <v>34849</v>
          </cell>
          <cell r="G821">
            <v>1</v>
          </cell>
          <cell r="K821" t="str">
            <v>00-00000244</v>
          </cell>
        </row>
        <row r="822">
          <cell r="B822" t="str">
            <v>Насос фекальный DAB FEKA VS 550 М-А</v>
          </cell>
          <cell r="C822" t="str">
            <v>шт.</v>
          </cell>
          <cell r="D822">
            <v>1</v>
          </cell>
          <cell r="E822">
            <v>21880</v>
          </cell>
          <cell r="F822">
            <v>21880</v>
          </cell>
          <cell r="G822">
            <v>1</v>
          </cell>
        </row>
        <row r="823">
          <cell r="B823" t="str">
            <v>Насос фекальный Джилекс «Фекальник» 150/7 Н</v>
          </cell>
          <cell r="C823" t="str">
            <v>шт.</v>
          </cell>
          <cell r="D823">
            <v>1</v>
          </cell>
          <cell r="E823">
            <v>6900</v>
          </cell>
          <cell r="F823">
            <v>6900</v>
          </cell>
          <cell r="G823">
            <v>1</v>
          </cell>
        </row>
        <row r="824">
          <cell r="B824" t="str">
            <v>Насос фекальный Джилекс «Фекальник» 230/8</v>
          </cell>
          <cell r="C824" t="str">
            <v>шт.</v>
          </cell>
          <cell r="D824">
            <v>1</v>
          </cell>
          <cell r="E824">
            <v>5060</v>
          </cell>
          <cell r="F824">
            <v>5060</v>
          </cell>
          <cell r="G824">
            <v>1</v>
          </cell>
        </row>
        <row r="825">
          <cell r="B825" t="str">
            <v>Насос циркуляционный VRS 25/4-130 VRS.254.13.0</v>
          </cell>
          <cell r="C825" t="str">
            <v>шт.</v>
          </cell>
          <cell r="D825">
            <v>1</v>
          </cell>
          <cell r="E825">
            <v>3466</v>
          </cell>
          <cell r="F825">
            <v>3466</v>
          </cell>
          <cell r="G825">
            <v>1</v>
          </cell>
          <cell r="H825" t="str">
            <v>Насосн.оборуд.</v>
          </cell>
          <cell r="K825" t="str">
            <v>00-00001819</v>
          </cell>
        </row>
        <row r="826">
          <cell r="B826" t="str">
            <v>Насос циркуляционный VRS 25/4-180 VRS.254.18.0</v>
          </cell>
          <cell r="C826" t="str">
            <v>шт.</v>
          </cell>
          <cell r="D826">
            <v>1</v>
          </cell>
          <cell r="E826">
            <v>3466</v>
          </cell>
          <cell r="F826">
            <v>3466</v>
          </cell>
          <cell r="G826">
            <v>1</v>
          </cell>
          <cell r="H826" t="str">
            <v>Насосн.оборуд.</v>
          </cell>
          <cell r="K826" t="str">
            <v>00-00001827</v>
          </cell>
        </row>
        <row r="827">
          <cell r="B827" t="str">
            <v>Насос циркуляционный VRS 25/6-130 VRS.256.13.0</v>
          </cell>
          <cell r="C827" t="str">
            <v>шт.</v>
          </cell>
          <cell r="D827">
            <v>1</v>
          </cell>
          <cell r="E827">
            <v>3628</v>
          </cell>
          <cell r="F827">
            <v>3628</v>
          </cell>
          <cell r="G827">
            <v>1</v>
          </cell>
          <cell r="H827" t="str">
            <v>Насосн.оборуд.</v>
          </cell>
          <cell r="K827" t="str">
            <v>00-00001826</v>
          </cell>
        </row>
        <row r="828">
          <cell r="B828" t="str">
            <v>Насос циркуляционный VRS 25/6-180 VRS.256.18.0</v>
          </cell>
          <cell r="C828" t="str">
            <v>шт.</v>
          </cell>
          <cell r="D828">
            <v>1</v>
          </cell>
          <cell r="E828">
            <v>3628</v>
          </cell>
          <cell r="F828">
            <v>3628</v>
          </cell>
          <cell r="G828">
            <v>1</v>
          </cell>
          <cell r="H828" t="str">
            <v>Насосн.оборуд.</v>
          </cell>
          <cell r="K828" t="str">
            <v>00-00001825</v>
          </cell>
        </row>
        <row r="829">
          <cell r="B829" t="str">
            <v>Насос циркуляционный VRS 25/8-180 VRS.258.18.0</v>
          </cell>
          <cell r="C829" t="str">
            <v>шт.</v>
          </cell>
          <cell r="D829">
            <v>1</v>
          </cell>
          <cell r="E829">
            <v>6771</v>
          </cell>
          <cell r="F829">
            <v>6771</v>
          </cell>
          <cell r="G829">
            <v>1</v>
          </cell>
          <cell r="H829" t="str">
            <v>Насосн.оборуд.</v>
          </cell>
          <cell r="K829" t="str">
            <v>00-00001824</v>
          </cell>
        </row>
        <row r="830">
          <cell r="B830" t="str">
            <v>Насос циркуляционный VRS 32/4-180 VRS.324.18.0</v>
          </cell>
          <cell r="C830" t="str">
            <v>шт.</v>
          </cell>
          <cell r="D830">
            <v>1</v>
          </cell>
          <cell r="E830">
            <v>3690</v>
          </cell>
          <cell r="F830">
            <v>3690</v>
          </cell>
          <cell r="G830">
            <v>1</v>
          </cell>
          <cell r="H830" t="str">
            <v>Насосн.оборуд.</v>
          </cell>
          <cell r="K830" t="str">
            <v>00-00001823</v>
          </cell>
        </row>
        <row r="831">
          <cell r="B831" t="str">
            <v>Насос циркуляционный VRS 32/6-180 VRS.326.18.0</v>
          </cell>
          <cell r="C831" t="str">
            <v>шт.</v>
          </cell>
          <cell r="D831">
            <v>1</v>
          </cell>
          <cell r="E831">
            <v>3852</v>
          </cell>
          <cell r="F831">
            <v>3852</v>
          </cell>
          <cell r="G831">
            <v>1</v>
          </cell>
          <cell r="H831" t="str">
            <v>Насосн.оборуд.</v>
          </cell>
          <cell r="K831" t="str">
            <v>00-00001822</v>
          </cell>
        </row>
        <row r="832">
          <cell r="B832" t="str">
            <v>Насос циркуляционный VRS 32/8-180 VRS.328.18.0</v>
          </cell>
          <cell r="C832" t="str">
            <v>шт.</v>
          </cell>
          <cell r="D832">
            <v>1</v>
          </cell>
          <cell r="E832">
            <v>7158</v>
          </cell>
          <cell r="F832">
            <v>7158</v>
          </cell>
          <cell r="G832">
            <v>1</v>
          </cell>
          <cell r="H832" t="str">
            <v>Насосн.оборуд.</v>
          </cell>
          <cell r="K832" t="str">
            <v>00-00001821</v>
          </cell>
        </row>
        <row r="833">
          <cell r="B833" t="str">
            <v>Насос циркуляционный для ГВС 220 В (50 Гц), 1/2" ВР VSB.004.15.0</v>
          </cell>
          <cell r="C833" t="str">
            <v>шт.</v>
          </cell>
          <cell r="D833">
            <v>1</v>
          </cell>
          <cell r="E833">
            <v>5025</v>
          </cell>
          <cell r="F833">
            <v>5025</v>
          </cell>
          <cell r="G833">
            <v>1</v>
          </cell>
          <cell r="H833" t="str">
            <v>Насосн.оборуд.</v>
          </cell>
          <cell r="K833" t="str">
            <v>00-00001818</v>
          </cell>
        </row>
        <row r="834">
          <cell r="B834" t="str">
            <v>Насос циркуляционный с частотным регулированием VRS 25/6EA-130 VRS.256EA.13.0</v>
          </cell>
          <cell r="C834" t="str">
            <v>шт.</v>
          </cell>
          <cell r="D834">
            <v>1</v>
          </cell>
          <cell r="E834">
            <v>7897</v>
          </cell>
          <cell r="F834">
            <v>7897</v>
          </cell>
          <cell r="G834">
            <v>1</v>
          </cell>
          <cell r="H834" t="str">
            <v>Насосн.оборуд.</v>
          </cell>
          <cell r="K834" t="str">
            <v>00-00001820</v>
          </cell>
        </row>
        <row r="835">
          <cell r="B835" t="str">
            <v>Насос циркуляционный с частотным регулированием VRS 25/6EA-180 VRS.256EA.18.0</v>
          </cell>
          <cell r="C835" t="str">
            <v>шт.</v>
          </cell>
          <cell r="D835">
            <v>1</v>
          </cell>
          <cell r="E835">
            <v>7897</v>
          </cell>
          <cell r="F835">
            <v>7897</v>
          </cell>
          <cell r="G835">
            <v>1</v>
          </cell>
          <cell r="H835" t="str">
            <v>Насосн.оборуд.</v>
          </cell>
          <cell r="K835" t="str">
            <v>00-00001828</v>
          </cell>
        </row>
        <row r="836">
          <cell r="B836" t="str">
            <v>Насос-автомат (насосная станция) "ДЖАМБО" с контролем потока 60/35 П-К</v>
          </cell>
          <cell r="C836" t="str">
            <v>шт.</v>
          </cell>
          <cell r="E836">
            <v>7455</v>
          </cell>
          <cell r="F836">
            <v>0</v>
          </cell>
          <cell r="G836">
            <v>1</v>
          </cell>
        </row>
        <row r="837">
          <cell r="B837" t="str">
            <v>Насосная станция AL-KO HW 3000 Inox Classic</v>
          </cell>
          <cell r="C837" t="str">
            <v>шт.</v>
          </cell>
          <cell r="E837">
            <v>10690</v>
          </cell>
          <cell r="F837">
            <v>0</v>
          </cell>
          <cell r="G837">
            <v>1</v>
          </cell>
        </row>
        <row r="838">
          <cell r="B838" t="str">
            <v>Насосная станция AL-KO HW 3500</v>
          </cell>
          <cell r="C838" t="str">
            <v>шт.</v>
          </cell>
          <cell r="D838">
            <v>1</v>
          </cell>
          <cell r="E838">
            <v>11690</v>
          </cell>
          <cell r="F838">
            <v>11690</v>
          </cell>
          <cell r="G838">
            <v>1</v>
          </cell>
        </row>
        <row r="839">
          <cell r="B839" t="str">
            <v>Насосная станция City pumps UP24H / IP 07M</v>
          </cell>
          <cell r="C839" t="str">
            <v>м</v>
          </cell>
          <cell r="E839">
            <v>14780</v>
          </cell>
          <cell r="F839">
            <v>0</v>
          </cell>
          <cell r="G839">
            <v>1</v>
          </cell>
        </row>
        <row r="840">
          <cell r="B840" t="str">
            <v>Насосно-смесительный узел для теплого пола VALTEC COMBI 180 мм VT.COMBI.0.180</v>
          </cell>
          <cell r="C840" t="str">
            <v>шт.</v>
          </cell>
          <cell r="D840">
            <v>1</v>
          </cell>
          <cell r="E840">
            <v>19078</v>
          </cell>
          <cell r="F840">
            <v>19078</v>
          </cell>
          <cell r="G840">
            <v>1</v>
          </cell>
          <cell r="H840" t="str">
            <v>Вод.теп.пол</v>
          </cell>
          <cell r="K840" t="str">
            <v>00-00001714</v>
          </cell>
        </row>
        <row r="841">
          <cell r="B841" t="str">
            <v>Насосно-смесительный узел для теплого пола VALTEC COMBI.S 180 мм VT.COMBI.S.180</v>
          </cell>
          <cell r="C841" t="str">
            <v>шт.</v>
          </cell>
          <cell r="D841">
            <v>1</v>
          </cell>
          <cell r="E841">
            <v>20825</v>
          </cell>
          <cell r="F841">
            <v>20825</v>
          </cell>
          <cell r="G841">
            <v>1</v>
          </cell>
          <cell r="H841" t="str">
            <v>Вод.теп.пол</v>
          </cell>
          <cell r="K841" t="str">
            <v>00-00001718</v>
          </cell>
        </row>
        <row r="842">
          <cell r="B842" t="str">
            <v>Насосно-смесительный узел для теплого пола VALTEC DUALMIX 130 мм VT.DUAL.0.130</v>
          </cell>
          <cell r="C842" t="str">
            <v>шт.</v>
          </cell>
          <cell r="D842">
            <v>1</v>
          </cell>
          <cell r="E842">
            <v>18029</v>
          </cell>
          <cell r="F842">
            <v>18029</v>
          </cell>
          <cell r="G842">
            <v>1</v>
          </cell>
          <cell r="H842" t="str">
            <v>Вод.теп.пол</v>
          </cell>
          <cell r="K842" t="str">
            <v>00-00001719</v>
          </cell>
        </row>
        <row r="843">
          <cell r="B843" t="str">
            <v>Насосный модуль 1 1/4" VT.VAR10.G.07</v>
          </cell>
          <cell r="C843" t="str">
            <v>шт.</v>
          </cell>
          <cell r="D843">
            <v>1</v>
          </cell>
          <cell r="E843">
            <v>21390</v>
          </cell>
          <cell r="F843">
            <v>21390</v>
          </cell>
          <cell r="G843">
            <v>1</v>
          </cell>
          <cell r="H843" t="str">
            <v>Сист.модульн.монт.</v>
          </cell>
          <cell r="K843" t="str">
            <v>00-00001810</v>
          </cell>
        </row>
        <row r="844">
          <cell r="B844" t="str">
            <v>Насосный модуль с байпасом 1 1/4" VT.VAR11.G.07</v>
          </cell>
          <cell r="C844" t="str">
            <v>шт.</v>
          </cell>
          <cell r="D844">
            <v>1</v>
          </cell>
          <cell r="E844">
            <v>24444</v>
          </cell>
          <cell r="F844">
            <v>24444</v>
          </cell>
          <cell r="G844">
            <v>1</v>
          </cell>
          <cell r="H844" t="str">
            <v>Сист.модульн.монт.</v>
          </cell>
          <cell r="K844" t="str">
            <v>00-00001811</v>
          </cell>
        </row>
        <row r="845">
          <cell r="B845" t="str">
            <v>Насосный модуль с байпасом и трехходовым клапаном 1 1/4" VT.VAR20.G.07</v>
          </cell>
          <cell r="C845" t="str">
            <v>шт.</v>
          </cell>
          <cell r="D845">
            <v>1</v>
          </cell>
          <cell r="E845">
            <v>32304</v>
          </cell>
          <cell r="F845">
            <v>32304</v>
          </cell>
          <cell r="G845">
            <v>1</v>
          </cell>
          <cell r="H845" t="str">
            <v>Сист.модульн.монт.</v>
          </cell>
          <cell r="K845" t="str">
            <v>00-00001812</v>
          </cell>
        </row>
        <row r="846">
          <cell r="B846" t="str">
            <v>Насосный модуль с байпасом и четырехходовым клапаном 1 1/4" VT.VAR21.G.07</v>
          </cell>
          <cell r="C846" t="str">
            <v>шт.</v>
          </cell>
          <cell r="D846">
            <v>1</v>
          </cell>
          <cell r="E846">
            <v>31670</v>
          </cell>
          <cell r="F846">
            <v>31670</v>
          </cell>
          <cell r="G846">
            <v>1</v>
          </cell>
          <cell r="H846" t="str">
            <v>Сист.модульн.монт.</v>
          </cell>
          <cell r="K846" t="str">
            <v>00-00001813</v>
          </cell>
        </row>
        <row r="847">
          <cell r="B847" t="str">
            <v>Насосный отсек для септиков «Росток» Дачный / Загородный / Коттеджный</v>
          </cell>
          <cell r="C847" t="str">
            <v>шт.</v>
          </cell>
          <cell r="E847">
            <v>3860</v>
          </cell>
          <cell r="F847">
            <v>0</v>
          </cell>
          <cell r="G847">
            <v>1</v>
          </cell>
        </row>
        <row r="848">
          <cell r="B848" t="str">
            <v>Незамерзающая колонка 3/4" L-1890мм </v>
          </cell>
          <cell r="C848" t="str">
            <v>шт.</v>
          </cell>
          <cell r="D848">
            <v>1</v>
          </cell>
          <cell r="E848">
            <v>7800</v>
          </cell>
          <cell r="F848">
            <v>7800</v>
          </cell>
          <cell r="G848">
            <v>1</v>
          </cell>
        </row>
        <row r="849">
          <cell r="B849" t="str">
            <v>Неразъемный сгон 1/2" х 100 мм НР VTr.653.N.0410</v>
          </cell>
          <cell r="C849" t="str">
            <v>шт.</v>
          </cell>
          <cell r="D849">
            <v>1</v>
          </cell>
          <cell r="E849">
            <v>186</v>
          </cell>
          <cell r="F849">
            <v>186</v>
          </cell>
          <cell r="G849">
            <v>1</v>
          </cell>
          <cell r="I849" t="str">
            <v>фитинг-р</v>
          </cell>
          <cell r="K849" t="str">
            <v>00-00001441</v>
          </cell>
        </row>
        <row r="850">
          <cell r="B850" t="str">
            <v>Неразъемный сгон 1/2" х 150 мм НР VTr.653.N.0415</v>
          </cell>
          <cell r="C850" t="str">
            <v>шт.</v>
          </cell>
          <cell r="D850">
            <v>1</v>
          </cell>
          <cell r="E850">
            <v>295</v>
          </cell>
          <cell r="F850">
            <v>295</v>
          </cell>
          <cell r="G850">
            <v>1</v>
          </cell>
          <cell r="I850" t="str">
            <v>фитинг-р</v>
          </cell>
          <cell r="K850" t="str">
            <v>00-00001442</v>
          </cell>
        </row>
        <row r="851">
          <cell r="B851" t="str">
            <v>Неразъемный сгон 1/2" х 200 мм НР VTr.653.N.0420</v>
          </cell>
          <cell r="C851" t="str">
            <v>шт.</v>
          </cell>
          <cell r="D851">
            <v>1</v>
          </cell>
          <cell r="E851">
            <v>389</v>
          </cell>
          <cell r="F851">
            <v>389</v>
          </cell>
          <cell r="G851">
            <v>1</v>
          </cell>
          <cell r="I851" t="str">
            <v>фитинг-р</v>
          </cell>
          <cell r="K851" t="str">
            <v>00-00001443</v>
          </cell>
        </row>
        <row r="852">
          <cell r="B852" t="str">
            <v>Неразъемный сгон 1/2" х 250 мм НР VTr.653.N.0425</v>
          </cell>
          <cell r="C852" t="str">
            <v>шт.</v>
          </cell>
          <cell r="D852">
            <v>1</v>
          </cell>
          <cell r="E852">
            <v>481</v>
          </cell>
          <cell r="F852">
            <v>481</v>
          </cell>
          <cell r="G852">
            <v>1</v>
          </cell>
          <cell r="I852" t="str">
            <v>фитинг-р</v>
          </cell>
          <cell r="K852" t="str">
            <v>00-00001444</v>
          </cell>
        </row>
        <row r="853">
          <cell r="B853" t="str">
            <v>Неразъемный сгон 1/2" х 80 мм НР VTr.653.N.0408</v>
          </cell>
          <cell r="C853" t="str">
            <v>шт.</v>
          </cell>
          <cell r="D853">
            <v>1</v>
          </cell>
          <cell r="E853">
            <v>164</v>
          </cell>
          <cell r="F853">
            <v>164</v>
          </cell>
          <cell r="G853">
            <v>1</v>
          </cell>
          <cell r="I853" t="str">
            <v>фитинг-р</v>
          </cell>
          <cell r="K853" t="str">
            <v>00-00001440</v>
          </cell>
        </row>
        <row r="854">
          <cell r="B854" t="str">
            <v>Ниппель (бочонок) 1" нар(ш) х 1" нар(ш)</v>
          </cell>
          <cell r="C854" t="str">
            <v>шт.</v>
          </cell>
          <cell r="E854">
            <v>163</v>
          </cell>
          <cell r="F854">
            <v>0</v>
          </cell>
          <cell r="G854">
            <v>1</v>
          </cell>
          <cell r="H854" t="str">
            <v>н</v>
          </cell>
          <cell r="I854" t="str">
            <v>р</v>
          </cell>
        </row>
        <row r="855">
          <cell r="B855" t="str">
            <v>Ниппель (бочонок) 1/2" нар(ш) х 1/2" нар(ш)</v>
          </cell>
          <cell r="C855" t="str">
            <v>шт.</v>
          </cell>
          <cell r="E855">
            <v>39</v>
          </cell>
          <cell r="F855">
            <v>0</v>
          </cell>
          <cell r="G855">
            <v>1</v>
          </cell>
          <cell r="H855" t="str">
            <v>н</v>
          </cell>
          <cell r="I855" t="str">
            <v>р</v>
          </cell>
        </row>
        <row r="856">
          <cell r="B856" t="str">
            <v>Ниппель бочонок 1.1/4" нар(ш) х 1.1/4" нар(ш)</v>
          </cell>
          <cell r="C856" t="str">
            <v>шт.</v>
          </cell>
          <cell r="E856">
            <v>244</v>
          </cell>
          <cell r="F856">
            <v>0</v>
          </cell>
          <cell r="G856">
            <v>1</v>
          </cell>
          <cell r="H856" t="str">
            <v>н</v>
          </cell>
          <cell r="I856" t="str">
            <v>р</v>
          </cell>
        </row>
        <row r="857">
          <cell r="B857" t="str">
            <v>Ниппель бочонок 3/4" нар(ш) х 3/4" нар(ш)</v>
          </cell>
          <cell r="C857" t="str">
            <v>шт.</v>
          </cell>
          <cell r="E857">
            <v>77</v>
          </cell>
          <cell r="F857">
            <v>0</v>
          </cell>
          <cell r="G857">
            <v>1</v>
          </cell>
          <cell r="H857" t="str">
            <v>н</v>
          </cell>
          <cell r="I857" t="str">
            <v>р</v>
          </cell>
        </row>
        <row r="858">
          <cell r="B858" t="str">
            <v>Ниппель бочонок переходный 1" нар(ш) х 1 1/4" нар(ш)</v>
          </cell>
          <cell r="C858" t="str">
            <v>шт.</v>
          </cell>
          <cell r="E858">
            <v>290</v>
          </cell>
          <cell r="F858">
            <v>0</v>
          </cell>
          <cell r="G858">
            <v>1</v>
          </cell>
          <cell r="H858" t="str">
            <v>н</v>
          </cell>
          <cell r="I858" t="str">
            <v>р</v>
          </cell>
        </row>
        <row r="859">
          <cell r="B859" t="str">
            <v>Ниппель бочонок переходный 1" нар(ш) х 3/4" нар(ш)</v>
          </cell>
          <cell r="C859" t="str">
            <v>шт.</v>
          </cell>
          <cell r="E859">
            <v>134</v>
          </cell>
          <cell r="F859">
            <v>0</v>
          </cell>
          <cell r="G859">
            <v>1</v>
          </cell>
          <cell r="H859" t="str">
            <v>н</v>
          </cell>
          <cell r="I859" t="str">
            <v>р</v>
          </cell>
        </row>
        <row r="860">
          <cell r="B860" t="str">
            <v>Ниппель бочонок переходный 1/2" нар(ш) х 1/4" нар(ш)</v>
          </cell>
          <cell r="C860" t="str">
            <v>шт.</v>
          </cell>
          <cell r="E860">
            <v>53</v>
          </cell>
          <cell r="F860">
            <v>0</v>
          </cell>
          <cell r="G860">
            <v>1</v>
          </cell>
          <cell r="H860" t="str">
            <v>н</v>
          </cell>
          <cell r="I860" t="str">
            <v>р</v>
          </cell>
        </row>
        <row r="861">
          <cell r="B861" t="str">
            <v>Ниппель переходный 2" х 1" НР</v>
          </cell>
          <cell r="C861" t="str">
            <v>шт.</v>
          </cell>
          <cell r="E861">
            <v>454</v>
          </cell>
          <cell r="F861">
            <v>0</v>
          </cell>
          <cell r="G861">
            <v>1</v>
          </cell>
          <cell r="H861" t="str">
            <v>н</v>
          </cell>
          <cell r="I861" t="str">
            <v>р</v>
          </cell>
        </row>
        <row r="862">
          <cell r="B862" t="str">
            <v>Ниппель переходный 3/4" х 1/2" НР</v>
          </cell>
          <cell r="C862" t="str">
            <v>шт.</v>
          </cell>
          <cell r="E862">
            <v>66</v>
          </cell>
          <cell r="F862">
            <v>0</v>
          </cell>
          <cell r="G862">
            <v>1</v>
          </cell>
          <cell r="H862" t="str">
            <v>н</v>
          </cell>
          <cell r="I862" t="str">
            <v>р</v>
          </cell>
        </row>
        <row r="863">
          <cell r="B863" t="str">
            <v>Обвод полипропиленовый 20 мм VTp.793.0.020</v>
          </cell>
          <cell r="C863" t="str">
            <v>шт.</v>
          </cell>
          <cell r="D863">
            <v>1</v>
          </cell>
          <cell r="E863">
            <v>23</v>
          </cell>
          <cell r="F863">
            <v>23</v>
          </cell>
          <cell r="G863">
            <v>1</v>
          </cell>
          <cell r="H863" t="str">
            <v>обв</v>
          </cell>
          <cell r="I863" t="str">
            <v>ппр</v>
          </cell>
          <cell r="K863" t="str">
            <v>00-00001054</v>
          </cell>
        </row>
        <row r="864">
          <cell r="B864" t="str">
            <v>Обвод полипропиленовый 25 мм VTp.793.0.025</v>
          </cell>
          <cell r="C864" t="str">
            <v>шт.</v>
          </cell>
          <cell r="D864">
            <v>1</v>
          </cell>
          <cell r="E864">
            <v>30</v>
          </cell>
          <cell r="F864">
            <v>30</v>
          </cell>
          <cell r="G864">
            <v>1</v>
          </cell>
          <cell r="H864" t="str">
            <v>обв</v>
          </cell>
          <cell r="I864" t="str">
            <v>ппр</v>
          </cell>
          <cell r="K864" t="str">
            <v>00-00001055</v>
          </cell>
        </row>
        <row r="865">
          <cell r="B865" t="str">
            <v>Обвод полипропиленовый 32 мм VTp.793.0.032</v>
          </cell>
          <cell r="C865" t="str">
            <v>шт.</v>
          </cell>
          <cell r="D865">
            <v>1</v>
          </cell>
          <cell r="E865">
            <v>64</v>
          </cell>
          <cell r="F865">
            <v>64</v>
          </cell>
          <cell r="G865">
            <v>1</v>
          </cell>
          <cell r="H865" t="str">
            <v>обв</v>
          </cell>
          <cell r="I865" t="str">
            <v>ппр</v>
          </cell>
          <cell r="K865" t="str">
            <v>00-00001056</v>
          </cell>
        </row>
        <row r="866">
          <cell r="B866" t="str">
            <v>Обвод полипропиленовый 40 мм VTp.793.0.040</v>
          </cell>
          <cell r="C866" t="str">
            <v>шт.</v>
          </cell>
          <cell r="D866">
            <v>1</v>
          </cell>
          <cell r="E866">
            <v>132</v>
          </cell>
          <cell r="F866">
            <v>132</v>
          </cell>
          <cell r="G866">
            <v>1</v>
          </cell>
          <cell r="H866" t="str">
            <v>обв</v>
          </cell>
          <cell r="I866" t="str">
            <v>ппр</v>
          </cell>
          <cell r="K866" t="str">
            <v>00-00001057</v>
          </cell>
        </row>
        <row r="867">
          <cell r="B867" t="str">
            <v>Обвод полипропиленовый с муфтами (длинный) 20 мм VTp.776.L.020</v>
          </cell>
          <cell r="C867" t="str">
            <v>шт.</v>
          </cell>
          <cell r="D867">
            <v>1</v>
          </cell>
          <cell r="E867">
            <v>28</v>
          </cell>
          <cell r="F867">
            <v>28</v>
          </cell>
          <cell r="G867">
            <v>1</v>
          </cell>
          <cell r="H867" t="str">
            <v>обв</v>
          </cell>
          <cell r="I867" t="str">
            <v>ппр</v>
          </cell>
          <cell r="K867" t="str">
            <v>00-00001039</v>
          </cell>
        </row>
        <row r="868">
          <cell r="B868" t="str">
            <v>Обвод полипропиленовый с муфтами (длинный) 25 мм VTp.776.L.025</v>
          </cell>
          <cell r="C868" t="str">
            <v>шт.</v>
          </cell>
          <cell r="D868">
            <v>1</v>
          </cell>
          <cell r="E868">
            <v>45</v>
          </cell>
          <cell r="F868">
            <v>45</v>
          </cell>
          <cell r="G868">
            <v>1</v>
          </cell>
          <cell r="H868" t="str">
            <v>обв</v>
          </cell>
          <cell r="I868" t="str">
            <v>ппр</v>
          </cell>
          <cell r="K868" t="str">
            <v>00-00001040</v>
          </cell>
        </row>
        <row r="869">
          <cell r="B869" t="str">
            <v>Обвод полипропиленовый с муфтами (короткий) 20 мм VTp.776.S.020</v>
          </cell>
          <cell r="C869" t="str">
            <v>шт.</v>
          </cell>
          <cell r="D869">
            <v>1</v>
          </cell>
          <cell r="E869">
            <v>19</v>
          </cell>
          <cell r="F869">
            <v>19</v>
          </cell>
          <cell r="G869">
            <v>1</v>
          </cell>
          <cell r="H869" t="str">
            <v>обв</v>
          </cell>
          <cell r="I869" t="str">
            <v>ппр</v>
          </cell>
          <cell r="K869" t="str">
            <v>00-00001041</v>
          </cell>
        </row>
        <row r="870">
          <cell r="B870" t="str">
            <v>Обвод полипропиленовый с муфтами (короткий) 25 мм VTp.776.S.025</v>
          </cell>
          <cell r="C870" t="str">
            <v>шт.</v>
          </cell>
          <cell r="D870">
            <v>1</v>
          </cell>
          <cell r="E870">
            <v>28</v>
          </cell>
          <cell r="F870">
            <v>28</v>
          </cell>
          <cell r="G870">
            <v>1</v>
          </cell>
          <cell r="H870" t="str">
            <v>обв</v>
          </cell>
          <cell r="I870" t="str">
            <v>ппр</v>
          </cell>
          <cell r="K870" t="str">
            <v>00-00001042</v>
          </cell>
        </row>
        <row r="871">
          <cell r="B871" t="str">
            <v>Обратный клапан 1 1/2" ВР VT.161.N.08</v>
          </cell>
          <cell r="C871" t="str">
            <v>шт.</v>
          </cell>
          <cell r="D871">
            <v>1</v>
          </cell>
          <cell r="E871">
            <v>937</v>
          </cell>
          <cell r="F871">
            <v>937</v>
          </cell>
          <cell r="G871">
            <v>1</v>
          </cell>
          <cell r="H871" t="str">
            <v>ко</v>
          </cell>
          <cell r="I871" t="str">
            <v>станд</v>
          </cell>
          <cell r="K871" t="str">
            <v>00-00001579</v>
          </cell>
        </row>
        <row r="872">
          <cell r="B872" t="str">
            <v>Обратный клапан 1 1/4" ВР VT.161.N.07</v>
          </cell>
          <cell r="C872" t="str">
            <v>шт.</v>
          </cell>
          <cell r="D872">
            <v>1</v>
          </cell>
          <cell r="E872">
            <v>675</v>
          </cell>
          <cell r="F872">
            <v>675</v>
          </cell>
          <cell r="G872">
            <v>1</v>
          </cell>
          <cell r="H872" t="str">
            <v>ко</v>
          </cell>
          <cell r="I872" t="str">
            <v>станд</v>
          </cell>
          <cell r="K872" t="str">
            <v>00-00001578</v>
          </cell>
        </row>
        <row r="873">
          <cell r="B873" t="str">
            <v>Обратный клапан 1" ВР VT.161.N.06</v>
          </cell>
          <cell r="C873" t="str">
            <v>шт.</v>
          </cell>
          <cell r="D873">
            <v>1</v>
          </cell>
          <cell r="E873">
            <v>390</v>
          </cell>
          <cell r="F873">
            <v>390</v>
          </cell>
          <cell r="G873">
            <v>1</v>
          </cell>
          <cell r="H873" t="str">
            <v>ко</v>
          </cell>
          <cell r="I873" t="str">
            <v>станд</v>
          </cell>
          <cell r="K873" t="str">
            <v>00-00001577</v>
          </cell>
        </row>
        <row r="874">
          <cell r="B874" t="str">
            <v>Обратный клапан 1/2" ВР VT.161.N.04</v>
          </cell>
          <cell r="C874" t="str">
            <v>шт.</v>
          </cell>
          <cell r="D874">
            <v>1</v>
          </cell>
          <cell r="E874">
            <v>191</v>
          </cell>
          <cell r="F874">
            <v>191</v>
          </cell>
          <cell r="G874">
            <v>1</v>
          </cell>
          <cell r="H874" t="str">
            <v>ко</v>
          </cell>
          <cell r="I874" t="str">
            <v>станд</v>
          </cell>
          <cell r="K874" t="str">
            <v>00-00001575</v>
          </cell>
        </row>
        <row r="875">
          <cell r="B875" t="str">
            <v>Обратный клапан 2" ВР VT.161.N.09</v>
          </cell>
          <cell r="C875" t="str">
            <v>шт.</v>
          </cell>
          <cell r="D875">
            <v>1</v>
          </cell>
          <cell r="E875">
            <v>1250</v>
          </cell>
          <cell r="F875">
            <v>1250</v>
          </cell>
          <cell r="G875">
            <v>1</v>
          </cell>
          <cell r="H875" t="str">
            <v>ко</v>
          </cell>
          <cell r="I875" t="str">
            <v>станд</v>
          </cell>
          <cell r="K875" t="str">
            <v>00-00001580</v>
          </cell>
        </row>
        <row r="876">
          <cell r="B876" t="str">
            <v>Обратный клапан никелированный 3/4" ВР VT.161.N.05</v>
          </cell>
          <cell r="C876" t="str">
            <v>шт.</v>
          </cell>
          <cell r="D876">
            <v>1</v>
          </cell>
          <cell r="E876">
            <v>263</v>
          </cell>
          <cell r="F876">
            <v>263</v>
          </cell>
          <cell r="G876">
            <v>1</v>
          </cell>
          <cell r="K876" t="str">
            <v>00-00001576</v>
          </cell>
        </row>
        <row r="877">
          <cell r="B877" t="str">
            <v>Обратный клапан с дренажем и воздухоотводчиком 1 1/4" ВР VT.171.N.07</v>
          </cell>
          <cell r="C877" t="str">
            <v>шт.</v>
          </cell>
          <cell r="D877">
            <v>1</v>
          </cell>
          <cell r="E877">
            <v>2144</v>
          </cell>
          <cell r="F877">
            <v>2144</v>
          </cell>
          <cell r="G877">
            <v>1</v>
          </cell>
          <cell r="H877" t="str">
            <v>ко</v>
          </cell>
          <cell r="I877" t="str">
            <v>нестанд</v>
          </cell>
          <cell r="K877" t="str">
            <v>00-00001584</v>
          </cell>
        </row>
        <row r="878">
          <cell r="B878" t="str">
            <v>Обратный клапан с дренажем и воздухоотводчиком 1" ВР VT.171.N.06</v>
          </cell>
          <cell r="C878" t="str">
            <v>шт.</v>
          </cell>
          <cell r="D878">
            <v>1</v>
          </cell>
          <cell r="E878">
            <v>1516</v>
          </cell>
          <cell r="F878">
            <v>1516</v>
          </cell>
          <cell r="G878">
            <v>1</v>
          </cell>
          <cell r="H878" t="str">
            <v>ко</v>
          </cell>
          <cell r="I878" t="str">
            <v>нестанд</v>
          </cell>
          <cell r="K878" t="str">
            <v>00-00001583</v>
          </cell>
        </row>
        <row r="879">
          <cell r="B879" t="str">
            <v>Обратный клапан с дренажем и воздухоотводчиком 1/2" ВР VT.171.N.04</v>
          </cell>
          <cell r="C879" t="str">
            <v>шт.</v>
          </cell>
          <cell r="D879">
            <v>1</v>
          </cell>
          <cell r="E879">
            <v>652</v>
          </cell>
          <cell r="F879">
            <v>652</v>
          </cell>
          <cell r="G879">
            <v>1</v>
          </cell>
          <cell r="H879" t="str">
            <v>ко</v>
          </cell>
          <cell r="I879" t="str">
            <v>нестанд</v>
          </cell>
          <cell r="K879" t="str">
            <v>00-00001581</v>
          </cell>
        </row>
        <row r="880">
          <cell r="B880" t="str">
            <v>Обратный клапан с дренажем и воздухоотводчиком 3/4" ВР VT.171.N.05</v>
          </cell>
          <cell r="C880" t="str">
            <v>шт.</v>
          </cell>
          <cell r="D880">
            <v>1</v>
          </cell>
          <cell r="E880">
            <v>1009</v>
          </cell>
          <cell r="F880">
            <v>1009</v>
          </cell>
          <cell r="G880">
            <v>1</v>
          </cell>
          <cell r="H880" t="str">
            <v>ко</v>
          </cell>
          <cell r="I880" t="str">
            <v>нестанд</v>
          </cell>
          <cell r="K880" t="str">
            <v>00-00001582</v>
          </cell>
        </row>
        <row r="881">
          <cell r="B881" t="str">
            <v>Обратный клапан с латунным золотником 1" ВР VT.151.N.06</v>
          </cell>
          <cell r="C881" t="str">
            <v>шт.</v>
          </cell>
          <cell r="D881">
            <v>1</v>
          </cell>
          <cell r="E881">
            <v>498</v>
          </cell>
          <cell r="F881">
            <v>498</v>
          </cell>
          <cell r="G881">
            <v>1</v>
          </cell>
          <cell r="H881" t="str">
            <v>ко</v>
          </cell>
          <cell r="I881" t="str">
            <v>нестанд</v>
          </cell>
          <cell r="K881" t="str">
            <v>00-00001574</v>
          </cell>
        </row>
        <row r="882">
          <cell r="B882" t="str">
            <v>Обратный клапан с латунным золотником 1/2" ВР VT.151.N.04</v>
          </cell>
          <cell r="C882" t="str">
            <v>шт.</v>
          </cell>
          <cell r="D882">
            <v>1</v>
          </cell>
          <cell r="E882">
            <v>228</v>
          </cell>
          <cell r="F882">
            <v>228</v>
          </cell>
          <cell r="G882">
            <v>1</v>
          </cell>
          <cell r="H882" t="str">
            <v>ко</v>
          </cell>
          <cell r="I882" t="str">
            <v>нестанд</v>
          </cell>
          <cell r="K882" t="str">
            <v>00-00001572</v>
          </cell>
        </row>
        <row r="883">
          <cell r="B883" t="str">
            <v>Обратный клапан с латунным золотником 3/4" ВР VT.151.N.05</v>
          </cell>
          <cell r="C883" t="str">
            <v>шт.</v>
          </cell>
          <cell r="D883">
            <v>1</v>
          </cell>
          <cell r="E883">
            <v>298</v>
          </cell>
          <cell r="F883">
            <v>298</v>
          </cell>
          <cell r="G883">
            <v>1</v>
          </cell>
          <cell r="H883" t="str">
            <v>ко</v>
          </cell>
          <cell r="I883" t="str">
            <v>нестанд</v>
          </cell>
          <cell r="K883" t="str">
            <v>00-00001573</v>
          </cell>
        </row>
        <row r="884">
          <cell r="B884" t="str">
            <v>Оголовок скважинный ОСП 110-130/32</v>
          </cell>
          <cell r="C884" t="str">
            <v>шт.</v>
          </cell>
          <cell r="E884">
            <v>3050</v>
          </cell>
          <cell r="F884">
            <v>0</v>
          </cell>
          <cell r="G884">
            <v>1</v>
          </cell>
        </row>
        <row r="885">
          <cell r="B885" t="str">
            <v>Оголовок скважинный ОСП 140-160/32</v>
          </cell>
          <cell r="C885" t="str">
            <v>шт.</v>
          </cell>
          <cell r="E885">
            <v>3830</v>
          </cell>
          <cell r="F885">
            <v>0</v>
          </cell>
          <cell r="G885">
            <v>1</v>
          </cell>
        </row>
        <row r="886">
          <cell r="B886" t="str">
            <v>Опция: внутренний GSM-модем VT.Modem.GSM.0</v>
          </cell>
          <cell r="C886" t="str">
            <v>шт.</v>
          </cell>
          <cell r="D886">
            <v>1</v>
          </cell>
          <cell r="E886">
            <v>107476</v>
          </cell>
          <cell r="F886">
            <v>107476</v>
          </cell>
          <cell r="G886">
            <v>1</v>
          </cell>
          <cell r="H886" t="str">
            <v>Эл.авт</v>
          </cell>
          <cell r="K886" t="str">
            <v>00-00001746</v>
          </cell>
        </row>
        <row r="887">
          <cell r="B887" t="str">
            <v>Опция: дополнительная GSM-антенна VT.Antenna.GSM.0</v>
          </cell>
          <cell r="C887" t="str">
            <v>шт.</v>
          </cell>
          <cell r="D887">
            <v>1</v>
          </cell>
          <cell r="E887">
            <v>69812</v>
          </cell>
          <cell r="F887">
            <v>69812</v>
          </cell>
          <cell r="G887">
            <v>1</v>
          </cell>
          <cell r="H887" t="str">
            <v>Эл.авт</v>
          </cell>
          <cell r="K887" t="str">
            <v>00-00001745</v>
          </cell>
        </row>
        <row r="888">
          <cell r="B888" t="str">
            <v>Опция: модуль обработки данных с карт-ридером VT.CFReader.0.0</v>
          </cell>
          <cell r="C888" t="str">
            <v>шт.</v>
          </cell>
          <cell r="D888">
            <v>1</v>
          </cell>
          <cell r="E888">
            <v>66578</v>
          </cell>
          <cell r="F888">
            <v>66578</v>
          </cell>
          <cell r="G888">
            <v>1</v>
          </cell>
          <cell r="H888" t="str">
            <v>Эл.авт</v>
          </cell>
          <cell r="K888" t="str">
            <v>00-00001747</v>
          </cell>
        </row>
        <row r="889">
          <cell r="B889" t="str">
            <v>Отвод внутренний 110 мм. 15° однораструбный</v>
          </cell>
          <cell r="C889" t="str">
            <v>шт.</v>
          </cell>
          <cell r="E889">
            <v>103</v>
          </cell>
          <cell r="F889">
            <v>0</v>
          </cell>
          <cell r="G889">
            <v>1</v>
          </cell>
          <cell r="H889" t="str">
            <v>о</v>
          </cell>
          <cell r="I889" t="str">
            <v>к</v>
          </cell>
          <cell r="K889" t="str">
            <v>00-00000177</v>
          </cell>
        </row>
        <row r="890">
          <cell r="B890" t="str">
            <v>Отвод внутренний 110 мм. 30° однораструбный</v>
          </cell>
          <cell r="C890" t="str">
            <v>шт.</v>
          </cell>
          <cell r="E890">
            <v>103</v>
          </cell>
          <cell r="F890">
            <v>0</v>
          </cell>
          <cell r="G890">
            <v>1</v>
          </cell>
          <cell r="H890" t="str">
            <v>о</v>
          </cell>
          <cell r="I890" t="str">
            <v>к</v>
          </cell>
          <cell r="K890" t="str">
            <v>00-00000329</v>
          </cell>
        </row>
        <row r="891">
          <cell r="B891" t="str">
            <v>Отвод внутренний 110 мм. 45° однораструбный</v>
          </cell>
          <cell r="C891" t="str">
            <v>шт.</v>
          </cell>
          <cell r="E891">
            <v>103</v>
          </cell>
          <cell r="F891">
            <v>0</v>
          </cell>
          <cell r="G891">
            <v>1</v>
          </cell>
          <cell r="H891" t="str">
            <v>о</v>
          </cell>
          <cell r="I891" t="str">
            <v>к</v>
          </cell>
          <cell r="K891" t="str">
            <v>00-00000178</v>
          </cell>
        </row>
        <row r="892">
          <cell r="B892" t="str">
            <v>Отвод внутренний 110 мм. 87° однораструбный</v>
          </cell>
          <cell r="C892" t="str">
            <v>шт.</v>
          </cell>
          <cell r="E892">
            <v>103</v>
          </cell>
          <cell r="F892">
            <v>0</v>
          </cell>
          <cell r="G892">
            <v>1</v>
          </cell>
          <cell r="H892" t="str">
            <v>о</v>
          </cell>
          <cell r="I892" t="str">
            <v>к</v>
          </cell>
          <cell r="K892" t="str">
            <v>00-00000179</v>
          </cell>
        </row>
        <row r="893">
          <cell r="B893" t="str">
            <v>Отвод внутренний 40 мм, 30° однораструбный</v>
          </cell>
          <cell r="C893" t="str">
            <v>шт.</v>
          </cell>
          <cell r="E893">
            <v>39</v>
          </cell>
          <cell r="F893">
            <v>0</v>
          </cell>
          <cell r="G893">
            <v>1</v>
          </cell>
        </row>
        <row r="894">
          <cell r="B894" t="str">
            <v>Отвод внутренний 40 мм, 45° однораструбный</v>
          </cell>
          <cell r="C894" t="str">
            <v>шт.</v>
          </cell>
          <cell r="E894">
            <v>39</v>
          </cell>
          <cell r="F894">
            <v>0</v>
          </cell>
          <cell r="G894">
            <v>1</v>
          </cell>
          <cell r="H894" t="str">
            <v>о</v>
          </cell>
          <cell r="I894" t="str">
            <v>к</v>
          </cell>
        </row>
        <row r="895">
          <cell r="B895" t="str">
            <v>Отвод внутренний 40 мм, 87° однораструбный</v>
          </cell>
          <cell r="C895" t="str">
            <v>шт.</v>
          </cell>
          <cell r="E895">
            <v>39</v>
          </cell>
          <cell r="F895">
            <v>0</v>
          </cell>
          <cell r="G895">
            <v>1</v>
          </cell>
          <cell r="H895" t="str">
            <v>о</v>
          </cell>
          <cell r="I895" t="str">
            <v>к</v>
          </cell>
        </row>
        <row r="896">
          <cell r="B896" t="str">
            <v>Отвод внутренний 50 мм, 15° однораструбный</v>
          </cell>
          <cell r="C896" t="str">
            <v>шт.</v>
          </cell>
          <cell r="E896">
            <v>33</v>
          </cell>
          <cell r="F896">
            <v>0</v>
          </cell>
          <cell r="G896">
            <v>1</v>
          </cell>
          <cell r="H896" t="str">
            <v>о</v>
          </cell>
          <cell r="I896" t="str">
            <v>к</v>
          </cell>
          <cell r="K896" t="str">
            <v>00-00000180</v>
          </cell>
        </row>
        <row r="897">
          <cell r="B897" t="str">
            <v>Отвод внутренний 50 мм, 30° однораструбный</v>
          </cell>
          <cell r="C897" t="str">
            <v>шт.</v>
          </cell>
          <cell r="E897">
            <v>33</v>
          </cell>
          <cell r="F897">
            <v>0</v>
          </cell>
          <cell r="G897">
            <v>1</v>
          </cell>
          <cell r="H897" t="str">
            <v>о</v>
          </cell>
          <cell r="I897" t="str">
            <v>к</v>
          </cell>
          <cell r="K897" t="str">
            <v>00-00000181</v>
          </cell>
        </row>
        <row r="898">
          <cell r="B898" t="str">
            <v>Отвод внутренний 50 мм, 45° однораструбный</v>
          </cell>
          <cell r="C898" t="str">
            <v>шт.</v>
          </cell>
          <cell r="E898">
            <v>33</v>
          </cell>
          <cell r="F898">
            <v>0</v>
          </cell>
          <cell r="G898">
            <v>1</v>
          </cell>
          <cell r="H898" t="str">
            <v>о</v>
          </cell>
          <cell r="I898" t="str">
            <v>к</v>
          </cell>
          <cell r="K898" t="str">
            <v>00-00000182</v>
          </cell>
        </row>
        <row r="899">
          <cell r="B899" t="str">
            <v>Отвод внутренний 50 мм, 87° однораструбный</v>
          </cell>
          <cell r="C899" t="str">
            <v>шт.</v>
          </cell>
          <cell r="E899">
            <v>33</v>
          </cell>
          <cell r="F899">
            <v>0</v>
          </cell>
          <cell r="G899">
            <v>1</v>
          </cell>
          <cell r="H899" t="str">
            <v>о</v>
          </cell>
          <cell r="I899" t="str">
            <v>к</v>
          </cell>
          <cell r="K899" t="str">
            <v>00-00000183</v>
          </cell>
        </row>
        <row r="900">
          <cell r="B900" t="str">
            <v>Отвод для дренажных труб d 110 на 90 градусов</v>
          </cell>
          <cell r="C900" t="str">
            <v>шт.</v>
          </cell>
          <cell r="E900">
            <v>155</v>
          </cell>
          <cell r="F900">
            <v>0</v>
          </cell>
          <cell r="G900">
            <v>1</v>
          </cell>
          <cell r="H900" t="str">
            <v>о</v>
          </cell>
          <cell r="I900" t="str">
            <v>др</v>
          </cell>
          <cell r="K900" t="str">
            <v>00-00002129</v>
          </cell>
        </row>
        <row r="901">
          <cell r="B901" t="str">
            <v>Отвод для дренажных труб d 160 на 90 градусов</v>
          </cell>
          <cell r="C901" t="str">
            <v>шт.</v>
          </cell>
          <cell r="E901">
            <v>275</v>
          </cell>
          <cell r="F901">
            <v>0</v>
          </cell>
          <cell r="G901">
            <v>1</v>
          </cell>
          <cell r="H901" t="str">
            <v>о</v>
          </cell>
          <cell r="I901" t="str">
            <v>др</v>
          </cell>
        </row>
        <row r="902">
          <cell r="B902" t="str">
            <v>Отвод из бака в сборе латунь 1"</v>
          </cell>
          <cell r="C902" t="str">
            <v>шт.</v>
          </cell>
          <cell r="D902">
            <v>1</v>
          </cell>
          <cell r="E902">
            <v>560</v>
          </cell>
          <cell r="F902">
            <v>560</v>
          </cell>
          <cell r="G902">
            <v>1</v>
          </cell>
        </row>
        <row r="903">
          <cell r="B903" t="str">
            <v>Отвод из бака в сборе латунь 1/2"</v>
          </cell>
          <cell r="C903" t="str">
            <v>шт.</v>
          </cell>
          <cell r="D903">
            <v>1</v>
          </cell>
          <cell r="E903">
            <v>410</v>
          </cell>
          <cell r="F903">
            <v>410</v>
          </cell>
          <cell r="G903">
            <v>1</v>
          </cell>
        </row>
        <row r="904">
          <cell r="B904" t="str">
            <v>Отвод из бака в сборе латунь 3/4"</v>
          </cell>
          <cell r="C904" t="str">
            <v>шт.</v>
          </cell>
          <cell r="D904">
            <v>1</v>
          </cell>
          <cell r="E904">
            <v>492</v>
          </cell>
          <cell r="F904">
            <v>492</v>
          </cell>
          <cell r="G904">
            <v>1</v>
          </cell>
        </row>
        <row r="905">
          <cell r="B905" t="str">
            <v>Отвод коллекторный 1"x1/2" НР-ВР VTc.531.N.0604</v>
          </cell>
          <cell r="C905" t="str">
            <v>шт.</v>
          </cell>
          <cell r="D905">
            <v>1</v>
          </cell>
          <cell r="E905">
            <v>218</v>
          </cell>
          <cell r="F905">
            <v>218</v>
          </cell>
          <cell r="G905">
            <v>1</v>
          </cell>
          <cell r="H905" t="str">
            <v>коллект</v>
          </cell>
          <cell r="K905" t="str">
            <v>00-00001673</v>
          </cell>
        </row>
        <row r="906">
          <cell r="B906" t="str">
            <v>Отвод коллекторный 3/4"x1/2" НР-ВР VTc.531.N.0504</v>
          </cell>
          <cell r="C906" t="str">
            <v>шт.</v>
          </cell>
          <cell r="D906">
            <v>1</v>
          </cell>
          <cell r="E906">
            <v>153</v>
          </cell>
          <cell r="F906">
            <v>153</v>
          </cell>
          <cell r="G906">
            <v>1</v>
          </cell>
          <cell r="H906" t="str">
            <v>коллект</v>
          </cell>
          <cell r="K906" t="str">
            <v>00-00001672</v>
          </cell>
        </row>
        <row r="907">
          <cell r="B907" t="str">
            <v>Отвод наружный 110 мм, 15° однораструбный</v>
          </cell>
          <cell r="C907" t="str">
            <v>шт.</v>
          </cell>
          <cell r="E907">
            <v>118</v>
          </cell>
          <cell r="F907">
            <v>0</v>
          </cell>
          <cell r="G907">
            <v>1</v>
          </cell>
          <cell r="H907" t="str">
            <v>о</v>
          </cell>
          <cell r="I907" t="str">
            <v>к</v>
          </cell>
          <cell r="K907" t="str">
            <v>00-00000184</v>
          </cell>
        </row>
        <row r="908">
          <cell r="B908" t="str">
            <v>Отвод наружный 110 мм, 30° однораструбный</v>
          </cell>
          <cell r="C908" t="str">
            <v>шт.</v>
          </cell>
          <cell r="E908">
            <v>118</v>
          </cell>
          <cell r="F908">
            <v>0</v>
          </cell>
          <cell r="G908">
            <v>1</v>
          </cell>
          <cell r="H908" t="str">
            <v>о</v>
          </cell>
          <cell r="I908" t="str">
            <v>к</v>
          </cell>
          <cell r="K908" t="str">
            <v>00-00000185</v>
          </cell>
        </row>
        <row r="909">
          <cell r="B909" t="str">
            <v>Отвод наружный 110 мм, 45° однораструбный</v>
          </cell>
          <cell r="C909" t="str">
            <v>шт.</v>
          </cell>
          <cell r="E909">
            <v>118</v>
          </cell>
          <cell r="F909">
            <v>0</v>
          </cell>
          <cell r="G909">
            <v>1</v>
          </cell>
          <cell r="H909" t="str">
            <v>о</v>
          </cell>
          <cell r="I909" t="str">
            <v>к</v>
          </cell>
          <cell r="K909" t="str">
            <v>00-00000186</v>
          </cell>
        </row>
        <row r="910">
          <cell r="B910" t="str">
            <v>Отвод наружный 110 мм, 87° однораструбный</v>
          </cell>
          <cell r="C910" t="str">
            <v>шт.</v>
          </cell>
          <cell r="E910">
            <v>118</v>
          </cell>
          <cell r="F910">
            <v>0</v>
          </cell>
          <cell r="G910">
            <v>1</v>
          </cell>
          <cell r="H910" t="str">
            <v>о</v>
          </cell>
          <cell r="I910" t="str">
            <v>к</v>
          </cell>
          <cell r="K910" t="str">
            <v>00-00000187</v>
          </cell>
        </row>
        <row r="911">
          <cell r="B911" t="str">
            <v>Отвод наружный 160 мм, 15° однораструбный</v>
          </cell>
          <cell r="C911" t="str">
            <v>шт.</v>
          </cell>
          <cell r="E911">
            <v>357</v>
          </cell>
          <cell r="F911">
            <v>0</v>
          </cell>
          <cell r="G911">
            <v>1</v>
          </cell>
          <cell r="H911" t="str">
            <v>о</v>
          </cell>
          <cell r="I911" t="str">
            <v>к</v>
          </cell>
          <cell r="K911" t="str">
            <v>00-00000188</v>
          </cell>
        </row>
        <row r="912">
          <cell r="B912" t="str">
            <v>Отвод наружный 160 мм, 30° однораструбный</v>
          </cell>
          <cell r="C912" t="str">
            <v>шт.</v>
          </cell>
          <cell r="E912">
            <v>357</v>
          </cell>
          <cell r="F912">
            <v>0</v>
          </cell>
          <cell r="G912">
            <v>1</v>
          </cell>
          <cell r="H912" t="str">
            <v>о</v>
          </cell>
          <cell r="I912" t="str">
            <v>к</v>
          </cell>
        </row>
        <row r="913">
          <cell r="B913" t="str">
            <v>Отвод наружный 160 мм, 45° однораструбный</v>
          </cell>
          <cell r="C913" t="str">
            <v>шт.</v>
          </cell>
          <cell r="E913">
            <v>357</v>
          </cell>
          <cell r="F913">
            <v>0</v>
          </cell>
          <cell r="G913">
            <v>1</v>
          </cell>
          <cell r="H913" t="str">
            <v>о</v>
          </cell>
          <cell r="I913" t="str">
            <v>к</v>
          </cell>
        </row>
        <row r="914">
          <cell r="B914" t="str">
            <v>Пара высоких кронштейнов для коллекторов из нержавеющей стали 1" VTc.130.INH.0600</v>
          </cell>
          <cell r="C914" t="str">
            <v>шт.</v>
          </cell>
          <cell r="D914">
            <v>1</v>
          </cell>
          <cell r="E914">
            <v>334</v>
          </cell>
          <cell r="F914">
            <v>334</v>
          </cell>
          <cell r="G914">
            <v>1</v>
          </cell>
          <cell r="H914" t="str">
            <v>коллект</v>
          </cell>
          <cell r="K914" t="str">
            <v>00-00001656</v>
          </cell>
        </row>
        <row r="915">
          <cell r="B915" t="str">
            <v>Пара низких кронштейнов для коллекторов из нержавеющей стали 1" VTc.130.INS.0600</v>
          </cell>
          <cell r="C915" t="str">
            <v>шт.</v>
          </cell>
          <cell r="D915">
            <v>1</v>
          </cell>
          <cell r="E915">
            <v>250</v>
          </cell>
          <cell r="F915">
            <v>250</v>
          </cell>
          <cell r="G915">
            <v>1</v>
          </cell>
          <cell r="H915" t="str">
            <v>коллект</v>
          </cell>
          <cell r="K915" t="str">
            <v>00-00001657</v>
          </cell>
        </row>
        <row r="916">
          <cell r="B916" t="str">
            <v>Паста (шпаклевка) для уплотнения резьбовых соединений Unipak (250 гр.)</v>
          </cell>
          <cell r="C916" t="str">
            <v>шт.</v>
          </cell>
          <cell r="E916">
            <v>371</v>
          </cell>
          <cell r="F916">
            <v>0</v>
          </cell>
          <cell r="G916">
            <v>1</v>
          </cell>
        </row>
        <row r="917">
          <cell r="B917" t="str">
            <v>Паста (шпаклевка) для уплотнения резьбовых соединений Unipak (65 гр.)</v>
          </cell>
          <cell r="C917" t="str">
            <v>шт.</v>
          </cell>
          <cell r="E917">
            <v>186</v>
          </cell>
          <cell r="F917">
            <v>0</v>
          </cell>
          <cell r="G917">
            <v>1</v>
          </cell>
          <cell r="K917" t="str">
            <v>00-00002118</v>
          </cell>
        </row>
        <row r="918">
          <cell r="B918" t="str">
            <v>Пена монтажная 750 мл</v>
          </cell>
          <cell r="C918" t="str">
            <v>шт.</v>
          </cell>
          <cell r="D918">
            <v>1</v>
          </cell>
          <cell r="E918">
            <v>436</v>
          </cell>
          <cell r="F918">
            <v>436</v>
          </cell>
          <cell r="G918">
            <v>1</v>
          </cell>
          <cell r="K918" t="str">
            <v>00-00002096</v>
          </cell>
        </row>
        <row r="919">
          <cell r="B919" t="str">
            <v>Пеноплэкс ЭП Комфорт 1200х600х100 мм Г4</v>
          </cell>
          <cell r="C919" t="str">
            <v>лист</v>
          </cell>
          <cell r="E919">
            <v>390</v>
          </cell>
          <cell r="F919">
            <v>0</v>
          </cell>
          <cell r="G919">
            <v>1</v>
          </cell>
        </row>
        <row r="920">
          <cell r="B920" t="str">
            <v>Пеноплэкс ЭП Комфорт 1200х600х30 мм Г4</v>
          </cell>
          <cell r="C920" t="str">
            <v>лист</v>
          </cell>
          <cell r="E920">
            <v>125</v>
          </cell>
          <cell r="F920">
            <v>0</v>
          </cell>
          <cell r="G920">
            <v>1</v>
          </cell>
          <cell r="K920" t="str">
            <v>00-00000189</v>
          </cell>
        </row>
        <row r="921">
          <cell r="B921" t="str">
            <v>Пеноплэкс ЭП Комфорт 1200х600х50 мм Г4</v>
          </cell>
          <cell r="C921" t="str">
            <v>лист</v>
          </cell>
          <cell r="E921">
            <v>190</v>
          </cell>
          <cell r="F921">
            <v>0</v>
          </cell>
          <cell r="G921">
            <v>1</v>
          </cell>
        </row>
        <row r="922">
          <cell r="B922" t="str">
            <v>Переходник для дренажных труб d110х160</v>
          </cell>
          <cell r="C922" t="str">
            <v>шт.</v>
          </cell>
          <cell r="E922">
            <v>225</v>
          </cell>
          <cell r="F922">
            <v>0</v>
          </cell>
          <cell r="G922">
            <v>1</v>
          </cell>
        </row>
        <row r="923">
          <cell r="B923" t="str">
            <v>Переходник для подключения датчика температуры M10 х 1" НР VTr.424.N.M006</v>
          </cell>
          <cell r="C923" t="str">
            <v>шт.</v>
          </cell>
          <cell r="D923">
            <v>1</v>
          </cell>
          <cell r="E923">
            <v>105</v>
          </cell>
          <cell r="F923">
            <v>105</v>
          </cell>
          <cell r="G923">
            <v>1</v>
          </cell>
          <cell r="I923" t="str">
            <v>фитинг-р</v>
          </cell>
          <cell r="K923" t="str">
            <v>00-00001502</v>
          </cell>
        </row>
        <row r="924">
          <cell r="B924" t="str">
            <v>Переходник для подключения датчика температуры M10 х 1/2" НР VTr.424.N.M004</v>
          </cell>
          <cell r="C924" t="str">
            <v>шт.</v>
          </cell>
          <cell r="D924">
            <v>1</v>
          </cell>
          <cell r="E924">
            <v>53</v>
          </cell>
          <cell r="F924">
            <v>53</v>
          </cell>
          <cell r="G924">
            <v>1</v>
          </cell>
          <cell r="I924" t="str">
            <v>фитинг-р</v>
          </cell>
          <cell r="K924" t="str">
            <v>00-00001500</v>
          </cell>
        </row>
        <row r="925">
          <cell r="B925" t="str">
            <v>Переходник для подключения датчика температуры M10 х 3/4" НР VTr.424.N.M005</v>
          </cell>
          <cell r="C925" t="str">
            <v>шт.</v>
          </cell>
          <cell r="D925">
            <v>1</v>
          </cell>
          <cell r="E925">
            <v>65</v>
          </cell>
          <cell r="F925">
            <v>65</v>
          </cell>
          <cell r="G925">
            <v>1</v>
          </cell>
          <cell r="I925" t="str">
            <v>фитинг-р</v>
          </cell>
          <cell r="K925" t="str">
            <v>00-00001501</v>
          </cell>
        </row>
        <row r="926">
          <cell r="B926" t="str">
            <v>Песок намывной*</v>
          </cell>
          <cell r="C926" t="str">
            <v>м3</v>
          </cell>
          <cell r="E926" t="str">
            <v>Заказчика</v>
          </cell>
          <cell r="F926" t="e">
            <v>#VALUE!</v>
          </cell>
          <cell r="G926">
            <v>1</v>
          </cell>
        </row>
        <row r="927">
          <cell r="B927" t="str">
            <v>Песок строительный 50 кг</v>
          </cell>
          <cell r="C927" t="str">
            <v>шт.</v>
          </cell>
          <cell r="E927">
            <v>86</v>
          </cell>
          <cell r="F927">
            <v>0</v>
          </cell>
          <cell r="G927">
            <v>1</v>
          </cell>
        </row>
        <row r="928">
          <cell r="B928" t="str">
            <v>Планка полипропиленовая с водорозетками 20 мм х 1/2" ВР VTp.724.0.02004</v>
          </cell>
          <cell r="C928" t="str">
            <v>шт.</v>
          </cell>
          <cell r="D928">
            <v>1</v>
          </cell>
          <cell r="E928">
            <v>159</v>
          </cell>
          <cell r="F928">
            <v>159</v>
          </cell>
          <cell r="G928">
            <v>1</v>
          </cell>
          <cell r="H928" t="str">
            <v>в-р</v>
          </cell>
          <cell r="I928" t="str">
            <v>ппр</v>
          </cell>
          <cell r="K928" t="str">
            <v>00-00000951</v>
          </cell>
        </row>
        <row r="929">
          <cell r="B929" t="str">
            <v>Планка полипропиленовая с водорозетками 25 мм х 1/2" ВР VTp.724.0.02504</v>
          </cell>
          <cell r="C929" t="str">
            <v>шт.</v>
          </cell>
          <cell r="D929">
            <v>1</v>
          </cell>
          <cell r="E929">
            <v>194</v>
          </cell>
          <cell r="F929">
            <v>194</v>
          </cell>
          <cell r="G929">
            <v>1</v>
          </cell>
          <cell r="H929" t="str">
            <v>в-р</v>
          </cell>
          <cell r="I929" t="str">
            <v>ппр</v>
          </cell>
          <cell r="K929" t="str">
            <v>00-00000952</v>
          </cell>
        </row>
        <row r="930">
          <cell r="B930" t="str">
            <v>Пластиковый кессон Alta Kesson A 2000</v>
          </cell>
          <cell r="C930" t="str">
            <v>шт.</v>
          </cell>
          <cell r="E930">
            <v>29900</v>
          </cell>
          <cell r="F930">
            <v>0</v>
          </cell>
          <cell r="G930">
            <v>1</v>
          </cell>
        </row>
        <row r="931">
          <cell r="B931" t="str">
            <v>Пленка техническая 100 мк 1.5х10 м рукав</v>
          </cell>
          <cell r="C931" t="str">
            <v>шт.</v>
          </cell>
          <cell r="E931">
            <v>339</v>
          </cell>
          <cell r="F931">
            <v>0</v>
          </cell>
          <cell r="G931">
            <v>1</v>
          </cell>
        </row>
        <row r="932">
          <cell r="B932" t="str">
            <v>Пленка техническая 200 мк 1.5х10 м рукав</v>
          </cell>
          <cell r="C932" t="str">
            <v>упак.</v>
          </cell>
          <cell r="D932">
            <v>1</v>
          </cell>
          <cell r="E932">
            <v>600</v>
          </cell>
          <cell r="F932">
            <v>600</v>
          </cell>
          <cell r="G932">
            <v>1</v>
          </cell>
          <cell r="K932" t="str">
            <v>00-00002095</v>
          </cell>
        </row>
        <row r="933">
          <cell r="B933" t="str">
            <v>Плита дорожная 1П30-18</v>
          </cell>
          <cell r="C933" t="str">
            <v>шт.</v>
          </cell>
          <cell r="D933">
            <v>1</v>
          </cell>
          <cell r="E933">
            <v>8000</v>
          </cell>
          <cell r="F933">
            <v>8000</v>
          </cell>
          <cell r="G933">
            <v>1</v>
          </cell>
        </row>
        <row r="934">
          <cell r="B934" t="str">
            <v>Плита железобетонная дорожная 3000х1750х170 мм</v>
          </cell>
          <cell r="C934" t="str">
            <v>шт.</v>
          </cell>
          <cell r="D934">
            <v>1</v>
          </cell>
          <cell r="E934">
            <v>7800</v>
          </cell>
          <cell r="F934">
            <v>7800</v>
          </cell>
          <cell r="G934">
            <v>1</v>
          </cell>
        </row>
        <row r="935">
          <cell r="B935" t="str">
            <v>Плита перекрытия колодца ПП 10-2</v>
          </cell>
          <cell r="C935" t="str">
            <v>шт.</v>
          </cell>
          <cell r="E935">
            <v>1744</v>
          </cell>
          <cell r="F935">
            <v>0</v>
          </cell>
          <cell r="G935">
            <v>1</v>
          </cell>
        </row>
        <row r="936">
          <cell r="B936" t="str">
            <v xml:space="preserve">Погреб Kellari 7 </v>
          </cell>
          <cell r="C936" t="str">
            <v>шт.</v>
          </cell>
          <cell r="D936">
            <v>1</v>
          </cell>
          <cell r="E936">
            <v>285000</v>
          </cell>
          <cell r="F936">
            <v>285000</v>
          </cell>
          <cell r="G936">
            <v>1</v>
          </cell>
        </row>
        <row r="937">
          <cell r="B937" t="str">
            <v>Погружные насосы серии "ДРЕНАЖНИК" Джилекс</v>
          </cell>
          <cell r="C937" t="str">
            <v>шт.</v>
          </cell>
          <cell r="E937">
            <v>4830</v>
          </cell>
          <cell r="F937">
            <v>0</v>
          </cell>
          <cell r="G937">
            <v>1</v>
          </cell>
        </row>
        <row r="938">
          <cell r="B938" t="str">
            <v>Подводка гибкая для воды 50 см, 1/2" в/в</v>
          </cell>
          <cell r="C938" t="str">
            <v>шт.</v>
          </cell>
          <cell r="E938">
            <v>135</v>
          </cell>
          <cell r="F938">
            <v>0</v>
          </cell>
          <cell r="G938">
            <v>1</v>
          </cell>
        </row>
        <row r="939">
          <cell r="B939" t="str">
            <v>Подводка гибкая для воды с ниппелем из нержавеющей стали 100 см , 1/2" ВР-НР VTf.002.IS.0404100</v>
          </cell>
          <cell r="C939" t="str">
            <v>шт.</v>
          </cell>
          <cell r="D939">
            <v>1</v>
          </cell>
          <cell r="E939">
            <v>161</v>
          </cell>
          <cell r="F939">
            <v>161</v>
          </cell>
          <cell r="G939">
            <v>1</v>
          </cell>
          <cell r="H939" t="str">
            <v>подв.гибк</v>
          </cell>
          <cell r="K939" t="str">
            <v>00-00001861</v>
          </cell>
        </row>
        <row r="940">
          <cell r="B940" t="str">
            <v>Подводка гибкая для воды с ниппелем из нержавеющей стали 100 см, 1/2" ВР VTf.001.IS.0404100</v>
          </cell>
          <cell r="C940" t="str">
            <v>шт.</v>
          </cell>
          <cell r="D940">
            <v>1</v>
          </cell>
          <cell r="E940">
            <v>147</v>
          </cell>
          <cell r="F940">
            <v>147</v>
          </cell>
          <cell r="G940">
            <v>1</v>
          </cell>
          <cell r="H940" t="str">
            <v>подв.гибк</v>
          </cell>
          <cell r="K940" t="str">
            <v>00-00001850</v>
          </cell>
        </row>
        <row r="941">
          <cell r="B941" t="str">
            <v>Подводка гибкая для воды с ниппелем из нержавеющей стали 120 см , 1/2" ВР VTf.001.IS.0404120</v>
          </cell>
          <cell r="C941" t="str">
            <v>шт.</v>
          </cell>
          <cell r="D941">
            <v>1</v>
          </cell>
          <cell r="E941">
            <v>168</v>
          </cell>
          <cell r="F941">
            <v>168</v>
          </cell>
          <cell r="G941">
            <v>1</v>
          </cell>
          <cell r="H941" t="str">
            <v>подв.гибк</v>
          </cell>
          <cell r="K941" t="str">
            <v>00-00001851</v>
          </cell>
        </row>
        <row r="942">
          <cell r="B942" t="str">
            <v>Подводка гибкая для воды с ниппелем из нержавеющей стали 120 см , 1/2" ВР-НР VTf.002.IS.0404120</v>
          </cell>
          <cell r="C942" t="str">
            <v>шт.</v>
          </cell>
          <cell r="D942">
            <v>1</v>
          </cell>
          <cell r="E942">
            <v>178</v>
          </cell>
          <cell r="F942">
            <v>178</v>
          </cell>
          <cell r="G942">
            <v>1</v>
          </cell>
          <cell r="H942" t="str">
            <v>подв.гибк</v>
          </cell>
          <cell r="K942" t="str">
            <v>00-00001862</v>
          </cell>
        </row>
        <row r="943">
          <cell r="B943" t="str">
            <v>Подводка гибкая для воды с ниппелем из нержавеющей стали 150 см , 1/2" ВР VTf.001.IS.0404150</v>
          </cell>
          <cell r="C943" t="str">
            <v>шт.</v>
          </cell>
          <cell r="D943">
            <v>1</v>
          </cell>
          <cell r="E943">
            <v>193</v>
          </cell>
          <cell r="F943">
            <v>193</v>
          </cell>
          <cell r="G943">
            <v>1</v>
          </cell>
          <cell r="H943" t="str">
            <v>подв.гибк</v>
          </cell>
          <cell r="K943" t="str">
            <v>00-00001852</v>
          </cell>
        </row>
        <row r="944">
          <cell r="B944" t="str">
            <v>Подводка гибкая для воды с ниппелем из нержавеющей стали 150см , 1/2" ВР-НР VTf.002.IS.0404150</v>
          </cell>
          <cell r="C944" t="str">
            <v>шт.</v>
          </cell>
          <cell r="D944">
            <v>1</v>
          </cell>
          <cell r="E944">
            <v>205</v>
          </cell>
          <cell r="F944">
            <v>205</v>
          </cell>
          <cell r="G944">
            <v>1</v>
          </cell>
          <cell r="H944" t="str">
            <v>подв.гибк</v>
          </cell>
          <cell r="K944" t="str">
            <v>00-00001863</v>
          </cell>
        </row>
        <row r="945">
          <cell r="B945" t="str">
            <v>Подводка гибкая для воды с ниппелем из нержавеющей стали 200 см , 1/2" ВР-НР VTf.002.IS.0404200</v>
          </cell>
          <cell r="C945" t="str">
            <v>шт.</v>
          </cell>
          <cell r="D945">
            <v>1</v>
          </cell>
          <cell r="E945">
            <v>248</v>
          </cell>
          <cell r="F945">
            <v>248</v>
          </cell>
          <cell r="G945">
            <v>1</v>
          </cell>
          <cell r="H945" t="str">
            <v>подв.гибк</v>
          </cell>
          <cell r="K945" t="str">
            <v>00-00001864</v>
          </cell>
        </row>
        <row r="946">
          <cell r="B946" t="str">
            <v>Подводка гибкая для воды с ниппелем из нержавеющей стали 200 см, 1/2" ВР VTf.001.IS.0404200</v>
          </cell>
          <cell r="C946" t="str">
            <v>шт.</v>
          </cell>
          <cell r="D946">
            <v>1</v>
          </cell>
          <cell r="E946">
            <v>239</v>
          </cell>
          <cell r="F946">
            <v>239</v>
          </cell>
          <cell r="G946">
            <v>1</v>
          </cell>
          <cell r="H946" t="str">
            <v>подв.гибк</v>
          </cell>
          <cell r="K946" t="str">
            <v>00-00001853</v>
          </cell>
        </row>
        <row r="947">
          <cell r="B947" t="str">
            <v>Подводка гибкая для воды с ниппелем из нержавеющей стали 250 см , 1/2" ВР VTf.001.IS.0404250</v>
          </cell>
          <cell r="C947" t="str">
            <v>шт.</v>
          </cell>
          <cell r="D947">
            <v>1</v>
          </cell>
          <cell r="E947">
            <v>283</v>
          </cell>
          <cell r="F947">
            <v>283</v>
          </cell>
          <cell r="G947">
            <v>1</v>
          </cell>
          <cell r="H947" t="str">
            <v>подв.гибк</v>
          </cell>
          <cell r="K947" t="str">
            <v>00-00001854</v>
          </cell>
        </row>
        <row r="948">
          <cell r="B948" t="str">
            <v>Подводка гибкая для воды с ниппелем из нержавеющей стали 250 см , 1/2" ВР-НР VTf.002.IS.0404250</v>
          </cell>
          <cell r="C948" t="str">
            <v>шт.</v>
          </cell>
          <cell r="D948">
            <v>1</v>
          </cell>
          <cell r="E948">
            <v>292</v>
          </cell>
          <cell r="F948">
            <v>292</v>
          </cell>
          <cell r="G948">
            <v>1</v>
          </cell>
          <cell r="H948" t="str">
            <v>подв.гибк</v>
          </cell>
          <cell r="K948" t="str">
            <v>00-00001870</v>
          </cell>
        </row>
        <row r="949">
          <cell r="B949" t="str">
            <v>Подводка гибкая для воды с ниппелем из нержавеющей стали 30 см , 1/2" ВР VTf.001.IS.0404030</v>
          </cell>
          <cell r="C949" t="str">
            <v>шт.</v>
          </cell>
          <cell r="D949">
            <v>1</v>
          </cell>
          <cell r="E949">
            <v>87</v>
          </cell>
          <cell r="F949">
            <v>87</v>
          </cell>
          <cell r="G949">
            <v>1</v>
          </cell>
          <cell r="H949" t="str">
            <v>подв.гибк</v>
          </cell>
          <cell r="K949" t="str">
            <v>00-00001855</v>
          </cell>
        </row>
        <row r="950">
          <cell r="B950" t="str">
            <v>Подводка гибкая для воды с ниппелем из нержавеющей стали 30 см , 1/2" ВР-НР VTf.002.IS.0404030</v>
          </cell>
          <cell r="C950" t="str">
            <v>шт.</v>
          </cell>
          <cell r="D950">
            <v>1</v>
          </cell>
          <cell r="E950">
            <v>100</v>
          </cell>
          <cell r="F950">
            <v>100</v>
          </cell>
          <cell r="G950">
            <v>1</v>
          </cell>
          <cell r="H950" t="str">
            <v>подв.гибк</v>
          </cell>
          <cell r="K950" t="str">
            <v>00-00001865</v>
          </cell>
        </row>
        <row r="951">
          <cell r="B951" t="str">
            <v>Подводка гибкая для воды с ниппелем из нержавеющей стали 300 см , 1/2" ВР-НР VTf.002.IS.0404300</v>
          </cell>
          <cell r="C951" t="str">
            <v>шт.</v>
          </cell>
          <cell r="D951">
            <v>1</v>
          </cell>
          <cell r="E951">
            <v>336</v>
          </cell>
          <cell r="F951">
            <v>336</v>
          </cell>
          <cell r="G951">
            <v>1</v>
          </cell>
          <cell r="H951" t="str">
            <v>подв.гибк</v>
          </cell>
          <cell r="K951" t="str">
            <v>00-00001871</v>
          </cell>
        </row>
        <row r="952">
          <cell r="B952" t="str">
            <v>Подводка гибкая для воды с ниппелем из нержавеющей стали 300 см, 1/2" ВР VTf.001.IS.0404300</v>
          </cell>
          <cell r="C952" t="str">
            <v>шт.</v>
          </cell>
          <cell r="D952">
            <v>1</v>
          </cell>
          <cell r="E952">
            <v>329</v>
          </cell>
          <cell r="F952">
            <v>329</v>
          </cell>
          <cell r="G952">
            <v>1</v>
          </cell>
          <cell r="H952" t="str">
            <v>подв.гибк</v>
          </cell>
          <cell r="K952" t="str">
            <v>00-00001860</v>
          </cell>
        </row>
        <row r="953">
          <cell r="B953" t="str">
            <v>Подводка гибкая для воды с ниппелем из нержавеющей стали 40 см , 1/2" ВР VTf.001.IS.0404040</v>
          </cell>
          <cell r="C953" t="str">
            <v>шт.</v>
          </cell>
          <cell r="D953">
            <v>1</v>
          </cell>
          <cell r="E953">
            <v>95</v>
          </cell>
          <cell r="F953">
            <v>95</v>
          </cell>
          <cell r="G953">
            <v>1</v>
          </cell>
          <cell r="H953" t="str">
            <v>подв.гибк</v>
          </cell>
          <cell r="K953" t="str">
            <v>00-00001856</v>
          </cell>
        </row>
        <row r="954">
          <cell r="B954" t="str">
            <v>Подводка гибкая для воды с ниппелем из нержавеющей стали 40 см , 1/2" ВР-НР VTf.002.IS.0404040</v>
          </cell>
          <cell r="C954" t="str">
            <v>шт.</v>
          </cell>
          <cell r="D954">
            <v>1</v>
          </cell>
          <cell r="E954">
            <v>109</v>
          </cell>
          <cell r="F954">
            <v>109</v>
          </cell>
          <cell r="G954">
            <v>1</v>
          </cell>
          <cell r="H954" t="str">
            <v>подв.гибк</v>
          </cell>
          <cell r="K954" t="str">
            <v>00-00001866</v>
          </cell>
        </row>
        <row r="955">
          <cell r="B955" t="str">
            <v>Подводка гибкая для воды с ниппелем из нержавеющей стали 50 см , 1/2" ВР VTf.001.IS.0404050</v>
          </cell>
          <cell r="C955" t="str">
            <v>шт.</v>
          </cell>
          <cell r="D955">
            <v>1</v>
          </cell>
          <cell r="E955">
            <v>102</v>
          </cell>
          <cell r="F955">
            <v>102</v>
          </cell>
          <cell r="G955">
            <v>1</v>
          </cell>
          <cell r="H955" t="str">
            <v>подв.гибк</v>
          </cell>
          <cell r="K955" t="str">
            <v>00-00001857</v>
          </cell>
        </row>
        <row r="956">
          <cell r="B956" t="str">
            <v>Подводка гибкая для воды с ниппелем из нержавеющей стали 50 см , 1/2" ВР-НР VTf.002.IS.0404050</v>
          </cell>
          <cell r="C956" t="str">
            <v>шт.</v>
          </cell>
          <cell r="D956">
            <v>1</v>
          </cell>
          <cell r="E956">
            <v>115</v>
          </cell>
          <cell r="F956">
            <v>115</v>
          </cell>
          <cell r="G956">
            <v>1</v>
          </cell>
          <cell r="H956" t="str">
            <v>подв.гибк</v>
          </cell>
          <cell r="K956" t="str">
            <v>00-00001867</v>
          </cell>
        </row>
        <row r="957">
          <cell r="B957" t="str">
            <v>Подводка гибкая для воды с ниппелем из нержавеющей стали 60 см , 1/2" ВР VTf.001.IS.0404060</v>
          </cell>
          <cell r="C957" t="str">
            <v>шт.</v>
          </cell>
          <cell r="D957">
            <v>1</v>
          </cell>
          <cell r="E957">
            <v>109</v>
          </cell>
          <cell r="F957">
            <v>109</v>
          </cell>
          <cell r="G957">
            <v>1</v>
          </cell>
          <cell r="H957" t="str">
            <v>подв.гибк</v>
          </cell>
          <cell r="K957" t="str">
            <v>00-00001858</v>
          </cell>
        </row>
        <row r="958">
          <cell r="B958" t="str">
            <v>Подводка гибкая для воды с ниппелем из нержавеющей стали 60 см , 1/2" ВР-НР VTf.002.IS.0404060</v>
          </cell>
          <cell r="C958" t="str">
            <v>шт.</v>
          </cell>
          <cell r="D958">
            <v>1</v>
          </cell>
          <cell r="E958">
            <v>123</v>
          </cell>
          <cell r="F958">
            <v>123</v>
          </cell>
          <cell r="G958">
            <v>1</v>
          </cell>
          <cell r="H958" t="str">
            <v>подв.гибк</v>
          </cell>
          <cell r="K958" t="str">
            <v>00-00001868</v>
          </cell>
        </row>
        <row r="959">
          <cell r="B959" t="str">
            <v>Подводка гибкая для воды с ниппелем из нержавеющей стали 80 см , 1/2" ВР-НР VTf.002.IS.0404080</v>
          </cell>
          <cell r="C959" t="str">
            <v>шт.</v>
          </cell>
          <cell r="D959">
            <v>1</v>
          </cell>
          <cell r="E959">
            <v>143</v>
          </cell>
          <cell r="F959">
            <v>143</v>
          </cell>
          <cell r="G959">
            <v>1</v>
          </cell>
          <cell r="H959" t="str">
            <v>подв.гибк</v>
          </cell>
          <cell r="K959" t="str">
            <v>00-00001869</v>
          </cell>
        </row>
        <row r="960">
          <cell r="B960" t="str">
            <v>Подводка гибкая для воды с ниппелем из нержавеющей стали 80 см, 1/2" ВР VTf.001.IS.0404080</v>
          </cell>
          <cell r="C960" t="str">
            <v>шт.</v>
          </cell>
          <cell r="D960">
            <v>1</v>
          </cell>
          <cell r="E960">
            <v>126</v>
          </cell>
          <cell r="F960">
            <v>126</v>
          </cell>
          <cell r="G960">
            <v>1</v>
          </cell>
          <cell r="H960" t="str">
            <v>подв.гибк</v>
          </cell>
          <cell r="K960" t="str">
            <v>00-00001859</v>
          </cell>
        </row>
        <row r="961">
          <cell r="B961" t="str">
            <v>Подводка гибкая для унитаза 60 см, 1/2" в/в</v>
          </cell>
          <cell r="C961" t="str">
            <v>шт.</v>
          </cell>
          <cell r="E961">
            <v>145</v>
          </cell>
          <cell r="F961">
            <v>0</v>
          </cell>
          <cell r="G961">
            <v>1</v>
          </cell>
        </row>
        <row r="962">
          <cell r="B962" t="str">
            <v>Подводка гибкая с ниппелем из нерж. ст. и штуцером 18мм, 100см, 1/2" х М10, ВР-НР VTf.003.IS.0418100</v>
          </cell>
          <cell r="C962" t="str">
            <v>шт.</v>
          </cell>
          <cell r="D962">
            <v>1</v>
          </cell>
          <cell r="E962">
            <v>143</v>
          </cell>
          <cell r="F962">
            <v>143</v>
          </cell>
          <cell r="G962">
            <v>1</v>
          </cell>
          <cell r="H962" t="str">
            <v>подв.гибк</v>
          </cell>
        </row>
        <row r="963">
          <cell r="B963" t="str">
            <v>Подводка гибкая с ниппелем из нерж. ст. и штуцером 18мм, 120см, 1/2" х М10, ВР-НР VTf.003.IS.0418120</v>
          </cell>
          <cell r="C963" t="str">
            <v>шт.</v>
          </cell>
          <cell r="D963">
            <v>1</v>
          </cell>
          <cell r="E963">
            <v>159</v>
          </cell>
          <cell r="F963">
            <v>159</v>
          </cell>
          <cell r="G963">
            <v>1</v>
          </cell>
          <cell r="H963" t="str">
            <v>подв.гибк</v>
          </cell>
        </row>
        <row r="964">
          <cell r="B964" t="str">
            <v>Подводка гибкая с ниппелем из нерж. ст. и штуцером 18мм, 150см, 1/2" х М10, ВР-НР VTf.003.IS.0418150</v>
          </cell>
          <cell r="C964" t="str">
            <v>шт.</v>
          </cell>
          <cell r="D964">
            <v>1</v>
          </cell>
          <cell r="E964">
            <v>187</v>
          </cell>
          <cell r="F964">
            <v>187</v>
          </cell>
          <cell r="G964">
            <v>1</v>
          </cell>
          <cell r="H964" t="str">
            <v>подв.гибк</v>
          </cell>
        </row>
        <row r="965">
          <cell r="B965" t="str">
            <v>Подводка гибкая с ниппелем из нерж. ст. и штуцером 18мм, 30см, 1/2" х М10, ВР-НР VTf.003.IS.0418030</v>
          </cell>
          <cell r="C965" t="str">
            <v>шт.</v>
          </cell>
          <cell r="D965">
            <v>1</v>
          </cell>
          <cell r="E965">
            <v>78</v>
          </cell>
          <cell r="F965">
            <v>78</v>
          </cell>
          <cell r="G965">
            <v>1</v>
          </cell>
          <cell r="H965" t="str">
            <v>подв.гибк</v>
          </cell>
        </row>
        <row r="966">
          <cell r="B966" t="str">
            <v>Подводка гибкая с ниппелем из нерж. ст. и штуцером 18мм, 40см, 1/2" х М10, ВР-НР VTf.003.IS.0418040</v>
          </cell>
          <cell r="C966" t="str">
            <v>шт.</v>
          </cell>
          <cell r="D966">
            <v>1</v>
          </cell>
          <cell r="E966">
            <v>87</v>
          </cell>
          <cell r="F966">
            <v>87</v>
          </cell>
          <cell r="G966">
            <v>1</v>
          </cell>
          <cell r="H966" t="str">
            <v>подв.гибк</v>
          </cell>
        </row>
        <row r="967">
          <cell r="B967" t="str">
            <v>Подводка гибкая с ниппелем из нерж. ст. и штуцером 18мм, 50см, 1/2" х М10, ВР-НР VTf.003.IS.0418050</v>
          </cell>
          <cell r="C967" t="str">
            <v>шт.</v>
          </cell>
          <cell r="D967">
            <v>1</v>
          </cell>
          <cell r="E967">
            <v>93</v>
          </cell>
          <cell r="F967">
            <v>93</v>
          </cell>
          <cell r="G967">
            <v>1</v>
          </cell>
          <cell r="H967" t="str">
            <v>подв.гибк</v>
          </cell>
        </row>
        <row r="968">
          <cell r="B968" t="str">
            <v>Подводка гибкая с ниппелем из нерж. ст. и штуцером 18мм, 60см, 1/2" х М10, ВР-НР VTf.003.IS.0418060</v>
          </cell>
          <cell r="C968" t="str">
            <v>шт.</v>
          </cell>
          <cell r="D968">
            <v>1</v>
          </cell>
          <cell r="E968">
            <v>102</v>
          </cell>
          <cell r="F968">
            <v>102</v>
          </cell>
          <cell r="G968">
            <v>1</v>
          </cell>
          <cell r="H968" t="str">
            <v>подв.гибк</v>
          </cell>
        </row>
        <row r="969">
          <cell r="B969" t="str">
            <v>Подводка гибкая с ниппелем из нерж. ст. и штуцером 18мм, 80см, 1/2" х М10, ВР-НР VTf.003.IS.0418080</v>
          </cell>
          <cell r="C969" t="str">
            <v>шт.</v>
          </cell>
          <cell r="D969">
            <v>1</v>
          </cell>
          <cell r="E969">
            <v>120</v>
          </cell>
          <cell r="F969">
            <v>120</v>
          </cell>
          <cell r="G969">
            <v>1</v>
          </cell>
          <cell r="H969" t="str">
            <v>подв.гибк</v>
          </cell>
        </row>
        <row r="970">
          <cell r="B970" t="str">
            <v>Подводка гибкая с ниппелем из нерж.ст. и штуцером 35 мм, 100см, 1/2" х М10, ВР-НР VTf.004.IS.0435100</v>
          </cell>
          <cell r="C970" t="str">
            <v>шт.</v>
          </cell>
          <cell r="D970">
            <v>1</v>
          </cell>
          <cell r="E970">
            <v>154</v>
          </cell>
          <cell r="F970">
            <v>154</v>
          </cell>
          <cell r="G970">
            <v>1</v>
          </cell>
          <cell r="H970" t="str">
            <v>подв.гибк</v>
          </cell>
        </row>
        <row r="971">
          <cell r="B971" t="str">
            <v>Подводка гибкая с ниппелем из нерж.ст. и штуцером 35 мм, 120см, 1/2" х М10, ВР-НР VTf.004.IS.0435120</v>
          </cell>
          <cell r="C971" t="str">
            <v>шт.</v>
          </cell>
          <cell r="D971">
            <v>1</v>
          </cell>
          <cell r="E971">
            <v>173</v>
          </cell>
          <cell r="F971">
            <v>173</v>
          </cell>
          <cell r="G971">
            <v>1</v>
          </cell>
          <cell r="H971" t="str">
            <v>подв.гибк</v>
          </cell>
        </row>
        <row r="972">
          <cell r="B972" t="str">
            <v>Подводка гибкая с ниппелем из нерж.ст. и штуцером 35 мм, 150см, 1/2" х М10, ВР-НР VTf.004.IS.0435150</v>
          </cell>
          <cell r="C972" t="str">
            <v>шт.</v>
          </cell>
          <cell r="D972">
            <v>1</v>
          </cell>
          <cell r="E972">
            <v>200</v>
          </cell>
          <cell r="F972">
            <v>200</v>
          </cell>
          <cell r="G972">
            <v>1</v>
          </cell>
          <cell r="H972" t="str">
            <v>подв.гибк</v>
          </cell>
        </row>
        <row r="973">
          <cell r="B973" t="str">
            <v>Подводка гибкая с ниппелем из нерж.ст. и штуцером 35 мм, 30см, 1/2" х М10, ВР-НР VTf.004.IS.0435030</v>
          </cell>
          <cell r="C973" t="str">
            <v>шт.</v>
          </cell>
          <cell r="D973">
            <v>1</v>
          </cell>
          <cell r="E973">
            <v>92</v>
          </cell>
          <cell r="F973">
            <v>92</v>
          </cell>
          <cell r="G973">
            <v>1</v>
          </cell>
          <cell r="H973" t="str">
            <v>подв.гибк</v>
          </cell>
        </row>
        <row r="974">
          <cell r="B974" t="str">
            <v>Подводка гибкая с ниппелем из нерж.ст. и штуцером 35 мм, 40см, 1/2" х М10, ВР-НР VTf.004.IS.0435040</v>
          </cell>
          <cell r="C974" t="str">
            <v>шт.</v>
          </cell>
          <cell r="D974">
            <v>1</v>
          </cell>
          <cell r="E974">
            <v>100</v>
          </cell>
          <cell r="F974">
            <v>100</v>
          </cell>
          <cell r="G974">
            <v>1</v>
          </cell>
          <cell r="H974" t="str">
            <v>подв.гибк</v>
          </cell>
        </row>
        <row r="975">
          <cell r="B975" t="str">
            <v>Подводка гибкая с ниппелем из нерж.ст. и штуцером 35 мм, 50см, 1/2" х М10, ВР-НР VTf.004.IS.0435050</v>
          </cell>
          <cell r="C975" t="str">
            <v>шт.</v>
          </cell>
          <cell r="D975">
            <v>1</v>
          </cell>
          <cell r="E975">
            <v>108</v>
          </cell>
          <cell r="F975">
            <v>108</v>
          </cell>
          <cell r="G975">
            <v>1</v>
          </cell>
          <cell r="H975" t="str">
            <v>подв.гибк</v>
          </cell>
        </row>
        <row r="976">
          <cell r="B976" t="str">
            <v>Подводка гибкая с ниппелем из нерж.ст. и штуцером 35 мм, 60см, 1/2" х М10, ВР-НР VTf.004.IS.0435060</v>
          </cell>
          <cell r="C976" t="str">
            <v>шт.</v>
          </cell>
          <cell r="D976">
            <v>1</v>
          </cell>
          <cell r="E976">
            <v>114</v>
          </cell>
          <cell r="F976">
            <v>114</v>
          </cell>
          <cell r="G976">
            <v>1</v>
          </cell>
          <cell r="H976" t="str">
            <v>подв.гибк</v>
          </cell>
        </row>
        <row r="977">
          <cell r="B977" t="str">
            <v>Подводка гибкая с ниппелем из нерж.ст. и штуцером 35 мм, 80см, 1/2" х М10, ВР-НР VTf.004.IS.0435080</v>
          </cell>
          <cell r="C977" t="str">
            <v>шт.</v>
          </cell>
          <cell r="D977">
            <v>1</v>
          </cell>
          <cell r="E977">
            <v>132</v>
          </cell>
          <cell r="F977">
            <v>132</v>
          </cell>
          <cell r="G977">
            <v>1</v>
          </cell>
          <cell r="H977" t="str">
            <v>подв.гибк</v>
          </cell>
        </row>
        <row r="978">
          <cell r="B978" t="str">
            <v>Подложка для теплого пола 1,2 х 25 м VT.HS.FP.0312</v>
          </cell>
          <cell r="C978" t="str">
            <v>шт.</v>
          </cell>
          <cell r="D978">
            <v>1</v>
          </cell>
          <cell r="E978">
            <v>55</v>
          </cell>
          <cell r="F978">
            <v>55</v>
          </cell>
          <cell r="G978">
            <v>1</v>
          </cell>
          <cell r="H978" t="str">
            <v>Вод.теп.пол</v>
          </cell>
          <cell r="K978" t="str">
            <v>00-00001734</v>
          </cell>
        </row>
        <row r="979">
          <cell r="B979" t="str">
            <v>Подпиточный клапан с фильтром и манометром 1/2" ВР VT.515.N.04</v>
          </cell>
          <cell r="C979" t="str">
            <v>шт.</v>
          </cell>
          <cell r="D979">
            <v>1</v>
          </cell>
          <cell r="E979">
            <v>1273</v>
          </cell>
          <cell r="F979">
            <v>1273</v>
          </cell>
          <cell r="G979">
            <v>1</v>
          </cell>
          <cell r="H979" t="str">
            <v>Регул арм</v>
          </cell>
          <cell r="K979" t="str">
            <v>00-00001559</v>
          </cell>
        </row>
        <row r="980">
          <cell r="B980" t="str">
            <v>Полимер-песчаная крышка для колодца 320 мм</v>
          </cell>
          <cell r="C980" t="str">
            <v>шт.</v>
          </cell>
          <cell r="E980">
            <v>560</v>
          </cell>
          <cell r="F980">
            <v>0</v>
          </cell>
          <cell r="G980">
            <v>1</v>
          </cell>
        </row>
        <row r="981">
          <cell r="B981" t="str">
            <v>Полипропиленовая труба VALTEC PPR PN 20 20 мм VTp.700.0020.20</v>
          </cell>
          <cell r="C981" t="str">
            <v>шт.</v>
          </cell>
          <cell r="D981">
            <v>1</v>
          </cell>
          <cell r="E981">
            <v>40</v>
          </cell>
          <cell r="F981">
            <v>40</v>
          </cell>
          <cell r="G981">
            <v>1</v>
          </cell>
          <cell r="H981" t="str">
            <v>тр</v>
          </cell>
          <cell r="I981" t="str">
            <v>ппр</v>
          </cell>
          <cell r="J981" t="str">
            <v>нестанд</v>
          </cell>
          <cell r="K981" t="str">
            <v>00-00000897</v>
          </cell>
        </row>
        <row r="982">
          <cell r="B982" t="str">
            <v>Полипропиленовая труба VALTEC PPR PN 20 25 мм VTp.700.0020.25</v>
          </cell>
          <cell r="C982" t="str">
            <v>шт.</v>
          </cell>
          <cell r="D982">
            <v>1</v>
          </cell>
          <cell r="E982">
            <v>68</v>
          </cell>
          <cell r="F982">
            <v>68</v>
          </cell>
          <cell r="G982">
            <v>1</v>
          </cell>
          <cell r="H982" t="str">
            <v>тр</v>
          </cell>
          <cell r="I982" t="str">
            <v>ппр</v>
          </cell>
          <cell r="J982" t="str">
            <v>нестанд</v>
          </cell>
          <cell r="K982" t="str">
            <v>00-00000898</v>
          </cell>
        </row>
        <row r="983">
          <cell r="B983" t="str">
            <v>Полипропиленовая труба VALTEC PPR PN 20 32 мм VTp.700.0020.32</v>
          </cell>
          <cell r="C983" t="str">
            <v>шт.</v>
          </cell>
          <cell r="D983">
            <v>1</v>
          </cell>
          <cell r="E983">
            <v>119</v>
          </cell>
          <cell r="F983">
            <v>119</v>
          </cell>
          <cell r="G983">
            <v>1</v>
          </cell>
          <cell r="H983" t="str">
            <v>тр</v>
          </cell>
          <cell r="I983" t="str">
            <v>ппр</v>
          </cell>
          <cell r="J983" t="str">
            <v>нестанд</v>
          </cell>
          <cell r="K983" t="str">
            <v>00-00000899</v>
          </cell>
        </row>
        <row r="984">
          <cell r="B984" t="str">
            <v>Полипропиленовая труба VALTEC PPR PN 20 40 мм VTp.700.0020.40</v>
          </cell>
          <cell r="C984" t="str">
            <v>шт.</v>
          </cell>
          <cell r="D984">
            <v>1</v>
          </cell>
          <cell r="E984">
            <v>200</v>
          </cell>
          <cell r="F984">
            <v>200</v>
          </cell>
          <cell r="G984">
            <v>1</v>
          </cell>
          <cell r="H984" t="str">
            <v>тр</v>
          </cell>
          <cell r="I984" t="str">
            <v>ппр</v>
          </cell>
          <cell r="J984" t="str">
            <v>нестанд</v>
          </cell>
          <cell r="K984" t="str">
            <v>00-00000900</v>
          </cell>
        </row>
        <row r="985">
          <cell r="B985" t="str">
            <v>Полипропиленовая труба, армированная алюминием VALTEC PP-ALUX PN 25 20 мм VTp.700.AL25.20</v>
          </cell>
          <cell r="C985" t="str">
            <v>шт.</v>
          </cell>
          <cell r="D985">
            <v>1</v>
          </cell>
          <cell r="E985">
            <v>75</v>
          </cell>
          <cell r="F985">
            <v>75</v>
          </cell>
          <cell r="G985">
            <v>1</v>
          </cell>
          <cell r="H985" t="str">
            <v>тр</v>
          </cell>
          <cell r="I985" t="str">
            <v>ппр</v>
          </cell>
          <cell r="J985" t="str">
            <v>нестанд</v>
          </cell>
          <cell r="K985" t="str">
            <v>00-00000885</v>
          </cell>
        </row>
        <row r="986">
          <cell r="B986" t="str">
            <v>Полипропиленовая труба, армированная алюминием VALTEC PP-ALUX PN 25 25 мм VTp.700.AL25.25</v>
          </cell>
          <cell r="C986" t="str">
            <v>шт.</v>
          </cell>
          <cell r="D986">
            <v>1</v>
          </cell>
          <cell r="E986">
            <v>113</v>
          </cell>
          <cell r="F986">
            <v>113</v>
          </cell>
          <cell r="G986">
            <v>1</v>
          </cell>
          <cell r="H986" t="str">
            <v>тр</v>
          </cell>
          <cell r="I986" t="str">
            <v>ппр</v>
          </cell>
          <cell r="J986" t="str">
            <v>нестанд</v>
          </cell>
          <cell r="K986" t="str">
            <v>00-00000886</v>
          </cell>
        </row>
        <row r="987">
          <cell r="B987" t="str">
            <v>Полипропиленовая труба, армированная алюминием VALTEC PP-ALUX PN 25 32 мм VTp.700.AL25.32</v>
          </cell>
          <cell r="C987" t="str">
            <v>шт.</v>
          </cell>
          <cell r="D987">
            <v>1</v>
          </cell>
          <cell r="E987">
            <v>189</v>
          </cell>
          <cell r="F987">
            <v>189</v>
          </cell>
          <cell r="G987">
            <v>1</v>
          </cell>
          <cell r="H987" t="str">
            <v>тр</v>
          </cell>
          <cell r="I987" t="str">
            <v>ппр</v>
          </cell>
          <cell r="J987" t="str">
            <v>нестанд</v>
          </cell>
          <cell r="K987" t="str">
            <v>00-00000887</v>
          </cell>
        </row>
        <row r="988">
          <cell r="B988" t="str">
            <v>Полипропиленовая труба, армированная алюминием VALTEC PP-ALUX PN 25 40 мм VTp.700.AL25.40</v>
          </cell>
          <cell r="C988" t="str">
            <v>шт.</v>
          </cell>
          <cell r="D988">
            <v>1</v>
          </cell>
          <cell r="E988">
            <v>318</v>
          </cell>
          <cell r="F988">
            <v>318</v>
          </cell>
          <cell r="G988">
            <v>1</v>
          </cell>
          <cell r="H988" t="str">
            <v>тр</v>
          </cell>
          <cell r="I988" t="str">
            <v>ппр</v>
          </cell>
          <cell r="J988" t="str">
            <v>нестанд</v>
          </cell>
          <cell r="K988" t="str">
            <v>00-00000888</v>
          </cell>
        </row>
        <row r="989">
          <cell r="B989" t="str">
            <v>Полипропиленовая труба, армированная стекловолокном VALTEC PP-FIBER PN 20 20 мм VTp.700.FB20.20</v>
          </cell>
          <cell r="C989" t="str">
            <v>шт.</v>
          </cell>
          <cell r="D989">
            <v>1</v>
          </cell>
          <cell r="E989">
            <v>51</v>
          </cell>
          <cell r="F989">
            <v>51</v>
          </cell>
          <cell r="G989">
            <v>1</v>
          </cell>
          <cell r="H989" t="str">
            <v>тр</v>
          </cell>
          <cell r="I989" t="str">
            <v>ппр</v>
          </cell>
          <cell r="K989" t="str">
            <v>00-00000889</v>
          </cell>
        </row>
        <row r="990">
          <cell r="B990" t="str">
            <v>Полипропиленовая труба, армированная стекловолокном VALTEC PP-FIBER PN 20 25 мм VTp.700.FB20.25</v>
          </cell>
          <cell r="C990" t="str">
            <v>шт.</v>
          </cell>
          <cell r="D990">
            <v>1</v>
          </cell>
          <cell r="E990">
            <v>83</v>
          </cell>
          <cell r="F990">
            <v>83</v>
          </cell>
          <cell r="G990">
            <v>1</v>
          </cell>
          <cell r="H990" t="str">
            <v>тр</v>
          </cell>
          <cell r="I990" t="str">
            <v>ппр</v>
          </cell>
          <cell r="K990" t="str">
            <v>00-00000890</v>
          </cell>
        </row>
        <row r="991">
          <cell r="B991" t="str">
            <v>Полипропиленовая труба, армированная стекловолокном VALTEC PP-FIBER PN 20 32 мм VTp.700.FB20.32</v>
          </cell>
          <cell r="C991" t="str">
            <v>шт.</v>
          </cell>
          <cell r="D991">
            <v>1</v>
          </cell>
          <cell r="E991">
            <v>144</v>
          </cell>
          <cell r="F991">
            <v>144</v>
          </cell>
          <cell r="G991">
            <v>1</v>
          </cell>
          <cell r="H991" t="str">
            <v>тр</v>
          </cell>
          <cell r="I991" t="str">
            <v>ппр</v>
          </cell>
          <cell r="K991" t="str">
            <v>00-00000891</v>
          </cell>
        </row>
        <row r="992">
          <cell r="B992" t="str">
            <v>Полипропиленовая труба, армированная стекловолокном VALTEC PP-FIBER PN 20 40 мм VTp.700.FB20.40</v>
          </cell>
          <cell r="C992" t="str">
            <v>шт.</v>
          </cell>
          <cell r="D992">
            <v>1</v>
          </cell>
          <cell r="E992">
            <v>229</v>
          </cell>
          <cell r="F992">
            <v>229</v>
          </cell>
          <cell r="G992">
            <v>1</v>
          </cell>
          <cell r="H992" t="str">
            <v>тр</v>
          </cell>
          <cell r="I992" t="str">
            <v>ппр</v>
          </cell>
          <cell r="K992" t="str">
            <v>00-00000892</v>
          </cell>
        </row>
        <row r="993">
          <cell r="B993" t="str">
            <v>Полипропиленовая труба, армированная стекловолокном VALTEC PP-FIBER PN 25 20 мм VTp.700.FB25.20</v>
          </cell>
          <cell r="C993" t="str">
            <v>шт.</v>
          </cell>
          <cell r="D993">
            <v>1</v>
          </cell>
          <cell r="E993">
            <v>64</v>
          </cell>
          <cell r="F993">
            <v>64</v>
          </cell>
          <cell r="G993">
            <v>1</v>
          </cell>
          <cell r="H993" t="str">
            <v>тр</v>
          </cell>
          <cell r="I993" t="str">
            <v>ппр</v>
          </cell>
          <cell r="K993" t="str">
            <v>00-00000893</v>
          </cell>
        </row>
        <row r="994">
          <cell r="B994" t="str">
            <v>Полипропиленовая труба, армированная стекловолокном VALTEC PP-FIBER PN 25 25 мм VTp.700.FB25.25</v>
          </cell>
          <cell r="C994" t="str">
            <v>шт.</v>
          </cell>
          <cell r="D994">
            <v>1</v>
          </cell>
          <cell r="E994">
            <v>92</v>
          </cell>
          <cell r="F994">
            <v>92</v>
          </cell>
          <cell r="G994">
            <v>1</v>
          </cell>
          <cell r="H994" t="str">
            <v>тр</v>
          </cell>
          <cell r="I994" t="str">
            <v>ппр</v>
          </cell>
          <cell r="K994" t="str">
            <v>00-00000894</v>
          </cell>
        </row>
        <row r="995">
          <cell r="B995" t="str">
            <v>Полипропиленовая труба, армированная стекловолокном VALTEC PP-FIBER PN 25 32 мм VTp.700.FB25.32</v>
          </cell>
          <cell r="C995" t="str">
            <v>шт.</v>
          </cell>
          <cell r="D995">
            <v>1</v>
          </cell>
          <cell r="E995">
            <v>169</v>
          </cell>
          <cell r="F995">
            <v>169</v>
          </cell>
          <cell r="G995">
            <v>1</v>
          </cell>
          <cell r="H995" t="str">
            <v>тр</v>
          </cell>
          <cell r="I995" t="str">
            <v>ппр</v>
          </cell>
          <cell r="K995" t="str">
            <v>00-00000895</v>
          </cell>
        </row>
        <row r="996">
          <cell r="B996" t="str">
            <v>Полипропиленовая труба, армированная стекловолокном VALTEC PP-FIBER PN 25 40 мм VTp.700.FB25.40</v>
          </cell>
          <cell r="C996" t="str">
            <v>шт.</v>
          </cell>
          <cell r="D996">
            <v>1</v>
          </cell>
          <cell r="E996">
            <v>242</v>
          </cell>
          <cell r="F996">
            <v>242</v>
          </cell>
          <cell r="G996">
            <v>1</v>
          </cell>
          <cell r="H996" t="str">
            <v>тр</v>
          </cell>
          <cell r="I996" t="str">
            <v>ппр</v>
          </cell>
          <cell r="K996" t="str">
            <v>00-00000896</v>
          </cell>
        </row>
        <row r="997">
          <cell r="B997" t="str">
            <v>Полусгон с накидной гайкой 1/2" ВР-НР VTr.611.N.0004</v>
          </cell>
          <cell r="C997" t="str">
            <v>шт.</v>
          </cell>
          <cell r="D997">
            <v>1</v>
          </cell>
          <cell r="E997">
            <v>134</v>
          </cell>
          <cell r="F997">
            <v>134</v>
          </cell>
          <cell r="G997">
            <v>1</v>
          </cell>
          <cell r="H997" t="str">
            <v>м</v>
          </cell>
          <cell r="I997" t="str">
            <v>р</v>
          </cell>
          <cell r="J997" t="str">
            <v>сг</v>
          </cell>
          <cell r="K997" t="str">
            <v>00-00001422</v>
          </cell>
        </row>
        <row r="998">
          <cell r="B998" t="str">
            <v>Полусгон с накидной гайкой 3/4" ВР-НР VTr.611.N.0005</v>
          </cell>
          <cell r="C998" t="str">
            <v>шт.</v>
          </cell>
          <cell r="D998">
            <v>1</v>
          </cell>
          <cell r="E998">
            <v>236</v>
          </cell>
          <cell r="F998">
            <v>236</v>
          </cell>
          <cell r="G998">
            <v>1</v>
          </cell>
          <cell r="H998" t="str">
            <v>м</v>
          </cell>
          <cell r="I998" t="str">
            <v>р</v>
          </cell>
          <cell r="J998" t="str">
            <v>сг</v>
          </cell>
          <cell r="K998" t="str">
            <v>00-00001423</v>
          </cell>
        </row>
        <row r="999">
          <cell r="B999" t="str">
            <v>Полусгон с накидной гайкой и обратным клапаном 1/2" ВР-НР VTr.612.N.0004</v>
          </cell>
          <cell r="C999" t="str">
            <v>шт.</v>
          </cell>
          <cell r="D999">
            <v>1</v>
          </cell>
          <cell r="E999">
            <v>134</v>
          </cell>
          <cell r="F999">
            <v>134</v>
          </cell>
          <cell r="G999">
            <v>1</v>
          </cell>
          <cell r="I999" t="str">
            <v>фитинг-р</v>
          </cell>
          <cell r="K999" t="str">
            <v>00-00001424</v>
          </cell>
        </row>
        <row r="1000">
          <cell r="B1000" t="str">
            <v>Поплавковый выключатель</v>
          </cell>
          <cell r="C1000" t="str">
            <v>шт.</v>
          </cell>
          <cell r="E1000">
            <v>768</v>
          </cell>
          <cell r="F1000">
            <v>0</v>
          </cell>
          <cell r="G1000">
            <v>1</v>
          </cell>
          <cell r="K1000" t="str">
            <v>00-00000159</v>
          </cell>
        </row>
        <row r="1001">
          <cell r="B1001" t="str">
            <v>Поплавковый клапан (с проходкой бака и поплавком) 1"</v>
          </cell>
          <cell r="C1001" t="str">
            <v>шт.</v>
          </cell>
          <cell r="E1001">
            <v>3019</v>
          </cell>
          <cell r="F1001">
            <v>0</v>
          </cell>
          <cell r="G1001">
            <v>1</v>
          </cell>
        </row>
        <row r="1002">
          <cell r="B1002" t="str">
            <v>Поплавок для клапана</v>
          </cell>
          <cell r="C1002" t="str">
            <v>шт.</v>
          </cell>
          <cell r="D1002">
            <v>1</v>
          </cell>
          <cell r="E1002">
            <v>260</v>
          </cell>
          <cell r="F1002">
            <v>260</v>
          </cell>
          <cell r="G1002">
            <v>1</v>
          </cell>
        </row>
        <row r="1003">
          <cell r="B1003" t="str">
            <v>Преобразователь RS485–USB VT.RS485.0.0</v>
          </cell>
          <cell r="C1003" t="str">
            <v>шт.</v>
          </cell>
          <cell r="D1003">
            <v>1</v>
          </cell>
          <cell r="E1003">
            <v>141</v>
          </cell>
          <cell r="F1003">
            <v>141</v>
          </cell>
          <cell r="G1003">
            <v>1</v>
          </cell>
          <cell r="H1003" t="str">
            <v>Эл.авт</v>
          </cell>
          <cell r="K1003" t="str">
            <v>00-00001737</v>
          </cell>
        </row>
        <row r="1004">
          <cell r="B1004" t="str">
            <v>Преобразователь импульсов, 2 входа VT.PadPuls.M2.0</v>
          </cell>
          <cell r="C1004" t="str">
            <v>шт.</v>
          </cell>
          <cell r="D1004">
            <v>1</v>
          </cell>
          <cell r="E1004">
            <v>9323</v>
          </cell>
          <cell r="F1004">
            <v>9323</v>
          </cell>
          <cell r="G1004">
            <v>1</v>
          </cell>
          <cell r="H1004" t="str">
            <v>Эл.авт</v>
          </cell>
          <cell r="K1004" t="str">
            <v>00-00001749</v>
          </cell>
        </row>
        <row r="1005">
          <cell r="B1005" t="str">
            <v>Преобразователь импульсов, 4 входа VT.PadPuls.M4.0</v>
          </cell>
          <cell r="C1005" t="str">
            <v>шт.</v>
          </cell>
          <cell r="D1005">
            <v>1</v>
          </cell>
          <cell r="E1005">
            <v>21633</v>
          </cell>
          <cell r="F1005">
            <v>21633</v>
          </cell>
          <cell r="G1005">
            <v>1</v>
          </cell>
          <cell r="H1005" t="str">
            <v>Эл.авт</v>
          </cell>
          <cell r="K1005" t="str">
            <v>00-00001751</v>
          </cell>
        </row>
        <row r="1006">
          <cell r="B1006" t="str">
            <v>Преобразователь интерфейсов M-Bus, 250 каналов VT.Ambus.ZS.250</v>
          </cell>
          <cell r="C1006" t="str">
            <v>шт.</v>
          </cell>
          <cell r="D1006">
            <v>1</v>
          </cell>
          <cell r="E1006">
            <v>103692</v>
          </cell>
          <cell r="F1006">
            <v>103692</v>
          </cell>
          <cell r="G1006">
            <v>1</v>
          </cell>
          <cell r="H1006" t="str">
            <v>Эл.авт</v>
          </cell>
          <cell r="K1006" t="str">
            <v>00-00001744</v>
          </cell>
        </row>
        <row r="1007">
          <cell r="B1007" t="str">
            <v>Преобразователь интерфейсов M-Bus, 60 каналов VT.Ambus.Port.600</v>
          </cell>
          <cell r="C1007" t="str">
            <v>шт.</v>
          </cell>
          <cell r="D1007">
            <v>1</v>
          </cell>
          <cell r="E1007">
            <v>44503</v>
          </cell>
          <cell r="F1007">
            <v>44503</v>
          </cell>
          <cell r="G1007">
            <v>1</v>
          </cell>
          <cell r="H1007" t="str">
            <v>Эл.авт</v>
          </cell>
          <cell r="K1007" t="str">
            <v>00-00001743</v>
          </cell>
        </row>
        <row r="1008">
          <cell r="B1008" t="str">
            <v>Преобразователь интерфейсов M-Bus-USB VT.MiniMaster.0.0</v>
          </cell>
          <cell r="C1008" t="str">
            <v>шт.</v>
          </cell>
          <cell r="D1008">
            <v>1</v>
          </cell>
          <cell r="E1008">
            <v>27897</v>
          </cell>
          <cell r="F1008">
            <v>27897</v>
          </cell>
          <cell r="G1008">
            <v>1</v>
          </cell>
          <cell r="H1008" t="str">
            <v>Эл.авт</v>
          </cell>
          <cell r="K1008" t="str">
            <v>00-00001750</v>
          </cell>
        </row>
        <row r="1009">
          <cell r="B1009" t="str">
            <v>Пресс-водорозетка проходная 16 мм х 1/2" ВР VTm.234.N.160416</v>
          </cell>
          <cell r="C1009" t="str">
            <v>шт.</v>
          </cell>
          <cell r="D1009">
            <v>1</v>
          </cell>
          <cell r="E1009">
            <v>380</v>
          </cell>
          <cell r="F1009">
            <v>380</v>
          </cell>
          <cell r="G1009">
            <v>1</v>
          </cell>
          <cell r="H1009" t="str">
            <v>в-р</v>
          </cell>
          <cell r="I1009" t="str">
            <v>пресс</v>
          </cell>
          <cell r="J1009" t="str">
            <v>нестанд</v>
          </cell>
          <cell r="K1009" t="str">
            <v>00-00000866</v>
          </cell>
        </row>
        <row r="1010">
          <cell r="B1010" t="str">
            <v>Пресс-водорозетка проходная 20 мм х 1/2" ВР VTm.234.N.200420</v>
          </cell>
          <cell r="C1010" t="str">
            <v>шт.</v>
          </cell>
          <cell r="D1010">
            <v>1</v>
          </cell>
          <cell r="E1010">
            <v>459</v>
          </cell>
          <cell r="F1010">
            <v>459</v>
          </cell>
          <cell r="G1010">
            <v>1</v>
          </cell>
          <cell r="H1010" t="str">
            <v>в-р</v>
          </cell>
          <cell r="I1010" t="str">
            <v>пресс</v>
          </cell>
          <cell r="J1010" t="str">
            <v>нестанд</v>
          </cell>
          <cell r="K1010" t="str">
            <v>00-00000867</v>
          </cell>
        </row>
        <row r="1011">
          <cell r="B1011" t="str">
            <v>Пресс-фитинг – водорозетка 16 мм х 1/2" ВР VTm.254.N.001604</v>
          </cell>
          <cell r="C1011" t="str">
            <v>шт.</v>
          </cell>
          <cell r="D1011">
            <v>1</v>
          </cell>
          <cell r="E1011">
            <v>221</v>
          </cell>
          <cell r="F1011">
            <v>221</v>
          </cell>
          <cell r="G1011">
            <v>1</v>
          </cell>
          <cell r="H1011" t="str">
            <v>в-р</v>
          </cell>
          <cell r="I1011" t="str">
            <v>пресс</v>
          </cell>
          <cell r="K1011" t="str">
            <v>00-00000762</v>
          </cell>
        </row>
        <row r="1012">
          <cell r="B1012" t="str">
            <v>Пресс-фитинг – водорозетка 16 мм х 1/2" НР VTm.255.N.001604</v>
          </cell>
          <cell r="C1012" t="str">
            <v>шт.</v>
          </cell>
          <cell r="D1012">
            <v>1</v>
          </cell>
          <cell r="E1012">
            <v>229</v>
          </cell>
          <cell r="F1012">
            <v>229</v>
          </cell>
          <cell r="G1012">
            <v>1</v>
          </cell>
          <cell r="H1012" t="str">
            <v>в-р</v>
          </cell>
          <cell r="I1012" t="str">
            <v>пресс</v>
          </cell>
          <cell r="K1012" t="str">
            <v>00-00000766</v>
          </cell>
        </row>
        <row r="1013">
          <cell r="B1013" t="str">
            <v>Пресс-фитинг – водорозетка 20 мм х 1/2" ВР VTm.254.N.002004</v>
          </cell>
          <cell r="C1013" t="str">
            <v>шт.</v>
          </cell>
          <cell r="D1013">
            <v>1</v>
          </cell>
          <cell r="E1013">
            <v>300</v>
          </cell>
          <cell r="F1013">
            <v>300</v>
          </cell>
          <cell r="G1013">
            <v>1</v>
          </cell>
          <cell r="H1013" t="str">
            <v>в-р</v>
          </cell>
          <cell r="I1013" t="str">
            <v>пресс</v>
          </cell>
          <cell r="K1013" t="str">
            <v>00-00000763</v>
          </cell>
        </row>
        <row r="1014">
          <cell r="B1014" t="str">
            <v>Пресс-фитинг – водорозетка 20 мм х 3/4" ВР VTm.254.N.002005</v>
          </cell>
          <cell r="C1014" t="str">
            <v>шт.</v>
          </cell>
          <cell r="D1014">
            <v>1</v>
          </cell>
          <cell r="E1014">
            <v>399</v>
          </cell>
          <cell r="F1014">
            <v>399</v>
          </cell>
          <cell r="G1014">
            <v>1</v>
          </cell>
          <cell r="H1014" t="str">
            <v>в-р</v>
          </cell>
          <cell r="I1014" t="str">
            <v>пресс</v>
          </cell>
          <cell r="K1014" t="str">
            <v>00-00000764</v>
          </cell>
        </row>
        <row r="1015">
          <cell r="B1015" t="str">
            <v>Пресс-фитинг – водорозетка 26 мм х 3/4" ВР VTm.254.N.002605</v>
          </cell>
          <cell r="C1015" t="str">
            <v>шт.</v>
          </cell>
          <cell r="D1015">
            <v>1</v>
          </cell>
          <cell r="E1015">
            <v>427</v>
          </cell>
          <cell r="F1015">
            <v>427</v>
          </cell>
          <cell r="G1015">
            <v>1</v>
          </cell>
          <cell r="H1015" t="str">
            <v>в-р</v>
          </cell>
          <cell r="I1015" t="str">
            <v>пресс</v>
          </cell>
          <cell r="K1015" t="str">
            <v>00-00000765</v>
          </cell>
        </row>
        <row r="1016">
          <cell r="B1016" t="str">
            <v>Пресс-фитинг – водорозетка удлиненная 16 мм х 1/2" ВР VTm.254H.N.001604</v>
          </cell>
          <cell r="C1016" t="str">
            <v>шт.</v>
          </cell>
          <cell r="D1016">
            <v>1</v>
          </cell>
          <cell r="E1016">
            <v>251</v>
          </cell>
          <cell r="F1016">
            <v>251</v>
          </cell>
          <cell r="G1016">
            <v>1</v>
          </cell>
          <cell r="H1016" t="str">
            <v>в-р</v>
          </cell>
          <cell r="I1016" t="str">
            <v>пресс</v>
          </cell>
          <cell r="J1016" t="str">
            <v>нестанд</v>
          </cell>
          <cell r="K1016" t="str">
            <v>00-00000779</v>
          </cell>
        </row>
        <row r="1017">
          <cell r="B1017" t="str">
            <v>Пресс-фитинг – крестовина 16 х 16 х 16 х 16 мм VTm.241.N.161616</v>
          </cell>
          <cell r="C1017" t="str">
            <v>шт.</v>
          </cell>
          <cell r="D1017">
            <v>1</v>
          </cell>
          <cell r="E1017">
            <v>308</v>
          </cell>
          <cell r="F1017">
            <v>308</v>
          </cell>
          <cell r="G1017">
            <v>1</v>
          </cell>
          <cell r="H1017" t="str">
            <v>к</v>
          </cell>
          <cell r="I1017" t="str">
            <v>пресс</v>
          </cell>
          <cell r="K1017" t="str">
            <v>00-00000780</v>
          </cell>
        </row>
        <row r="1018">
          <cell r="B1018" t="str">
            <v>Пресс-фитинг – крестовина 20 х 16 х 20 х 16 мм VTm.241.N.201620</v>
          </cell>
          <cell r="C1018" t="str">
            <v>шт.</v>
          </cell>
          <cell r="D1018">
            <v>1</v>
          </cell>
          <cell r="E1018">
            <v>473</v>
          </cell>
          <cell r="F1018">
            <v>473</v>
          </cell>
          <cell r="G1018">
            <v>1</v>
          </cell>
          <cell r="H1018" t="str">
            <v>к</v>
          </cell>
          <cell r="I1018" t="str">
            <v>пресс</v>
          </cell>
          <cell r="K1018" t="str">
            <v>00-00000781</v>
          </cell>
        </row>
        <row r="1019">
          <cell r="B1019" t="str">
            <v>Пресс-фитинг – крестовина 20 х 20 х 20 х 20 мм VTm.241.N.202020</v>
          </cell>
          <cell r="C1019" t="str">
            <v>шт.</v>
          </cell>
          <cell r="D1019">
            <v>1</v>
          </cell>
          <cell r="E1019">
            <v>611</v>
          </cell>
          <cell r="F1019">
            <v>611</v>
          </cell>
          <cell r="G1019">
            <v>1</v>
          </cell>
          <cell r="H1019" t="str">
            <v>к</v>
          </cell>
          <cell r="I1019" t="str">
            <v>пресс</v>
          </cell>
          <cell r="K1019" t="str">
            <v>00-00000782</v>
          </cell>
        </row>
        <row r="1020">
          <cell r="B1020" t="str">
            <v>Пресс-фитинг – тройник 16 мм VTm.231.N.161616</v>
          </cell>
          <cell r="C1020" t="str">
            <v>шт.</v>
          </cell>
          <cell r="D1020">
            <v>1</v>
          </cell>
          <cell r="E1020">
            <v>236</v>
          </cell>
          <cell r="F1020">
            <v>236</v>
          </cell>
          <cell r="G1020">
            <v>1</v>
          </cell>
          <cell r="H1020" t="str">
            <v>т</v>
          </cell>
          <cell r="I1020" t="str">
            <v>пресс</v>
          </cell>
          <cell r="K1020" t="str">
            <v>00-00000531</v>
          </cell>
        </row>
        <row r="1021">
          <cell r="B1021" t="str">
            <v>Пресс-фитинг – тройник 16 мм х 1/2" ВР х 16 мм VTm.232.N.160416</v>
          </cell>
          <cell r="C1021" t="str">
            <v>шт.</v>
          </cell>
          <cell r="D1021">
            <v>1</v>
          </cell>
          <cell r="E1021">
            <v>223</v>
          </cell>
          <cell r="F1021">
            <v>223</v>
          </cell>
          <cell r="G1021">
            <v>1</v>
          </cell>
          <cell r="H1021" t="str">
            <v>т</v>
          </cell>
          <cell r="I1021" t="str">
            <v>пресс*р</v>
          </cell>
          <cell r="K1021" t="str">
            <v>00-00000848</v>
          </cell>
        </row>
        <row r="1022">
          <cell r="B1022" t="str">
            <v>Пресс-фитинг – тройник 16 мм х 1/2" НР х 16 мм VTm.233.N.160416</v>
          </cell>
          <cell r="C1022" t="str">
            <v>шт.</v>
          </cell>
          <cell r="D1022">
            <v>1</v>
          </cell>
          <cell r="E1022">
            <v>220</v>
          </cell>
          <cell r="F1022">
            <v>220</v>
          </cell>
          <cell r="G1022">
            <v>1</v>
          </cell>
          <cell r="H1022" t="str">
            <v>т</v>
          </cell>
          <cell r="I1022" t="str">
            <v>пресс*р</v>
          </cell>
          <cell r="K1022" t="str">
            <v>00-00000858</v>
          </cell>
        </row>
        <row r="1023">
          <cell r="B1023" t="str">
            <v>Пресс-фитинг – тройник 16 х 20 х 16 мм VTm.231.N.162016</v>
          </cell>
          <cell r="C1023" t="str">
            <v>шт.</v>
          </cell>
          <cell r="D1023">
            <v>1</v>
          </cell>
          <cell r="E1023">
            <v>411</v>
          </cell>
          <cell r="F1023">
            <v>411</v>
          </cell>
          <cell r="G1023">
            <v>1</v>
          </cell>
          <cell r="H1023" t="str">
            <v>т</v>
          </cell>
          <cell r="I1023" t="str">
            <v>пресс</v>
          </cell>
          <cell r="K1023" t="str">
            <v>00-00000533</v>
          </cell>
        </row>
        <row r="1024">
          <cell r="B1024" t="str">
            <v>Пресс-фитинг – тройник 20 мм VTm.231.N.202020</v>
          </cell>
          <cell r="C1024" t="str">
            <v>шт.</v>
          </cell>
          <cell r="D1024">
            <v>1</v>
          </cell>
          <cell r="E1024">
            <v>315</v>
          </cell>
          <cell r="F1024">
            <v>315</v>
          </cell>
          <cell r="G1024">
            <v>1</v>
          </cell>
          <cell r="H1024" t="str">
            <v>т</v>
          </cell>
          <cell r="I1024" t="str">
            <v>пресс</v>
          </cell>
          <cell r="K1024" t="str">
            <v>00-00000830</v>
          </cell>
        </row>
        <row r="1025">
          <cell r="B1025" t="str">
            <v>Пресс-фитинг – тройник 20 мм х 1/2" ВР х 20 мм VTm.232.N.200420</v>
          </cell>
          <cell r="C1025" t="str">
            <v>шт.</v>
          </cell>
          <cell r="D1025">
            <v>1</v>
          </cell>
          <cell r="E1025">
            <v>317</v>
          </cell>
          <cell r="F1025">
            <v>317</v>
          </cell>
          <cell r="G1025">
            <v>1</v>
          </cell>
          <cell r="H1025" t="str">
            <v>т</v>
          </cell>
          <cell r="I1025" t="str">
            <v>пресс*р</v>
          </cell>
          <cell r="K1025" t="str">
            <v>00-00000849</v>
          </cell>
        </row>
        <row r="1026">
          <cell r="B1026" t="str">
            <v>Пресс-фитинг – тройник 20 мм х 1/2" НР х 20 мм VTm.233.N.200420</v>
          </cell>
          <cell r="C1026" t="str">
            <v>шт.</v>
          </cell>
          <cell r="D1026">
            <v>1</v>
          </cell>
          <cell r="E1026">
            <v>325</v>
          </cell>
          <cell r="F1026">
            <v>325</v>
          </cell>
          <cell r="G1026">
            <v>1</v>
          </cell>
          <cell r="H1026" t="str">
            <v>т</v>
          </cell>
          <cell r="I1026" t="str">
            <v>пресс*р</v>
          </cell>
          <cell r="K1026" t="str">
            <v>00-00000859</v>
          </cell>
        </row>
        <row r="1027">
          <cell r="B1027" t="str">
            <v>Пресс-фитинг – тройник 20 мм х 3/4" ВР х 20 мм VTm.232.N.200520</v>
          </cell>
          <cell r="C1027" t="str">
            <v>шт.</v>
          </cell>
          <cell r="D1027">
            <v>1</v>
          </cell>
          <cell r="E1027">
            <v>370</v>
          </cell>
          <cell r="F1027">
            <v>370</v>
          </cell>
          <cell r="G1027">
            <v>1</v>
          </cell>
          <cell r="H1027" t="str">
            <v>т</v>
          </cell>
          <cell r="I1027" t="str">
            <v>пресс*р</v>
          </cell>
          <cell r="K1027" t="str">
            <v>00-00000850</v>
          </cell>
        </row>
        <row r="1028">
          <cell r="B1028" t="str">
            <v>Пресс-фитинг – тройник 20 мм х 3/4" НР х 20 мм VTm.233.N.200520</v>
          </cell>
          <cell r="C1028" t="str">
            <v>шт.</v>
          </cell>
          <cell r="D1028">
            <v>1</v>
          </cell>
          <cell r="E1028">
            <v>331</v>
          </cell>
          <cell r="F1028">
            <v>331</v>
          </cell>
          <cell r="G1028">
            <v>1</v>
          </cell>
          <cell r="H1028" t="str">
            <v>т</v>
          </cell>
          <cell r="I1028" t="str">
            <v>пресс*р</v>
          </cell>
          <cell r="K1028" t="str">
            <v>00-00000860</v>
          </cell>
        </row>
        <row r="1029">
          <cell r="B1029" t="str">
            <v>Пресс-фитинг – тройник 20 х 16 х 16 мм VTm.231.N.201616</v>
          </cell>
          <cell r="C1029" t="str">
            <v>шт.</v>
          </cell>
          <cell r="D1029">
            <v>1</v>
          </cell>
          <cell r="E1029">
            <v>324</v>
          </cell>
          <cell r="F1029">
            <v>324</v>
          </cell>
          <cell r="G1029">
            <v>1</v>
          </cell>
          <cell r="H1029" t="str">
            <v>т</v>
          </cell>
          <cell r="I1029" t="str">
            <v>пресс</v>
          </cell>
          <cell r="K1029" t="str">
            <v>00-00000532</v>
          </cell>
        </row>
        <row r="1030">
          <cell r="B1030" t="str">
            <v>Пресс-фитинг – тройник 20 х 16 х 20 мм VTm.231.N.201620</v>
          </cell>
          <cell r="C1030" t="str">
            <v>шт.</v>
          </cell>
          <cell r="D1030">
            <v>1</v>
          </cell>
          <cell r="E1030">
            <v>332</v>
          </cell>
          <cell r="F1030">
            <v>332</v>
          </cell>
          <cell r="G1030">
            <v>1</v>
          </cell>
          <cell r="H1030" t="str">
            <v>т</v>
          </cell>
          <cell r="I1030" t="str">
            <v>пресс</v>
          </cell>
          <cell r="K1030" t="str">
            <v>00-00000828</v>
          </cell>
        </row>
        <row r="1031">
          <cell r="B1031" t="str">
            <v>Пресс-фитинг – тройник 20 х 20 х 16 мм VTm.231.N.202016</v>
          </cell>
          <cell r="C1031" t="str">
            <v>шт.</v>
          </cell>
          <cell r="D1031">
            <v>1</v>
          </cell>
          <cell r="E1031">
            <v>359</v>
          </cell>
          <cell r="F1031">
            <v>359</v>
          </cell>
          <cell r="G1031">
            <v>1</v>
          </cell>
          <cell r="H1031" t="str">
            <v>т</v>
          </cell>
          <cell r="I1031" t="str">
            <v>пресс</v>
          </cell>
          <cell r="K1031" t="str">
            <v>00-00000534</v>
          </cell>
        </row>
        <row r="1032">
          <cell r="B1032" t="str">
            <v>Пресс-фитинг – тройник 20 х 26 х 20 мм VTm.231.N.202620</v>
          </cell>
          <cell r="C1032" t="str">
            <v>шт.</v>
          </cell>
          <cell r="D1032">
            <v>1</v>
          </cell>
          <cell r="E1032">
            <v>471</v>
          </cell>
          <cell r="F1032">
            <v>471</v>
          </cell>
          <cell r="G1032">
            <v>1</v>
          </cell>
          <cell r="H1032" t="str">
            <v>т</v>
          </cell>
          <cell r="I1032" t="str">
            <v>пресс</v>
          </cell>
          <cell r="K1032" t="str">
            <v>00-00000831</v>
          </cell>
        </row>
        <row r="1033">
          <cell r="B1033" t="str">
            <v>Пресс-фитинг – тройник 26 мм VTm.231.N.262626</v>
          </cell>
          <cell r="C1033" t="str">
            <v>шт.</v>
          </cell>
          <cell r="D1033">
            <v>1</v>
          </cell>
          <cell r="E1033">
            <v>541</v>
          </cell>
          <cell r="F1033">
            <v>541</v>
          </cell>
          <cell r="G1033">
            <v>1</v>
          </cell>
          <cell r="H1033" t="str">
            <v>т</v>
          </cell>
          <cell r="I1033" t="str">
            <v>пресс</v>
          </cell>
          <cell r="K1033" t="str">
            <v>00-00000838</v>
          </cell>
        </row>
        <row r="1034">
          <cell r="B1034" t="str">
            <v>Пресс-фитинг – тройник 26 мм х 1" ВР х 26 мм VTm.232.N.260626</v>
          </cell>
          <cell r="C1034" t="str">
            <v>шт.</v>
          </cell>
          <cell r="D1034">
            <v>1</v>
          </cell>
          <cell r="E1034">
            <v>528</v>
          </cell>
          <cell r="F1034">
            <v>528</v>
          </cell>
          <cell r="G1034">
            <v>1</v>
          </cell>
          <cell r="H1034" t="str">
            <v>т</v>
          </cell>
          <cell r="I1034" t="str">
            <v>пресс*р</v>
          </cell>
          <cell r="K1034" t="str">
            <v>00-00000853</v>
          </cell>
        </row>
        <row r="1035">
          <cell r="B1035" t="str">
            <v>Пресс-фитинг – тройник 26 мм х 1" НР х 26 мм VTm.233.N.260626</v>
          </cell>
          <cell r="C1035" t="str">
            <v>шт.</v>
          </cell>
          <cell r="D1035">
            <v>1</v>
          </cell>
          <cell r="E1035">
            <v>467</v>
          </cell>
          <cell r="F1035">
            <v>467</v>
          </cell>
          <cell r="G1035">
            <v>1</v>
          </cell>
          <cell r="H1035" t="str">
            <v>т</v>
          </cell>
          <cell r="I1035" t="str">
            <v>пресс*р</v>
          </cell>
          <cell r="K1035" t="str">
            <v>00-00000863</v>
          </cell>
        </row>
        <row r="1036">
          <cell r="B1036" t="str">
            <v>Пресс-фитинг – тройник 26 мм х 1/2" ВР х 26 мм VTm.232.N.260426</v>
          </cell>
          <cell r="C1036" t="str">
            <v>шт.</v>
          </cell>
          <cell r="D1036">
            <v>1</v>
          </cell>
          <cell r="E1036">
            <v>431</v>
          </cell>
          <cell r="F1036">
            <v>431</v>
          </cell>
          <cell r="G1036">
            <v>1</v>
          </cell>
          <cell r="H1036" t="str">
            <v>т</v>
          </cell>
          <cell r="I1036" t="str">
            <v>пресс*р</v>
          </cell>
          <cell r="K1036" t="str">
            <v>00-00000851</v>
          </cell>
        </row>
        <row r="1037">
          <cell r="B1037" t="str">
            <v>Пресс-фитинг – тройник 26 мм х 1/2" НР х 26 мм VTm.233.N.260426</v>
          </cell>
          <cell r="C1037" t="str">
            <v>шт.</v>
          </cell>
          <cell r="D1037">
            <v>1</v>
          </cell>
          <cell r="E1037">
            <v>409</v>
          </cell>
          <cell r="F1037">
            <v>409</v>
          </cell>
          <cell r="G1037">
            <v>1</v>
          </cell>
          <cell r="H1037" t="str">
            <v>т</v>
          </cell>
          <cell r="I1037" t="str">
            <v>пресс*р</v>
          </cell>
          <cell r="K1037" t="str">
            <v>00-00000861</v>
          </cell>
        </row>
        <row r="1038">
          <cell r="B1038" t="str">
            <v>Пресс-фитинг – тройник 26 мм х 3/4" ВР х 26 мм VTm.232.N.260526</v>
          </cell>
          <cell r="C1038" t="str">
            <v>шт.</v>
          </cell>
          <cell r="D1038">
            <v>1</v>
          </cell>
          <cell r="E1038">
            <v>504</v>
          </cell>
          <cell r="F1038">
            <v>504</v>
          </cell>
          <cell r="G1038">
            <v>1</v>
          </cell>
          <cell r="H1038" t="str">
            <v>т</v>
          </cell>
          <cell r="I1038" t="str">
            <v>пресс*р</v>
          </cell>
          <cell r="K1038" t="str">
            <v>00-00000852</v>
          </cell>
        </row>
        <row r="1039">
          <cell r="B1039" t="str">
            <v>Пресс-фитинг – тройник 26 мм х 3/4" НР х 26 мм VTm.233.N.260526</v>
          </cell>
          <cell r="C1039" t="str">
            <v>шт.</v>
          </cell>
          <cell r="D1039">
            <v>1</v>
          </cell>
          <cell r="E1039">
            <v>426</v>
          </cell>
          <cell r="F1039">
            <v>426</v>
          </cell>
          <cell r="G1039">
            <v>1</v>
          </cell>
          <cell r="H1039" t="str">
            <v>т</v>
          </cell>
          <cell r="I1039" t="str">
            <v>пресс*р</v>
          </cell>
          <cell r="K1039" t="str">
            <v>00-00000862</v>
          </cell>
        </row>
        <row r="1040">
          <cell r="B1040" t="str">
            <v>Пресс-фитинг – тройник 26 х 16 х 20 мм VTm.231.N.261620</v>
          </cell>
          <cell r="C1040" t="str">
            <v>шт.</v>
          </cell>
          <cell r="D1040">
            <v>1</v>
          </cell>
          <cell r="E1040">
            <v>479</v>
          </cell>
          <cell r="F1040">
            <v>479</v>
          </cell>
          <cell r="G1040">
            <v>1</v>
          </cell>
          <cell r="H1040" t="str">
            <v>т</v>
          </cell>
          <cell r="I1040" t="str">
            <v>пресс</v>
          </cell>
          <cell r="K1040" t="str">
            <v>00-00000832</v>
          </cell>
        </row>
        <row r="1041">
          <cell r="B1041" t="str">
            <v>Пресс-фитинг – тройник 26 х 16 х 26 мм VTm.231.N.261626</v>
          </cell>
          <cell r="C1041" t="str">
            <v>шт.</v>
          </cell>
          <cell r="D1041">
            <v>1</v>
          </cell>
          <cell r="E1041">
            <v>463</v>
          </cell>
          <cell r="F1041">
            <v>463</v>
          </cell>
          <cell r="G1041">
            <v>1</v>
          </cell>
          <cell r="H1041" t="str">
            <v>т</v>
          </cell>
          <cell r="I1041" t="str">
            <v>пресс</v>
          </cell>
          <cell r="K1041" t="str">
            <v>00-00000833</v>
          </cell>
        </row>
        <row r="1042">
          <cell r="B1042" t="str">
            <v>Пресс-фитинг – тройник 26 х 20 х 16 мм VTm.231.N.262016</v>
          </cell>
          <cell r="C1042" t="str">
            <v>шт.</v>
          </cell>
          <cell r="D1042">
            <v>1</v>
          </cell>
          <cell r="E1042">
            <v>469</v>
          </cell>
          <cell r="F1042">
            <v>469</v>
          </cell>
          <cell r="G1042">
            <v>1</v>
          </cell>
          <cell r="H1042" t="str">
            <v>т</v>
          </cell>
          <cell r="I1042" t="str">
            <v>пресс</v>
          </cell>
          <cell r="K1042" t="str">
            <v>00-00000834</v>
          </cell>
        </row>
        <row r="1043">
          <cell r="B1043" t="str">
            <v>Пресс-фитинг – тройник 26 х 20 х 20 мм VTm.231.N.262020</v>
          </cell>
          <cell r="C1043" t="str">
            <v>шт.</v>
          </cell>
          <cell r="D1043">
            <v>1</v>
          </cell>
          <cell r="E1043">
            <v>492</v>
          </cell>
          <cell r="F1043">
            <v>492</v>
          </cell>
          <cell r="G1043">
            <v>1</v>
          </cell>
          <cell r="H1043" t="str">
            <v>т</v>
          </cell>
          <cell r="I1043" t="str">
            <v>пресс</v>
          </cell>
          <cell r="K1043" t="str">
            <v>00-00000522</v>
          </cell>
        </row>
        <row r="1044">
          <cell r="B1044" t="str">
            <v>Пресс-фитинг – тройник 26 х 20 х 26 мм VTm.231.N.262026</v>
          </cell>
          <cell r="C1044" t="str">
            <v>шт.</v>
          </cell>
          <cell r="D1044">
            <v>1</v>
          </cell>
          <cell r="E1044">
            <v>446</v>
          </cell>
          <cell r="F1044">
            <v>446</v>
          </cell>
          <cell r="G1044">
            <v>1</v>
          </cell>
          <cell r="H1044" t="str">
            <v>т</v>
          </cell>
          <cell r="I1044" t="str">
            <v>пресс</v>
          </cell>
          <cell r="K1044" t="str">
            <v>00-00000836</v>
          </cell>
        </row>
        <row r="1045">
          <cell r="B1045" t="str">
            <v>Пресс-фитинг – тройник 26 х 26 х 20 мм VTm.231.N.262620</v>
          </cell>
          <cell r="C1045" t="str">
            <v>шт.</v>
          </cell>
          <cell r="D1045">
            <v>1</v>
          </cell>
          <cell r="E1045">
            <v>512</v>
          </cell>
          <cell r="F1045">
            <v>512</v>
          </cell>
          <cell r="G1045">
            <v>1</v>
          </cell>
          <cell r="H1045" t="str">
            <v>т</v>
          </cell>
          <cell r="I1045" t="str">
            <v>пресс</v>
          </cell>
          <cell r="K1045" t="str">
            <v>00-00000837</v>
          </cell>
        </row>
        <row r="1046">
          <cell r="B1046" t="str">
            <v>Пресс-фитинг – тройник 26 х 32 х 26 мм VTm.231.N.263226</v>
          </cell>
          <cell r="C1046" t="str">
            <v>шт.</v>
          </cell>
          <cell r="D1046">
            <v>1</v>
          </cell>
          <cell r="E1046">
            <v>728</v>
          </cell>
          <cell r="F1046">
            <v>728</v>
          </cell>
          <cell r="G1046">
            <v>1</v>
          </cell>
          <cell r="H1046" t="str">
            <v>т</v>
          </cell>
          <cell r="I1046" t="str">
            <v>пресс</v>
          </cell>
          <cell r="K1046" t="str">
            <v>00-00000839</v>
          </cell>
        </row>
        <row r="1047">
          <cell r="B1047" t="str">
            <v>Пресс-фитинг – тройник 32 мм VTm.231.N.323232</v>
          </cell>
          <cell r="C1047" t="str">
            <v>шт.</v>
          </cell>
          <cell r="D1047">
            <v>1</v>
          </cell>
          <cell r="E1047">
            <v>777</v>
          </cell>
          <cell r="F1047">
            <v>777</v>
          </cell>
          <cell r="G1047">
            <v>1</v>
          </cell>
          <cell r="H1047" t="str">
            <v>т</v>
          </cell>
          <cell r="I1047" t="str">
            <v>пресс</v>
          </cell>
          <cell r="K1047" t="str">
            <v>00-00000519</v>
          </cell>
        </row>
        <row r="1048">
          <cell r="B1048" t="str">
            <v>Пресс-фитинг – тройник 32 мм х 1 1/4" ВР х 32 мм VTm.232.N.320732</v>
          </cell>
          <cell r="C1048" t="str">
            <v>шт.</v>
          </cell>
          <cell r="D1048">
            <v>1</v>
          </cell>
          <cell r="E1048">
            <v>958</v>
          </cell>
          <cell r="F1048">
            <v>958</v>
          </cell>
          <cell r="G1048">
            <v>1</v>
          </cell>
          <cell r="H1048" t="str">
            <v>т</v>
          </cell>
          <cell r="I1048" t="str">
            <v>пресс*р</v>
          </cell>
          <cell r="K1048" t="str">
            <v>00-00000856</v>
          </cell>
        </row>
        <row r="1049">
          <cell r="B1049" t="str">
            <v>Пресс-фитинг – тройник 32 мм х 1" ВР х 32 мм VTm.232.N.320632</v>
          </cell>
          <cell r="C1049" t="str">
            <v>шт.</v>
          </cell>
          <cell r="D1049">
            <v>1</v>
          </cell>
          <cell r="E1049">
            <v>705</v>
          </cell>
          <cell r="F1049">
            <v>705</v>
          </cell>
          <cell r="G1049">
            <v>1</v>
          </cell>
          <cell r="H1049" t="str">
            <v>т</v>
          </cell>
          <cell r="I1049" t="str">
            <v>пресс*р</v>
          </cell>
          <cell r="K1049" t="str">
            <v>00-00000855</v>
          </cell>
        </row>
        <row r="1050">
          <cell r="B1050" t="str">
            <v>Пресс-фитинг – тройник 32 мм х 1" НР х 32 мм VTm.233.N.320632</v>
          </cell>
          <cell r="C1050" t="str">
            <v>шт.</v>
          </cell>
          <cell r="D1050">
            <v>1</v>
          </cell>
          <cell r="E1050">
            <v>699</v>
          </cell>
          <cell r="F1050">
            <v>699</v>
          </cell>
          <cell r="G1050">
            <v>1</v>
          </cell>
          <cell r="H1050" t="str">
            <v>т</v>
          </cell>
          <cell r="I1050" t="str">
            <v>пресс*р</v>
          </cell>
          <cell r="K1050" t="str">
            <v>00-00000865</v>
          </cell>
        </row>
        <row r="1051">
          <cell r="B1051" t="str">
            <v>Пресс-фитинг – тройник 32 мм х 3/4" ВР х 32 мм VTm.232.N.320532</v>
          </cell>
          <cell r="C1051" t="str">
            <v>шт.</v>
          </cell>
          <cell r="D1051">
            <v>1</v>
          </cell>
          <cell r="E1051">
            <v>662</v>
          </cell>
          <cell r="F1051">
            <v>662</v>
          </cell>
          <cell r="G1051">
            <v>1</v>
          </cell>
          <cell r="H1051" t="str">
            <v>т</v>
          </cell>
          <cell r="I1051" t="str">
            <v>пресс*р</v>
          </cell>
          <cell r="K1051" t="str">
            <v>00-00000854</v>
          </cell>
        </row>
        <row r="1052">
          <cell r="B1052" t="str">
            <v>Пресс-фитинг – тройник 32 мм х 3/4" НР х 32 мм VTm.233.N.320532</v>
          </cell>
          <cell r="C1052" t="str">
            <v>шт.</v>
          </cell>
          <cell r="D1052">
            <v>1</v>
          </cell>
          <cell r="E1052">
            <v>720</v>
          </cell>
          <cell r="F1052">
            <v>720</v>
          </cell>
          <cell r="G1052">
            <v>1</v>
          </cell>
          <cell r="H1052" t="str">
            <v>т</v>
          </cell>
          <cell r="I1052" t="str">
            <v>пресс*р</v>
          </cell>
          <cell r="K1052" t="str">
            <v>00-00000864</v>
          </cell>
        </row>
        <row r="1053">
          <cell r="B1053" t="str">
            <v>Пресс-фитинг – тройник 32 х 16 х 32 мм VTm.231.N.321632</v>
          </cell>
          <cell r="C1053" t="str">
            <v>шт.</v>
          </cell>
          <cell r="D1053">
            <v>1</v>
          </cell>
          <cell r="E1053">
            <v>816</v>
          </cell>
          <cell r="F1053">
            <v>816</v>
          </cell>
          <cell r="G1053">
            <v>1</v>
          </cell>
          <cell r="H1053" t="str">
            <v>т</v>
          </cell>
          <cell r="I1053" t="str">
            <v>пресс</v>
          </cell>
          <cell r="K1053" t="str">
            <v>00-00000523</v>
          </cell>
        </row>
        <row r="1054">
          <cell r="B1054" t="str">
            <v>Пресс-фитинг – тройник 32 х 20 х 26 мм VTm.231.N.322026</v>
          </cell>
          <cell r="C1054" t="str">
            <v>шт.</v>
          </cell>
          <cell r="D1054">
            <v>1</v>
          </cell>
          <cell r="E1054">
            <v>685</v>
          </cell>
          <cell r="F1054">
            <v>685</v>
          </cell>
          <cell r="G1054">
            <v>1</v>
          </cell>
          <cell r="H1054" t="str">
            <v>т</v>
          </cell>
          <cell r="I1054" t="str">
            <v>пресс</v>
          </cell>
          <cell r="K1054" t="str">
            <v>00-00000521</v>
          </cell>
        </row>
        <row r="1055">
          <cell r="B1055" t="str">
            <v>Пресс-фитинг – тройник 32 х 20 х 32 мм VTm.231.N.322032</v>
          </cell>
          <cell r="C1055" t="str">
            <v>шт.</v>
          </cell>
          <cell r="D1055">
            <v>1</v>
          </cell>
          <cell r="E1055">
            <v>812</v>
          </cell>
          <cell r="F1055">
            <v>812</v>
          </cell>
          <cell r="G1055">
            <v>1</v>
          </cell>
          <cell r="H1055" t="str">
            <v>т</v>
          </cell>
          <cell r="I1055" t="str">
            <v>пресс</v>
          </cell>
          <cell r="K1055" t="str">
            <v>00-00000842</v>
          </cell>
        </row>
        <row r="1056">
          <cell r="B1056" t="str">
            <v>Пресс-фитинг – тройник 32 х 26 х 26 мм VTm.231.N.322626</v>
          </cell>
          <cell r="C1056" t="str">
            <v>шт.</v>
          </cell>
          <cell r="D1056">
            <v>1</v>
          </cell>
          <cell r="E1056">
            <v>828</v>
          </cell>
          <cell r="F1056">
            <v>828</v>
          </cell>
          <cell r="G1056">
            <v>1</v>
          </cell>
          <cell r="H1056" t="str">
            <v>т</v>
          </cell>
          <cell r="I1056" t="str">
            <v>пресс</v>
          </cell>
          <cell r="K1056" t="str">
            <v>00-00000843</v>
          </cell>
        </row>
        <row r="1057">
          <cell r="B1057" t="str">
            <v>Пресс-фитинг – тройник 32 х 26 х 32 мм VTm.231.N.322632</v>
          </cell>
          <cell r="C1057" t="str">
            <v>шт.</v>
          </cell>
          <cell r="D1057">
            <v>1</v>
          </cell>
          <cell r="E1057">
            <v>735</v>
          </cell>
          <cell r="F1057">
            <v>735</v>
          </cell>
          <cell r="G1057">
            <v>1</v>
          </cell>
          <cell r="H1057" t="str">
            <v>т</v>
          </cell>
          <cell r="I1057" t="str">
            <v>пресс</v>
          </cell>
          <cell r="K1057" t="str">
            <v>00-00000520</v>
          </cell>
        </row>
        <row r="1058">
          <cell r="B1058" t="str">
            <v>Пресс-фитинг – тройник 32 х 32 х 20 мм VTm.231.N.323220</v>
          </cell>
          <cell r="C1058" t="str">
            <v>шт.</v>
          </cell>
          <cell r="D1058">
            <v>1</v>
          </cell>
          <cell r="E1058">
            <v>712</v>
          </cell>
          <cell r="F1058">
            <v>712</v>
          </cell>
          <cell r="G1058">
            <v>1</v>
          </cell>
          <cell r="H1058" t="str">
            <v>т</v>
          </cell>
          <cell r="I1058" t="str">
            <v>пресс</v>
          </cell>
          <cell r="K1058" t="str">
            <v>00-00000845</v>
          </cell>
        </row>
        <row r="1059">
          <cell r="B1059" t="str">
            <v>Пресс-фитинг – тройник 32 х 32 х 26 мм VTm.231.N.323226</v>
          </cell>
          <cell r="C1059" t="str">
            <v>шт.</v>
          </cell>
          <cell r="D1059">
            <v>1</v>
          </cell>
          <cell r="E1059">
            <v>761</v>
          </cell>
          <cell r="F1059">
            <v>761</v>
          </cell>
          <cell r="G1059">
            <v>1</v>
          </cell>
          <cell r="H1059" t="str">
            <v>т</v>
          </cell>
          <cell r="I1059" t="str">
            <v>пресс</v>
          </cell>
          <cell r="K1059" t="str">
            <v>00-00000846</v>
          </cell>
        </row>
        <row r="1060">
          <cell r="B1060" t="str">
            <v>Пресс-фитинг – тройник 40 мм х 1" ВР х 40 мм VTm.232.N.400640</v>
          </cell>
          <cell r="C1060" t="str">
            <v>шт.</v>
          </cell>
          <cell r="D1060">
            <v>1</v>
          </cell>
          <cell r="E1060">
            <v>1154</v>
          </cell>
          <cell r="F1060">
            <v>1154</v>
          </cell>
          <cell r="G1060">
            <v>1</v>
          </cell>
          <cell r="H1060" t="str">
            <v>т</v>
          </cell>
          <cell r="I1060" t="str">
            <v>пресс*р</v>
          </cell>
          <cell r="K1060" t="str">
            <v>00-00000857</v>
          </cell>
        </row>
        <row r="1061">
          <cell r="B1061" t="str">
            <v>Пресс-фитинг – тройник с переходом на обжимное соединение 16 x 15 обж x 16 мм VTm.233.I.161516</v>
          </cell>
          <cell r="C1061" t="str">
            <v>шт.</v>
          </cell>
          <cell r="D1061">
            <v>1</v>
          </cell>
          <cell r="E1061">
            <v>273</v>
          </cell>
          <cell r="F1061">
            <v>273</v>
          </cell>
          <cell r="G1061">
            <v>1</v>
          </cell>
          <cell r="H1061" t="str">
            <v>т</v>
          </cell>
          <cell r="I1061" t="str">
            <v>пресс*обж</v>
          </cell>
          <cell r="K1061" t="str">
            <v>00-00000870</v>
          </cell>
        </row>
        <row r="1062">
          <cell r="B1062" t="str">
            <v>Пресс-фитинг – тройник с переходом на обжимное соединение 20 x 15 обж x 16 мм VTm.233.I.201516</v>
          </cell>
          <cell r="C1062" t="str">
            <v>шт.</v>
          </cell>
          <cell r="D1062">
            <v>1</v>
          </cell>
          <cell r="E1062">
            <v>348</v>
          </cell>
          <cell r="F1062">
            <v>348</v>
          </cell>
          <cell r="G1062">
            <v>1</v>
          </cell>
          <cell r="H1062" t="str">
            <v>т</v>
          </cell>
          <cell r="I1062" t="str">
            <v>пресс*обж</v>
          </cell>
          <cell r="K1062" t="str">
            <v>00-00000871</v>
          </cell>
        </row>
        <row r="1063">
          <cell r="B1063" t="str">
            <v>Пресс-фитинг – тройник с переходом на обжимное соединение 20 x 15 обж x 20 мм VTm.233.I.201520</v>
          </cell>
          <cell r="C1063" t="str">
            <v>шт.</v>
          </cell>
          <cell r="D1063">
            <v>1</v>
          </cell>
          <cell r="E1063">
            <v>371</v>
          </cell>
          <cell r="F1063">
            <v>371</v>
          </cell>
          <cell r="G1063">
            <v>1</v>
          </cell>
          <cell r="H1063" t="str">
            <v>т</v>
          </cell>
          <cell r="I1063" t="str">
            <v>пресс*обж</v>
          </cell>
          <cell r="K1063" t="str">
            <v>00-00000872</v>
          </cell>
        </row>
        <row r="1064">
          <cell r="B1064" t="str">
            <v>Пресс-фитинг – тройник с хромированной трубкой 16 х 15 х 16 мм, 30 см VTm.282.N.161516</v>
          </cell>
          <cell r="C1064" t="str">
            <v>шт.</v>
          </cell>
          <cell r="D1064">
            <v>1</v>
          </cell>
          <cell r="E1064">
            <v>543</v>
          </cell>
          <cell r="F1064">
            <v>543</v>
          </cell>
          <cell r="G1064">
            <v>1</v>
          </cell>
          <cell r="H1064" t="str">
            <v>т</v>
          </cell>
          <cell r="I1064" t="str">
            <v>пресс</v>
          </cell>
          <cell r="K1064" t="str">
            <v>00-00000772</v>
          </cell>
        </row>
        <row r="1065">
          <cell r="B1065" t="str">
            <v>Пресс-фитинг – тройник с хромированной трубкой 20 х 15 х 16 мм, 30 см VTm.282.N.201516</v>
          </cell>
          <cell r="C1065" t="str">
            <v>шт.</v>
          </cell>
          <cell r="D1065">
            <v>1</v>
          </cell>
          <cell r="E1065">
            <v>553</v>
          </cell>
          <cell r="F1065">
            <v>553</v>
          </cell>
          <cell r="G1065">
            <v>1</v>
          </cell>
          <cell r="H1065" t="str">
            <v>т</v>
          </cell>
          <cell r="I1065" t="str">
            <v>пресс</v>
          </cell>
          <cell r="K1065" t="str">
            <v>00-00000773</v>
          </cell>
        </row>
        <row r="1066">
          <cell r="B1066" t="str">
            <v>Пресс-фитинг – тройник с хромированной трубкой 20 х 15 х 20 мм, 30 см VTm.282.N.201520</v>
          </cell>
          <cell r="C1066" t="str">
            <v>шт.</v>
          </cell>
          <cell r="D1066">
            <v>1</v>
          </cell>
          <cell r="E1066">
            <v>597</v>
          </cell>
          <cell r="F1066">
            <v>597</v>
          </cell>
          <cell r="G1066">
            <v>1</v>
          </cell>
          <cell r="H1066" t="str">
            <v>т</v>
          </cell>
          <cell r="I1066" t="str">
            <v>пресс</v>
          </cell>
          <cell r="K1066" t="str">
            <v>00-00000774</v>
          </cell>
        </row>
        <row r="1067">
          <cell r="B1067" t="str">
            <v>Пресс-фитинг – угольник 16 мм VTm.251.N.001616</v>
          </cell>
          <cell r="C1067" t="str">
            <v>шт.</v>
          </cell>
          <cell r="D1067">
            <v>1</v>
          </cell>
          <cell r="E1067">
            <v>160</v>
          </cell>
          <cell r="F1067">
            <v>160</v>
          </cell>
          <cell r="G1067">
            <v>1</v>
          </cell>
          <cell r="H1067" t="str">
            <v>у</v>
          </cell>
          <cell r="I1067" t="str">
            <v>пресс</v>
          </cell>
          <cell r="K1067" t="str">
            <v>00-00001551</v>
          </cell>
        </row>
        <row r="1068">
          <cell r="B1068" t="str">
            <v>Пресс-фитинг – угольник 16 мм х 1/2" ВР VTm.252.N.001604</v>
          </cell>
          <cell r="C1068" t="str">
            <v>шт.</v>
          </cell>
          <cell r="D1068">
            <v>1</v>
          </cell>
          <cell r="E1068">
            <v>145</v>
          </cell>
          <cell r="F1068">
            <v>145</v>
          </cell>
          <cell r="G1068">
            <v>1</v>
          </cell>
          <cell r="H1068" t="str">
            <v>у</v>
          </cell>
          <cell r="I1068" t="str">
            <v>пресс</v>
          </cell>
          <cell r="K1068" t="str">
            <v>00-00000790</v>
          </cell>
        </row>
        <row r="1069">
          <cell r="B1069" t="str">
            <v>Пресс-фитинг – угольник 16 мм х 1/2" НР VTm.253.N.001604</v>
          </cell>
          <cell r="C1069" t="str">
            <v>шт.</v>
          </cell>
          <cell r="D1069">
            <v>1</v>
          </cell>
          <cell r="E1069">
            <v>138</v>
          </cell>
          <cell r="F1069">
            <v>138</v>
          </cell>
          <cell r="G1069">
            <v>1</v>
          </cell>
          <cell r="H1069" t="str">
            <v>у</v>
          </cell>
          <cell r="I1069" t="str">
            <v>пресс</v>
          </cell>
          <cell r="K1069" t="str">
            <v>00-00000783</v>
          </cell>
        </row>
        <row r="1070">
          <cell r="B1070" t="str">
            <v>Пресс-фитинг – угольник 16 мм х 3/4" ВР VTm.252.N.001605</v>
          </cell>
          <cell r="C1070" t="str">
            <v>шт.</v>
          </cell>
          <cell r="D1070">
            <v>1</v>
          </cell>
          <cell r="E1070">
            <v>207</v>
          </cell>
          <cell r="F1070">
            <v>207</v>
          </cell>
          <cell r="G1070">
            <v>1</v>
          </cell>
          <cell r="H1070" t="str">
            <v>у</v>
          </cell>
          <cell r="I1070" t="str">
            <v>пресс</v>
          </cell>
          <cell r="K1070" t="str">
            <v>00-00000791</v>
          </cell>
        </row>
        <row r="1071">
          <cell r="B1071" t="str">
            <v>Пресс-фитинг – угольник 16 мм х 3/4" НР VTm.253.N.001605</v>
          </cell>
          <cell r="C1071" t="str">
            <v>шт.</v>
          </cell>
          <cell r="D1071">
            <v>1</v>
          </cell>
          <cell r="E1071">
            <v>194</v>
          </cell>
          <cell r="F1071">
            <v>194</v>
          </cell>
          <cell r="G1071">
            <v>1</v>
          </cell>
          <cell r="H1071" t="str">
            <v>у</v>
          </cell>
          <cell r="I1071" t="str">
            <v>пресс</v>
          </cell>
          <cell r="K1071" t="str">
            <v>00-00000784</v>
          </cell>
        </row>
        <row r="1072">
          <cell r="B1072" t="str">
            <v>Пресс-фитинг – угольник 20 мм VTm.251.N.002020</v>
          </cell>
          <cell r="C1072" t="str">
            <v>шт.</v>
          </cell>
          <cell r="D1072">
            <v>1</v>
          </cell>
          <cell r="E1072">
            <v>218</v>
          </cell>
          <cell r="F1072">
            <v>218</v>
          </cell>
          <cell r="G1072">
            <v>1</v>
          </cell>
          <cell r="H1072" t="str">
            <v>у</v>
          </cell>
          <cell r="I1072" t="str">
            <v>пресс</v>
          </cell>
          <cell r="K1072" t="str">
            <v>00-00000525</v>
          </cell>
        </row>
        <row r="1073">
          <cell r="B1073" t="str">
            <v>Пресс-фитинг – угольник 20 мм х 1/2" ВР VTm.252.N.002004</v>
          </cell>
          <cell r="C1073" t="str">
            <v>шт.</v>
          </cell>
          <cell r="D1073">
            <v>1</v>
          </cell>
          <cell r="E1073">
            <v>236</v>
          </cell>
          <cell r="F1073">
            <v>236</v>
          </cell>
          <cell r="G1073">
            <v>1</v>
          </cell>
          <cell r="H1073" t="str">
            <v>у</v>
          </cell>
          <cell r="I1073" t="str">
            <v>пресс</v>
          </cell>
          <cell r="K1073" t="str">
            <v>00-00000792</v>
          </cell>
        </row>
        <row r="1074">
          <cell r="B1074" t="str">
            <v>Пресс-фитинг – угольник 20 мм х 1/2" НР VTm.253.N.002004</v>
          </cell>
          <cell r="C1074" t="str">
            <v>шт.</v>
          </cell>
          <cell r="D1074">
            <v>1</v>
          </cell>
          <cell r="E1074">
            <v>212</v>
          </cell>
          <cell r="F1074">
            <v>212</v>
          </cell>
          <cell r="G1074">
            <v>1</v>
          </cell>
          <cell r="H1074" t="str">
            <v>у</v>
          </cell>
          <cell r="I1074" t="str">
            <v>пресс</v>
          </cell>
          <cell r="K1074" t="str">
            <v>00-00000785</v>
          </cell>
        </row>
        <row r="1075">
          <cell r="B1075" t="str">
            <v>Пресс-фитинг – угольник 20 мм х 3/4" ВР VTm.252.N.002005</v>
          </cell>
          <cell r="C1075" t="str">
            <v>шт.</v>
          </cell>
          <cell r="D1075">
            <v>1</v>
          </cell>
          <cell r="E1075">
            <v>229</v>
          </cell>
          <cell r="F1075">
            <v>229</v>
          </cell>
          <cell r="G1075">
            <v>1</v>
          </cell>
          <cell r="H1075" t="str">
            <v>у</v>
          </cell>
          <cell r="I1075" t="str">
            <v>пресс</v>
          </cell>
          <cell r="K1075" t="str">
            <v>00-00000793</v>
          </cell>
        </row>
        <row r="1076">
          <cell r="B1076" t="str">
            <v>Пресс-фитинг – угольник 20 мм х 3/4" НР VTm.253.N.002005</v>
          </cell>
          <cell r="C1076" t="str">
            <v>шт.</v>
          </cell>
          <cell r="D1076">
            <v>1</v>
          </cell>
          <cell r="E1076">
            <v>228</v>
          </cell>
          <cell r="F1076">
            <v>228</v>
          </cell>
          <cell r="G1076">
            <v>1</v>
          </cell>
          <cell r="H1076" t="str">
            <v>у</v>
          </cell>
          <cell r="I1076" t="str">
            <v>пресс</v>
          </cell>
          <cell r="K1076" t="str">
            <v>00-00000786</v>
          </cell>
        </row>
        <row r="1077">
          <cell r="B1077" t="str">
            <v>Пресс-фитинг – угольник 26 мм VTm.251.N.002626</v>
          </cell>
          <cell r="C1077" t="str">
            <v>шт.</v>
          </cell>
          <cell r="D1077">
            <v>1</v>
          </cell>
          <cell r="E1077">
            <v>349</v>
          </cell>
          <cell r="F1077">
            <v>349</v>
          </cell>
          <cell r="G1077">
            <v>1</v>
          </cell>
          <cell r="H1077" t="str">
            <v>у</v>
          </cell>
          <cell r="I1077" t="str">
            <v>пресс</v>
          </cell>
          <cell r="K1077" t="str">
            <v>00-00000527</v>
          </cell>
        </row>
        <row r="1078">
          <cell r="B1078" t="str">
            <v>Пресс-фитинг – угольник 26 мм х 1" ВР VTm.252.N.002606</v>
          </cell>
          <cell r="C1078" t="str">
            <v>шт.</v>
          </cell>
          <cell r="D1078">
            <v>1</v>
          </cell>
          <cell r="E1078">
            <v>412</v>
          </cell>
          <cell r="F1078">
            <v>412</v>
          </cell>
          <cell r="G1078">
            <v>1</v>
          </cell>
          <cell r="H1078" t="str">
            <v>у</v>
          </cell>
          <cell r="I1078" t="str">
            <v>пресс</v>
          </cell>
          <cell r="K1078" t="str">
            <v>00-00000795</v>
          </cell>
        </row>
        <row r="1079">
          <cell r="B1079" t="str">
            <v>Пресс-фитинг – угольник 26 мм х 1" НР VTm.253.N.002606</v>
          </cell>
          <cell r="C1079" t="str">
            <v>шт.</v>
          </cell>
          <cell r="D1079">
            <v>1</v>
          </cell>
          <cell r="E1079">
            <v>369</v>
          </cell>
          <cell r="F1079">
            <v>369</v>
          </cell>
          <cell r="G1079">
            <v>1</v>
          </cell>
          <cell r="H1079" t="str">
            <v>у</v>
          </cell>
          <cell r="I1079" t="str">
            <v>пресс</v>
          </cell>
          <cell r="K1079" t="str">
            <v>00-00000788</v>
          </cell>
        </row>
        <row r="1080">
          <cell r="B1080" t="str">
            <v>Пресс-фитинг – угольник 26 мм х 3/4" ВР VTm.252.N.002605</v>
          </cell>
          <cell r="C1080" t="str">
            <v>шт.</v>
          </cell>
          <cell r="D1080">
            <v>1</v>
          </cell>
          <cell r="E1080">
            <v>327</v>
          </cell>
          <cell r="F1080">
            <v>327</v>
          </cell>
          <cell r="G1080">
            <v>1</v>
          </cell>
          <cell r="H1080" t="str">
            <v>у</v>
          </cell>
          <cell r="I1080" t="str">
            <v>пресс</v>
          </cell>
          <cell r="K1080" t="str">
            <v>00-00000794</v>
          </cell>
        </row>
        <row r="1081">
          <cell r="B1081" t="str">
            <v>Пресс-фитинг – угольник 26 мм х 3/4" НР VTm.253.N.002605</v>
          </cell>
          <cell r="C1081" t="str">
            <v>шт.</v>
          </cell>
          <cell r="D1081">
            <v>1</v>
          </cell>
          <cell r="E1081">
            <v>299</v>
          </cell>
          <cell r="F1081">
            <v>299</v>
          </cell>
          <cell r="G1081">
            <v>1</v>
          </cell>
          <cell r="H1081" t="str">
            <v>у</v>
          </cell>
          <cell r="I1081" t="str">
            <v>пресс</v>
          </cell>
          <cell r="K1081" t="str">
            <v>00-00000787</v>
          </cell>
        </row>
        <row r="1082">
          <cell r="B1082" t="str">
            <v>Пресс-фитинг – угольник 32 мм VTm.251.N.003232</v>
          </cell>
          <cell r="C1082" t="str">
            <v>шт.</v>
          </cell>
          <cell r="D1082">
            <v>1</v>
          </cell>
          <cell r="E1082">
            <v>563</v>
          </cell>
          <cell r="F1082">
            <v>563</v>
          </cell>
          <cell r="G1082">
            <v>1</v>
          </cell>
          <cell r="H1082" t="str">
            <v>у</v>
          </cell>
          <cell r="I1082" t="str">
            <v>пресс</v>
          </cell>
          <cell r="K1082" t="str">
            <v>00-00000524</v>
          </cell>
        </row>
        <row r="1083">
          <cell r="B1083" t="str">
            <v>Пресс-фитинг – угольник 32 мм х 1" ВР VTm.252.N.003206</v>
          </cell>
          <cell r="C1083" t="str">
            <v>шт.</v>
          </cell>
          <cell r="D1083">
            <v>1</v>
          </cell>
          <cell r="E1083">
            <v>501</v>
          </cell>
          <cell r="F1083">
            <v>501</v>
          </cell>
          <cell r="G1083">
            <v>1</v>
          </cell>
          <cell r="H1083" t="str">
            <v>у</v>
          </cell>
          <cell r="I1083" t="str">
            <v>пресс</v>
          </cell>
          <cell r="K1083" t="str">
            <v>00-00000796</v>
          </cell>
        </row>
        <row r="1084">
          <cell r="B1084" t="str">
            <v>Пресс-фитинг – угольник 32 мм х 1" НР VTm.253.N.003206</v>
          </cell>
          <cell r="C1084" t="str">
            <v>шт.</v>
          </cell>
          <cell r="D1084">
            <v>1</v>
          </cell>
          <cell r="E1084">
            <v>639</v>
          </cell>
          <cell r="F1084">
            <v>639</v>
          </cell>
          <cell r="G1084">
            <v>1</v>
          </cell>
          <cell r="H1084" t="str">
            <v>у</v>
          </cell>
          <cell r="I1084" t="str">
            <v>пресс</v>
          </cell>
          <cell r="K1084" t="str">
            <v>00-00000789</v>
          </cell>
        </row>
        <row r="1085">
          <cell r="B1085" t="str">
            <v>Пресс-фитинг – угольник 40 мм VTm.251.N.004040</v>
          </cell>
          <cell r="C1085" t="str">
            <v>шт.</v>
          </cell>
          <cell r="D1085">
            <v>1</v>
          </cell>
          <cell r="E1085">
            <v>1001</v>
          </cell>
          <cell r="F1085">
            <v>1001</v>
          </cell>
          <cell r="G1085">
            <v>1</v>
          </cell>
          <cell r="H1085" t="str">
            <v>у</v>
          </cell>
          <cell r="I1085" t="str">
            <v>пресс</v>
          </cell>
          <cell r="K1085" t="str">
            <v>00-00000800</v>
          </cell>
        </row>
        <row r="1086">
          <cell r="B1086" t="str">
            <v>Пресс-фитинг – угольник с переходом на обжимное соединение 16 x 15 обж мм VTm.253.I.001615</v>
          </cell>
          <cell r="C1086" t="str">
            <v>шт.</v>
          </cell>
          <cell r="D1086">
            <v>1</v>
          </cell>
          <cell r="E1086">
            <v>212</v>
          </cell>
          <cell r="F1086">
            <v>212</v>
          </cell>
          <cell r="G1086">
            <v>1</v>
          </cell>
          <cell r="H1086" t="str">
            <v>у</v>
          </cell>
          <cell r="I1086" t="str">
            <v>пресс*обж</v>
          </cell>
          <cell r="K1086" t="str">
            <v>00-00000873</v>
          </cell>
        </row>
        <row r="1087">
          <cell r="B1087" t="str">
            <v>Пресс-фитинг – угольник с переходом на обжимное соединение 20 x 15 обж мм VTm.253.I.002015</v>
          </cell>
          <cell r="C1087" t="str">
            <v>шт.</v>
          </cell>
          <cell r="D1087">
            <v>1</v>
          </cell>
          <cell r="E1087">
            <v>260</v>
          </cell>
          <cell r="F1087">
            <v>260</v>
          </cell>
          <cell r="G1087">
            <v>1</v>
          </cell>
          <cell r="H1087" t="str">
            <v>у</v>
          </cell>
          <cell r="I1087" t="str">
            <v>пресс*обж</v>
          </cell>
          <cell r="K1087" t="str">
            <v>00-00000874</v>
          </cell>
        </row>
        <row r="1088">
          <cell r="B1088" t="str">
            <v>Пресс-фитинг – угольник с хромированной трубкой 16 х 15 мм, 30 см VTm.281.N.001615</v>
          </cell>
          <cell r="C1088" t="str">
            <v>шт.</v>
          </cell>
          <cell r="D1088">
            <v>1</v>
          </cell>
          <cell r="E1088">
            <v>482</v>
          </cell>
          <cell r="F1088">
            <v>482</v>
          </cell>
          <cell r="G1088">
            <v>1</v>
          </cell>
          <cell r="H1088" t="str">
            <v>у</v>
          </cell>
          <cell r="I1088" t="str">
            <v>пресс</v>
          </cell>
          <cell r="K1088" t="str">
            <v>00-00000770</v>
          </cell>
        </row>
        <row r="1089">
          <cell r="B1089" t="str">
            <v>Пресс-фитинг – угольник с хромированной трубкой 20 х 15 мм, 30 см VTm.281.N.002015</v>
          </cell>
          <cell r="C1089" t="str">
            <v>шт.</v>
          </cell>
          <cell r="D1089">
            <v>1</v>
          </cell>
          <cell r="E1089">
            <v>493</v>
          </cell>
          <cell r="F1089">
            <v>493</v>
          </cell>
          <cell r="G1089">
            <v>1</v>
          </cell>
          <cell r="H1089" t="str">
            <v>у</v>
          </cell>
          <cell r="I1089" t="str">
            <v>пресс</v>
          </cell>
          <cell r="K1089" t="str">
            <v>00-00000771</v>
          </cell>
        </row>
        <row r="1090">
          <cell r="B1090" t="str">
            <v>Пресс-фитинг с накидной гайкой 16 мм х 1/2” ВР VTc.712.N.1604</v>
          </cell>
          <cell r="C1090" t="str">
            <v>шт.</v>
          </cell>
          <cell r="D1090">
            <v>1</v>
          </cell>
          <cell r="E1090">
            <v>150</v>
          </cell>
          <cell r="F1090">
            <v>150</v>
          </cell>
          <cell r="G1090">
            <v>1</v>
          </cell>
          <cell r="H1090" t="str">
            <v>м</v>
          </cell>
          <cell r="I1090" t="str">
            <v>пресс*р</v>
          </cell>
          <cell r="J1090" t="str">
            <v>коллект</v>
          </cell>
          <cell r="K1090" t="str">
            <v>00-00000868</v>
          </cell>
        </row>
        <row r="1091">
          <cell r="B1091" t="str">
            <v>Пресс-фитинг с накидной гайкой под «евроконус» 16 мм х 3/4” VTc.712.NE.1605</v>
          </cell>
          <cell r="C1091" t="str">
            <v>шт.</v>
          </cell>
          <cell r="D1091">
            <v>1</v>
          </cell>
          <cell r="E1091">
            <v>192</v>
          </cell>
          <cell r="F1091">
            <v>192</v>
          </cell>
          <cell r="G1091">
            <v>1</v>
          </cell>
          <cell r="H1091" t="str">
            <v>м</v>
          </cell>
          <cell r="I1091" t="str">
            <v>пресс*р</v>
          </cell>
          <cell r="J1091" t="str">
            <v>коллект</v>
          </cell>
          <cell r="K1091" t="str">
            <v>00-00000869</v>
          </cell>
        </row>
        <row r="1092">
          <cell r="B1092" t="str">
            <v>Пробка для коллектора 1" НР VT.0600.0.06</v>
          </cell>
          <cell r="C1092" t="str">
            <v>шт.</v>
          </cell>
          <cell r="D1092">
            <v>1</v>
          </cell>
          <cell r="E1092">
            <v>137</v>
          </cell>
          <cell r="F1092">
            <v>137</v>
          </cell>
          <cell r="G1092">
            <v>1</v>
          </cell>
          <cell r="H1092" t="str">
            <v>коллект</v>
          </cell>
          <cell r="K1092" t="str">
            <v>00-00001679</v>
          </cell>
        </row>
        <row r="1093">
          <cell r="B1093" t="str">
            <v>Проволока вязальная 1.2 мм пруток 400 мм (1400 шт)</v>
          </cell>
          <cell r="C1093" t="str">
            <v>упак.</v>
          </cell>
          <cell r="E1093">
            <v>550</v>
          </cell>
          <cell r="F1093">
            <v>0</v>
          </cell>
          <cell r="G1093">
            <v>1</v>
          </cell>
        </row>
        <row r="1094">
          <cell r="B1094" t="str">
            <v>Программатор EQUICALOR VT.DC1000</v>
          </cell>
          <cell r="C1094" t="str">
            <v>шт.</v>
          </cell>
          <cell r="D1094">
            <v>1</v>
          </cell>
          <cell r="E1094">
            <v>11317</v>
          </cell>
          <cell r="F1094">
            <v>11317</v>
          </cell>
          <cell r="G1094">
            <v>1</v>
          </cell>
          <cell r="H1094" t="str">
            <v>Эл.авт</v>
          </cell>
          <cell r="K1094" t="str">
            <v>00-00001739</v>
          </cell>
        </row>
        <row r="1095">
          <cell r="B1095" t="str">
            <v>Прокладка 40 мм</v>
          </cell>
          <cell r="C1095" t="str">
            <v>шт.</v>
          </cell>
          <cell r="D1095">
            <v>2</v>
          </cell>
          <cell r="E1095">
            <v>20</v>
          </cell>
          <cell r="F1095">
            <v>40</v>
          </cell>
          <cell r="G1095">
            <v>1</v>
          </cell>
        </row>
        <row r="1096">
          <cell r="B1096" t="str">
            <v>Пятиходовой соединитель для насоса 1" х 110 мм НР-ВР-ВР VTr.600.N.06110</v>
          </cell>
          <cell r="C1096" t="str">
            <v>шт.</v>
          </cell>
          <cell r="D1096">
            <v>1</v>
          </cell>
          <cell r="E1096">
            <v>554</v>
          </cell>
          <cell r="F1096">
            <v>554</v>
          </cell>
          <cell r="G1096">
            <v>1</v>
          </cell>
          <cell r="I1096" t="str">
            <v>фитинг-р</v>
          </cell>
          <cell r="K1096" t="str">
            <v>00-00001477</v>
          </cell>
        </row>
        <row r="1097">
          <cell r="B1097" t="str">
            <v>Пятиходовой соединитель для насоса 1" х 80 мм НР-ВР-ВР VTr.600.N.06080</v>
          </cell>
          <cell r="C1097" t="str">
            <v>шт.</v>
          </cell>
          <cell r="D1097">
            <v>1</v>
          </cell>
          <cell r="E1097">
            <v>419</v>
          </cell>
          <cell r="F1097">
            <v>419</v>
          </cell>
          <cell r="G1097">
            <v>1</v>
          </cell>
          <cell r="I1097" t="str">
            <v>фитинг-р</v>
          </cell>
          <cell r="K1097" t="str">
            <v>00-00001476</v>
          </cell>
        </row>
        <row r="1098">
          <cell r="B1098" t="str">
            <v>Радиоконцентратор, 250 каналов VT.J100.250.0</v>
          </cell>
          <cell r="C1098" t="str">
            <v>шт.</v>
          </cell>
          <cell r="D1098">
            <v>1</v>
          </cell>
          <cell r="E1098">
            <v>60032</v>
          </cell>
          <cell r="F1098">
            <v>60032</v>
          </cell>
          <cell r="G1098">
            <v>1</v>
          </cell>
          <cell r="H1098" t="str">
            <v>Эл.авт</v>
          </cell>
          <cell r="K1098" t="str">
            <v>00-00001754</v>
          </cell>
        </row>
        <row r="1099">
          <cell r="B1099" t="str">
            <v>Радиопреобразователь импульсов, 3 входа VT.D100.3.0</v>
          </cell>
          <cell r="C1099" t="str">
            <v>шт.</v>
          </cell>
          <cell r="D1099">
            <v>1</v>
          </cell>
          <cell r="E1099">
            <v>10063</v>
          </cell>
          <cell r="F1099">
            <v>10063</v>
          </cell>
          <cell r="G1099">
            <v>1</v>
          </cell>
          <cell r="H1099" t="str">
            <v>Эл.авт</v>
          </cell>
          <cell r="K1099" t="str">
            <v>00-00001755</v>
          </cell>
        </row>
        <row r="1100">
          <cell r="B1100" t="str">
            <v>Разъемный пресс-фитинг 20 мм VTm.263.N.002020</v>
          </cell>
          <cell r="C1100" t="str">
            <v>шт.</v>
          </cell>
          <cell r="D1100">
            <v>1</v>
          </cell>
          <cell r="E1100">
            <v>291</v>
          </cell>
          <cell r="F1100">
            <v>291</v>
          </cell>
          <cell r="G1100">
            <v>1</v>
          </cell>
          <cell r="H1100" t="str">
            <v>м</v>
          </cell>
          <cell r="I1100" t="str">
            <v>пресс</v>
          </cell>
          <cell r="J1100" t="str">
            <v>сг</v>
          </cell>
          <cell r="K1100" t="str">
            <v>00-00000767</v>
          </cell>
        </row>
        <row r="1101">
          <cell r="B1101" t="str">
            <v>Разъемный пресс-фитинг 26 мм VTm.263.N.002626</v>
          </cell>
          <cell r="C1101" t="str">
            <v>шт.</v>
          </cell>
          <cell r="D1101">
            <v>1</v>
          </cell>
          <cell r="E1101">
            <v>418</v>
          </cell>
          <cell r="F1101">
            <v>418</v>
          </cell>
          <cell r="G1101">
            <v>1</v>
          </cell>
          <cell r="H1101" t="str">
            <v>м</v>
          </cell>
          <cell r="I1101" t="str">
            <v>пресс</v>
          </cell>
          <cell r="J1101" t="str">
            <v>сг</v>
          </cell>
          <cell r="K1101" t="str">
            <v>00-00000768</v>
          </cell>
        </row>
        <row r="1102">
          <cell r="B1102" t="str">
            <v>Разъемный пресс-фитинг 32 мм VTm.263.N.003232</v>
          </cell>
          <cell r="C1102" t="str">
            <v>шт.</v>
          </cell>
          <cell r="D1102">
            <v>1</v>
          </cell>
          <cell r="E1102">
            <v>708</v>
          </cell>
          <cell r="F1102">
            <v>708</v>
          </cell>
          <cell r="G1102">
            <v>1</v>
          </cell>
          <cell r="H1102" t="str">
            <v>м</v>
          </cell>
          <cell r="I1102" t="str">
            <v>пресс</v>
          </cell>
          <cell r="J1102" t="str">
            <v>сг</v>
          </cell>
          <cell r="K1102" t="str">
            <v>00-00000769</v>
          </cell>
        </row>
        <row r="1103">
          <cell r="B1103" t="str">
            <v>Расходомер 1-4 л/мин, "евроконус", 3/4" ВР-НР VT.FLC15.0.0</v>
          </cell>
          <cell r="C1103" t="str">
            <v>шт.</v>
          </cell>
          <cell r="D1103">
            <v>1</v>
          </cell>
          <cell r="E1103">
            <v>681</v>
          </cell>
          <cell r="F1103">
            <v>681</v>
          </cell>
          <cell r="G1103">
            <v>1</v>
          </cell>
          <cell r="H1103" t="str">
            <v>коллект</v>
          </cell>
          <cell r="K1103" t="str">
            <v>00-00001681</v>
          </cell>
        </row>
        <row r="1104">
          <cell r="B1104" t="str">
            <v>Расходомер коллекторный 0.5-5 VT.AC674</v>
          </cell>
          <cell r="C1104" t="str">
            <v>шт.</v>
          </cell>
          <cell r="D1104">
            <v>1</v>
          </cell>
          <cell r="E1104">
            <v>636</v>
          </cell>
          <cell r="F1104">
            <v>636</v>
          </cell>
          <cell r="G1104">
            <v>1</v>
          </cell>
          <cell r="H1104" t="str">
            <v>коллект</v>
          </cell>
          <cell r="K1104" t="str">
            <v>00-00001680</v>
          </cell>
        </row>
        <row r="1105">
          <cell r="B1105" t="str">
            <v>Ревизия HTRE однораструбная 110 мм</v>
          </cell>
          <cell r="C1105" t="str">
            <v>шт.</v>
          </cell>
          <cell r="D1105">
            <v>0</v>
          </cell>
          <cell r="E1105">
            <v>284</v>
          </cell>
          <cell r="F1105">
            <v>0</v>
          </cell>
          <cell r="G1105">
            <v>1</v>
          </cell>
        </row>
        <row r="1106">
          <cell r="B1106" t="str">
            <v>Ревизия наружная однораструбная 110 мм</v>
          </cell>
          <cell r="C1106" t="str">
            <v>шт.</v>
          </cell>
          <cell r="D1106">
            <v>0</v>
          </cell>
          <cell r="E1106">
            <v>480</v>
          </cell>
          <cell r="F1106">
            <v>0</v>
          </cell>
          <cell r="G1106">
            <v>1</v>
          </cell>
        </row>
        <row r="1107">
          <cell r="B1107" t="str">
            <v>Регулировочный клапан для коллекторных блоков Стандарт VT.VDC31.N.0</v>
          </cell>
          <cell r="C1107" t="str">
            <v>шт.</v>
          </cell>
          <cell r="D1107">
            <v>1</v>
          </cell>
          <cell r="E1107">
            <v>425</v>
          </cell>
          <cell r="F1107">
            <v>425</v>
          </cell>
          <cell r="G1107">
            <v>1</v>
          </cell>
          <cell r="H1107" t="str">
            <v>коллект</v>
          </cell>
          <cell r="K1107" t="str">
            <v>00-00001682</v>
          </cell>
        </row>
        <row r="1108">
          <cell r="B1108" t="str">
            <v>Регулируемый предохранительный клапан 1 1/2" ВР VT.1831.N.08</v>
          </cell>
          <cell r="C1108" t="str">
            <v>шт.</v>
          </cell>
          <cell r="D1108">
            <v>1</v>
          </cell>
          <cell r="E1108">
            <v>5965</v>
          </cell>
          <cell r="F1108">
            <v>5965</v>
          </cell>
          <cell r="G1108">
            <v>1</v>
          </cell>
          <cell r="H1108" t="str">
            <v>Арм.безоп.</v>
          </cell>
          <cell r="K1108" t="str">
            <v>00-00001839</v>
          </cell>
        </row>
        <row r="1109">
          <cell r="B1109" t="str">
            <v>Регулируемый предохранительный клапан 1 1/4" ВР VT.1831.N.07</v>
          </cell>
          <cell r="C1109" t="str">
            <v>шт.</v>
          </cell>
          <cell r="D1109">
            <v>1</v>
          </cell>
          <cell r="E1109">
            <v>3837</v>
          </cell>
          <cell r="F1109">
            <v>3837</v>
          </cell>
          <cell r="G1109">
            <v>1</v>
          </cell>
          <cell r="H1109" t="str">
            <v>Арм.безоп.</v>
          </cell>
          <cell r="K1109" t="str">
            <v>00-00001838</v>
          </cell>
        </row>
        <row r="1110">
          <cell r="B1110" t="str">
            <v>Регулируемый предохранительный клапан 1" ВР VT.1831.N.06</v>
          </cell>
          <cell r="C1110" t="str">
            <v>шт.</v>
          </cell>
          <cell r="D1110">
            <v>1</v>
          </cell>
          <cell r="E1110">
            <v>2108</v>
          </cell>
          <cell r="F1110">
            <v>2108</v>
          </cell>
          <cell r="G1110">
            <v>1</v>
          </cell>
          <cell r="H1110" t="str">
            <v>Арм.безоп.</v>
          </cell>
          <cell r="K1110" t="str">
            <v>00-00001837</v>
          </cell>
        </row>
        <row r="1111">
          <cell r="B1111" t="str">
            <v>Регулируемый предохранительный клапан 1/2" ВР VT.1831.N.04</v>
          </cell>
          <cell r="C1111" t="str">
            <v>шт.</v>
          </cell>
          <cell r="D1111">
            <v>1</v>
          </cell>
          <cell r="E1111">
            <v>790</v>
          </cell>
          <cell r="F1111">
            <v>790</v>
          </cell>
          <cell r="G1111">
            <v>1</v>
          </cell>
          <cell r="H1111" t="str">
            <v>Арм.безоп.</v>
          </cell>
          <cell r="K1111" t="str">
            <v>00-00001835</v>
          </cell>
        </row>
        <row r="1112">
          <cell r="B1112" t="str">
            <v>Регулируемый предохранительный клапан 2" ВР VT.1831.N.09</v>
          </cell>
          <cell r="C1112" t="str">
            <v>шт.</v>
          </cell>
          <cell r="D1112">
            <v>1</v>
          </cell>
          <cell r="E1112">
            <v>9653</v>
          </cell>
          <cell r="F1112">
            <v>9653</v>
          </cell>
          <cell r="G1112">
            <v>1</v>
          </cell>
          <cell r="H1112" t="str">
            <v>Арм.безоп.</v>
          </cell>
          <cell r="K1112" t="str">
            <v>00-00001840</v>
          </cell>
        </row>
        <row r="1113">
          <cell r="B1113" t="str">
            <v>Регулируемый предохранительный клапан 3/4" ВР VT.1831.N.05</v>
          </cell>
          <cell r="C1113" t="str">
            <v>шт.</v>
          </cell>
          <cell r="D1113">
            <v>1</v>
          </cell>
          <cell r="E1113">
            <v>1297</v>
          </cell>
          <cell r="F1113">
            <v>1297</v>
          </cell>
          <cell r="G1113">
            <v>1</v>
          </cell>
          <cell r="H1113" t="str">
            <v>Арм.безоп.</v>
          </cell>
          <cell r="K1113" t="str">
            <v>00-00001836</v>
          </cell>
        </row>
        <row r="1114">
          <cell r="B1114" t="str">
            <v>Регулируемый термостат с выносным датчиком VT.AC616I.0.0</v>
          </cell>
          <cell r="C1114" t="str">
            <v>шт.</v>
          </cell>
          <cell r="D1114">
            <v>1</v>
          </cell>
          <cell r="E1114">
            <v>4588</v>
          </cell>
          <cell r="F1114">
            <v>4588</v>
          </cell>
          <cell r="G1114">
            <v>1</v>
          </cell>
          <cell r="H1114" t="str">
            <v>Вод.теп.пол</v>
          </cell>
          <cell r="K1114" t="str">
            <v>00-00001730</v>
          </cell>
        </row>
        <row r="1115">
          <cell r="B1115" t="str">
            <v>Редуктор давления поршневой 1 1/2" ВР VT.087.N.0845</v>
          </cell>
          <cell r="C1115" t="str">
            <v>шт.</v>
          </cell>
          <cell r="D1115">
            <v>1</v>
          </cell>
          <cell r="E1115">
            <v>10571</v>
          </cell>
          <cell r="F1115">
            <v>10571</v>
          </cell>
          <cell r="G1115">
            <v>1</v>
          </cell>
          <cell r="H1115" t="str">
            <v>Регул арм</v>
          </cell>
          <cell r="K1115" t="str">
            <v>00-00001569</v>
          </cell>
        </row>
        <row r="1116">
          <cell r="B1116" t="str">
            <v>Редуктор давления поршневой 1 1/4" ВР VT.087.N.0745</v>
          </cell>
          <cell r="C1116" t="str">
            <v>шт.</v>
          </cell>
          <cell r="D1116">
            <v>1</v>
          </cell>
          <cell r="E1116">
            <v>8395</v>
          </cell>
          <cell r="F1116">
            <v>8395</v>
          </cell>
          <cell r="G1116">
            <v>1</v>
          </cell>
          <cell r="H1116" t="str">
            <v>Регул арм</v>
          </cell>
          <cell r="K1116" t="str">
            <v>00-00001568</v>
          </cell>
        </row>
        <row r="1117">
          <cell r="B1117" t="str">
            <v>Редуктор давления поршневой 1" ВР VT.087.N.0645</v>
          </cell>
          <cell r="C1117" t="str">
            <v>шт.</v>
          </cell>
          <cell r="D1117">
            <v>1</v>
          </cell>
          <cell r="E1117">
            <v>5021</v>
          </cell>
          <cell r="F1117">
            <v>5021</v>
          </cell>
          <cell r="G1117">
            <v>1</v>
          </cell>
          <cell r="H1117" t="str">
            <v>Регул арм</v>
          </cell>
          <cell r="K1117" t="str">
            <v>00-00001567</v>
          </cell>
        </row>
        <row r="1118">
          <cell r="B1118" t="str">
            <v>Редуктор давления поршневой 1/2" ВР VT.086.N.04</v>
          </cell>
          <cell r="C1118" t="str">
            <v>шт.</v>
          </cell>
          <cell r="D1118">
            <v>1</v>
          </cell>
          <cell r="E1118">
            <v>832</v>
          </cell>
          <cell r="F1118">
            <v>832</v>
          </cell>
          <cell r="G1118">
            <v>1</v>
          </cell>
          <cell r="H1118" t="str">
            <v>Регул арм</v>
          </cell>
          <cell r="K1118" t="str">
            <v>00-00001560</v>
          </cell>
        </row>
        <row r="1119">
          <cell r="B1119" t="str">
            <v>Редуктор давления поршневой 1/2" ВР VT.087.N.0445</v>
          </cell>
          <cell r="C1119" t="str">
            <v>шт.</v>
          </cell>
          <cell r="D1119">
            <v>1</v>
          </cell>
          <cell r="E1119">
            <v>862</v>
          </cell>
          <cell r="F1119">
            <v>862</v>
          </cell>
          <cell r="G1119">
            <v>1</v>
          </cell>
          <cell r="H1119" t="str">
            <v>Регул арм</v>
          </cell>
          <cell r="K1119" t="str">
            <v>00-00001565</v>
          </cell>
        </row>
        <row r="1120">
          <cell r="B1120" t="str">
            <v>Редуктор давления поршневой 2" ВР VT.087.N.0945</v>
          </cell>
          <cell r="C1120" t="str">
            <v>шт.</v>
          </cell>
          <cell r="D1120">
            <v>1</v>
          </cell>
          <cell r="E1120">
            <v>16853</v>
          </cell>
          <cell r="F1120">
            <v>16853</v>
          </cell>
          <cell r="G1120">
            <v>1</v>
          </cell>
          <cell r="H1120" t="str">
            <v>Регул арм</v>
          </cell>
          <cell r="K1120" t="str">
            <v>00-00001570</v>
          </cell>
        </row>
        <row r="1121">
          <cell r="B1121" t="str">
            <v>Редуктор давления поршневой 3/4" ВР VT.086.N.05</v>
          </cell>
          <cell r="C1121" t="str">
            <v>шт.</v>
          </cell>
          <cell r="D1121">
            <v>1</v>
          </cell>
          <cell r="E1121">
            <v>1000</v>
          </cell>
          <cell r="F1121">
            <v>1000</v>
          </cell>
          <cell r="G1121">
            <v>1</v>
          </cell>
          <cell r="H1121" t="str">
            <v>Регул арм</v>
          </cell>
          <cell r="K1121" t="str">
            <v>00-00001561</v>
          </cell>
        </row>
        <row r="1122">
          <cell r="B1122" t="str">
            <v>Редуктор давления поршневой 3/4" ВР VT.087.N.0545</v>
          </cell>
          <cell r="C1122" t="str">
            <v>шт.</v>
          </cell>
          <cell r="D1122">
            <v>1</v>
          </cell>
          <cell r="E1122">
            <v>1100</v>
          </cell>
          <cell r="F1122">
            <v>1100</v>
          </cell>
          <cell r="G1122">
            <v>1</v>
          </cell>
          <cell r="H1122" t="str">
            <v>Регул арм</v>
          </cell>
          <cell r="K1122" t="str">
            <v>00-00001566</v>
          </cell>
        </row>
        <row r="1123">
          <cell r="B1123" t="str">
            <v>Редуктор давления поршневой с манометром 1/2" ВР VT.088.N.0455</v>
          </cell>
          <cell r="C1123" t="str">
            <v>шт.</v>
          </cell>
          <cell r="D1123">
            <v>1</v>
          </cell>
          <cell r="E1123">
            <v>1335</v>
          </cell>
          <cell r="F1123">
            <v>1335</v>
          </cell>
          <cell r="G1123">
            <v>1</v>
          </cell>
          <cell r="K1123" t="str">
            <v>00-00001571</v>
          </cell>
        </row>
        <row r="1124">
          <cell r="B1124" t="str">
            <v>Редуктор давления поршневой с монометром 1/2" VT.088.N.0455</v>
          </cell>
          <cell r="C1124" t="str">
            <v>шт.</v>
          </cell>
          <cell r="D1124">
            <v>1</v>
          </cell>
          <cell r="E1124">
            <v>1402</v>
          </cell>
          <cell r="F1124">
            <v>1402</v>
          </cell>
          <cell r="G1124">
            <v>1</v>
          </cell>
        </row>
        <row r="1125">
          <cell r="B1125" t="str">
            <v>Редуктор давления регулируемый мембранный 1/2" ВР VT.085.N.0407</v>
          </cell>
          <cell r="C1125" t="str">
            <v>шт.</v>
          </cell>
          <cell r="D1125">
            <v>1</v>
          </cell>
          <cell r="E1125">
            <v>2198</v>
          </cell>
          <cell r="F1125">
            <v>2198</v>
          </cell>
          <cell r="G1125">
            <v>1</v>
          </cell>
          <cell r="H1125" t="str">
            <v>Регул арм</v>
          </cell>
          <cell r="K1125" t="str">
            <v>00-00001563</v>
          </cell>
        </row>
        <row r="1126">
          <cell r="B1126" t="str">
            <v>Редуктор давления регулируемый мембранный 3/4" ВР VT.085.N.0507</v>
          </cell>
          <cell r="C1126" t="str">
            <v>шт.</v>
          </cell>
          <cell r="D1126">
            <v>1</v>
          </cell>
          <cell r="E1126">
            <v>2726</v>
          </cell>
          <cell r="F1126">
            <v>2726</v>
          </cell>
          <cell r="G1126">
            <v>1</v>
          </cell>
          <cell r="H1126" t="str">
            <v>Регул арм</v>
          </cell>
          <cell r="K1126" t="str">
            <v>00-00001564</v>
          </cell>
        </row>
        <row r="1127">
          <cell r="B1127" t="str">
            <v>Редуктор давления с фильтром и манометром 1/2" ВР VT.082.N.04</v>
          </cell>
          <cell r="C1127" t="str">
            <v>шт.</v>
          </cell>
          <cell r="D1127">
            <v>1</v>
          </cell>
          <cell r="E1127">
            <v>1043</v>
          </cell>
          <cell r="F1127">
            <v>1043</v>
          </cell>
          <cell r="G1127">
            <v>1</v>
          </cell>
          <cell r="H1127" t="str">
            <v>Регул арм</v>
          </cell>
          <cell r="K1127" t="str">
            <v>00-00001558</v>
          </cell>
        </row>
        <row r="1128">
          <cell r="B1128" t="str">
            <v>Реле давления</v>
          </cell>
          <cell r="C1128" t="str">
            <v>шт.</v>
          </cell>
          <cell r="E1128">
            <v>578</v>
          </cell>
          <cell r="F1128">
            <v>0</v>
          </cell>
          <cell r="G1128">
            <v>1</v>
          </cell>
          <cell r="K1128" t="str">
            <v>00-00000228</v>
          </cell>
        </row>
        <row r="1129">
          <cell r="B1129" t="str">
            <v>Реле давления 220 В, 50 Гц, 1/4" ВР VT.CRS5.02.1</v>
          </cell>
          <cell r="C1129" t="str">
            <v>шт.</v>
          </cell>
          <cell r="D1129">
            <v>1</v>
          </cell>
          <cell r="E1129">
            <v>457</v>
          </cell>
          <cell r="F1129">
            <v>457</v>
          </cell>
          <cell r="G1129">
            <v>1</v>
          </cell>
          <cell r="H1129" t="str">
            <v>Насосн.оборуд.</v>
          </cell>
          <cell r="K1129" t="str">
            <v>00-00001829</v>
          </cell>
        </row>
        <row r="1130">
          <cell r="B1130" t="str">
            <v>Реле защиты от «сухого» хода 220 В, 50 Гц, 1/4" ВР VT.CRS6.02.1</v>
          </cell>
          <cell r="C1130" t="str">
            <v>шт.</v>
          </cell>
          <cell r="D1130">
            <v>1</v>
          </cell>
          <cell r="E1130">
            <v>483</v>
          </cell>
          <cell r="F1130">
            <v>483</v>
          </cell>
          <cell r="G1130">
            <v>1</v>
          </cell>
          <cell r="H1130" t="str">
            <v>Насосн.оборуд.</v>
          </cell>
          <cell r="K1130" t="str">
            <v>00-00001830</v>
          </cell>
        </row>
        <row r="1131">
          <cell r="B1131" t="str">
            <v>Реле сухого хода Belamos</v>
          </cell>
          <cell r="C1131" t="str">
            <v>шт.</v>
          </cell>
          <cell r="E1131">
            <v>562</v>
          </cell>
          <cell r="F1131">
            <v>0</v>
          </cell>
          <cell r="G1131">
            <v>1</v>
          </cell>
          <cell r="K1131" t="str">
            <v>00-00000273</v>
          </cell>
        </row>
        <row r="1132">
          <cell r="B1132" t="str">
            <v>Ремонтная обойма-тройник 1/2" х 1/2" х 1/2" ВР VTr.755.G.0404</v>
          </cell>
          <cell r="C1132" t="str">
            <v>шт.</v>
          </cell>
          <cell r="D1132">
            <v>1</v>
          </cell>
          <cell r="E1132">
            <v>321</v>
          </cell>
          <cell r="F1132">
            <v>321</v>
          </cell>
          <cell r="G1132">
            <v>1</v>
          </cell>
          <cell r="H1132" t="str">
            <v>т</v>
          </cell>
          <cell r="I1132" t="str">
            <v>р</v>
          </cell>
          <cell r="K1132" t="str">
            <v>00-00001503</v>
          </cell>
        </row>
        <row r="1133">
          <cell r="B1133" t="str">
            <v>Ремонтная обойма-тройник 3/4" х 1/2" х 3/4" ВР VTr.755.G.0504</v>
          </cell>
          <cell r="C1133" t="str">
            <v>шт.</v>
          </cell>
          <cell r="D1133">
            <v>1</v>
          </cell>
          <cell r="E1133">
            <v>363</v>
          </cell>
          <cell r="F1133">
            <v>363</v>
          </cell>
          <cell r="G1133">
            <v>1</v>
          </cell>
          <cell r="H1133" t="str">
            <v>т</v>
          </cell>
          <cell r="I1133" t="str">
            <v>р</v>
          </cell>
          <cell r="K1133" t="str">
            <v>00-00001504</v>
          </cell>
        </row>
        <row r="1134">
          <cell r="B1134" t="str">
            <v>Розетка двойная о/у с заземлением с крышкой влагозащищённая IP 44 белая</v>
          </cell>
          <cell r="C1134" t="str">
            <v>шт.</v>
          </cell>
          <cell r="D1134">
            <v>1</v>
          </cell>
          <cell r="E1134">
            <v>490</v>
          </cell>
          <cell r="F1134">
            <v>490</v>
          </cell>
          <cell r="G1134">
            <v>1</v>
          </cell>
        </row>
        <row r="1135">
          <cell r="B1135" t="str">
            <v>Розетка о/у с заземлением с крышкой влагозащищённая (IP 44)</v>
          </cell>
          <cell r="C1135" t="str">
            <v>шт.</v>
          </cell>
          <cell r="E1135">
            <v>289</v>
          </cell>
          <cell r="F1135">
            <v>0</v>
          </cell>
          <cell r="G1135">
            <v>1</v>
          </cell>
          <cell r="K1135" t="str">
            <v>00-00000266</v>
          </cell>
        </row>
        <row r="1136">
          <cell r="B1136" t="str">
            <v>Розетка о/у с заземлением с крышкой влагозащищённая (IP 44) Legrand Quteo белая</v>
          </cell>
          <cell r="C1136" t="str">
            <v>шт.</v>
          </cell>
          <cell r="E1136">
            <v>301</v>
          </cell>
          <cell r="F1136">
            <v>0</v>
          </cell>
          <cell r="G1136">
            <v>1</v>
          </cell>
        </row>
        <row r="1137">
          <cell r="B1137" t="str">
            <v>Ручка дверная</v>
          </cell>
          <cell r="C1137" t="str">
            <v>шт.</v>
          </cell>
          <cell r="E1137">
            <v>109</v>
          </cell>
          <cell r="F1137">
            <v>0</v>
          </cell>
          <cell r="G1137">
            <v>1</v>
          </cell>
        </row>
        <row r="1138">
          <cell r="B1138" t="str">
            <v>Ручка для крана 1/2" синяя 1/2" VT.220.B.0</v>
          </cell>
          <cell r="C1138" t="str">
            <v>шт.</v>
          </cell>
          <cell r="D1138">
            <v>1</v>
          </cell>
          <cell r="E1138">
            <v>19</v>
          </cell>
          <cell r="F1138">
            <v>19</v>
          </cell>
          <cell r="G1138">
            <v>1</v>
          </cell>
          <cell r="I1138" t="str">
            <v>к</v>
          </cell>
          <cell r="K1138" t="str">
            <v>00-00001234</v>
          </cell>
        </row>
        <row r="1139">
          <cell r="B1139" t="str">
            <v>Саморез ГД 65 3,8 мм (500 шт.)</v>
          </cell>
          <cell r="C1139" t="str">
            <v>упак.</v>
          </cell>
          <cell r="D1139">
            <v>1</v>
          </cell>
          <cell r="E1139">
            <v>478</v>
          </cell>
          <cell r="F1139">
            <v>478</v>
          </cell>
          <cell r="G1139">
            <v>1</v>
          </cell>
        </row>
        <row r="1140">
          <cell r="B1140" t="str">
            <v>Саморез универсальный 4.0х30 пот.гол.</v>
          </cell>
          <cell r="C1140" t="str">
            <v>шт.</v>
          </cell>
          <cell r="E1140">
            <v>2</v>
          </cell>
          <cell r="F1140">
            <v>0</v>
          </cell>
          <cell r="G1140">
            <v>1</v>
          </cell>
          <cell r="K1140" t="str">
            <v>00-00002125</v>
          </cell>
        </row>
        <row r="1141">
          <cell r="B1141" t="str">
            <v>Саморезы (шурупы) по дереву 4х40 мм (24 шт.)</v>
          </cell>
          <cell r="C1141" t="str">
            <v>упак.</v>
          </cell>
          <cell r="E1141">
            <v>78</v>
          </cell>
          <cell r="F1141">
            <v>0</v>
          </cell>
          <cell r="G1141">
            <v>1</v>
          </cell>
          <cell r="K1141" t="str">
            <v>00-00000334</v>
          </cell>
        </row>
        <row r="1142">
          <cell r="B1142" t="str">
            <v>Саморезы ГД 45х3,8 (3,5) мм (200 шт)</v>
          </cell>
          <cell r="C1142" t="str">
            <v>шт.</v>
          </cell>
          <cell r="E1142">
            <v>198</v>
          </cell>
          <cell r="F1142">
            <v>0</v>
          </cell>
          <cell r="G1142">
            <v>1</v>
          </cell>
        </row>
        <row r="1143">
          <cell r="B1143" t="str">
            <v>Саморезы ГД 45х3.8 (3.5) мм (200 шт)</v>
          </cell>
          <cell r="C1143" t="str">
            <v>шт.</v>
          </cell>
          <cell r="E1143">
            <v>114</v>
          </cell>
          <cell r="F1143">
            <v>0</v>
          </cell>
          <cell r="G1143">
            <v>1</v>
          </cell>
        </row>
        <row r="1144">
          <cell r="B1144" t="str">
            <v>Саморезы универсальные 40х5.0 мм оцинкованные</v>
          </cell>
          <cell r="C1144" t="str">
            <v>шт.</v>
          </cell>
          <cell r="E1144">
            <v>3</v>
          </cell>
          <cell r="F1144">
            <v>0</v>
          </cell>
          <cell r="G1144">
            <v>1</v>
          </cell>
        </row>
        <row r="1145">
          <cell r="B1145" t="str">
            <v>Саморезы универсальные 45х4.0 мм оцинкованные</v>
          </cell>
          <cell r="C1145" t="str">
            <v>шт.</v>
          </cell>
          <cell r="E1145">
            <v>2</v>
          </cell>
          <cell r="F1145">
            <v>0</v>
          </cell>
          <cell r="G1145">
            <v>1</v>
          </cell>
          <cell r="K1145" t="str">
            <v>00-00002115</v>
          </cell>
        </row>
        <row r="1146">
          <cell r="B1146" t="str">
            <v>Саморезы универсальные 45х4.0 мм оцинкованные (200 шт)</v>
          </cell>
          <cell r="C1146" t="str">
            <v>шт.</v>
          </cell>
          <cell r="E1146">
            <v>155</v>
          </cell>
          <cell r="F1146">
            <v>0</v>
          </cell>
          <cell r="G1146">
            <v>1</v>
          </cell>
        </row>
        <row r="1147">
          <cell r="B1147" t="str">
            <v>Сгон разъемный 1 1/2". НР VTr.728.N.0008</v>
          </cell>
          <cell r="C1147" t="str">
            <v>шт.</v>
          </cell>
          <cell r="D1147">
            <v>1</v>
          </cell>
          <cell r="E1147">
            <v>999</v>
          </cell>
          <cell r="F1147">
            <v>999</v>
          </cell>
          <cell r="G1147">
            <v>1</v>
          </cell>
          <cell r="I1147" t="str">
            <v>фитинг-р</v>
          </cell>
          <cell r="K1147" t="str">
            <v>00-00001461</v>
          </cell>
        </row>
        <row r="1148">
          <cell r="B1148" t="str">
            <v>Сгон разъемный 1 1/4" НР VTr.728.N.0007</v>
          </cell>
          <cell r="C1148" t="str">
            <v>шт.</v>
          </cell>
          <cell r="D1148">
            <v>1</v>
          </cell>
          <cell r="E1148">
            <v>725</v>
          </cell>
          <cell r="F1148">
            <v>725</v>
          </cell>
          <cell r="G1148">
            <v>1</v>
          </cell>
          <cell r="I1148" t="str">
            <v>фитинг-р</v>
          </cell>
          <cell r="K1148" t="str">
            <v>00-00001460</v>
          </cell>
        </row>
        <row r="1149">
          <cell r="B1149" t="str">
            <v>Сгон разъемный 1" НР VTr.728.N.0006</v>
          </cell>
          <cell r="C1149" t="str">
            <v>шт.</v>
          </cell>
          <cell r="D1149">
            <v>1</v>
          </cell>
          <cell r="E1149">
            <v>479</v>
          </cell>
          <cell r="F1149">
            <v>479</v>
          </cell>
          <cell r="G1149">
            <v>1</v>
          </cell>
          <cell r="I1149" t="str">
            <v>фитинг-р</v>
          </cell>
          <cell r="K1149" t="str">
            <v>00-00001459</v>
          </cell>
        </row>
        <row r="1150">
          <cell r="B1150" t="str">
            <v>Сгон разъемный 1/2" НР VTr.728.N.0004</v>
          </cell>
          <cell r="C1150" t="str">
            <v>шт.</v>
          </cell>
          <cell r="D1150">
            <v>1</v>
          </cell>
          <cell r="E1150">
            <v>137</v>
          </cell>
          <cell r="F1150">
            <v>137</v>
          </cell>
          <cell r="G1150">
            <v>1</v>
          </cell>
          <cell r="I1150" t="str">
            <v>фитинг-р</v>
          </cell>
          <cell r="K1150" t="str">
            <v>00-00001457</v>
          </cell>
        </row>
        <row r="1151">
          <cell r="B1151" t="str">
            <v>Сгон разъемный 2" НР VTr.728.N.0009</v>
          </cell>
          <cell r="C1151" t="str">
            <v>шт.</v>
          </cell>
          <cell r="D1151">
            <v>1</v>
          </cell>
          <cell r="E1151">
            <v>2370</v>
          </cell>
          <cell r="F1151">
            <v>2370</v>
          </cell>
          <cell r="G1151">
            <v>1</v>
          </cell>
          <cell r="I1151" t="str">
            <v>фитинг-р</v>
          </cell>
          <cell r="K1151" t="str">
            <v>00-00001462</v>
          </cell>
        </row>
        <row r="1152">
          <cell r="B1152" t="str">
            <v>Сгон разъемный 3/4" НР VTr.728.N.0005</v>
          </cell>
          <cell r="C1152" t="str">
            <v>шт.</v>
          </cell>
          <cell r="D1152">
            <v>1</v>
          </cell>
          <cell r="E1152">
            <v>222</v>
          </cell>
          <cell r="F1152">
            <v>222</v>
          </cell>
          <cell r="G1152">
            <v>1</v>
          </cell>
          <cell r="I1152" t="str">
            <v>фитинг-р</v>
          </cell>
          <cell r="K1152" t="str">
            <v>00-00001458</v>
          </cell>
        </row>
        <row r="1153">
          <cell r="B1153" t="str">
            <v>Сгон с длинной резьбой латунь 1" 100 мм</v>
          </cell>
          <cell r="C1153" t="str">
            <v>шт.</v>
          </cell>
          <cell r="E1153">
            <v>463</v>
          </cell>
          <cell r="F1153">
            <v>0</v>
          </cell>
          <cell r="G1153">
            <v>1</v>
          </cell>
        </row>
        <row r="1154">
          <cell r="B1154" t="str">
            <v>Сгон-отсекатель с дренажным краном 1" VT.537.N.06</v>
          </cell>
          <cell r="C1154" t="str">
            <v>шт.</v>
          </cell>
          <cell r="D1154">
            <v>1</v>
          </cell>
          <cell r="E1154">
            <v>899</v>
          </cell>
          <cell r="F1154">
            <v>899</v>
          </cell>
          <cell r="G1154">
            <v>1</v>
          </cell>
          <cell r="H1154" t="str">
            <v>РБ</v>
          </cell>
          <cell r="K1154" t="str">
            <v>00-00001890</v>
          </cell>
        </row>
        <row r="1155">
          <cell r="B1155" t="str">
            <v>Сдвоенный ниппель 1 1/4" x 1 1/4" НР VT.0606.0.07</v>
          </cell>
          <cell r="C1155" t="str">
            <v>шт.</v>
          </cell>
          <cell r="D1155">
            <v>1</v>
          </cell>
          <cell r="E1155">
            <v>1323</v>
          </cell>
          <cell r="F1155">
            <v>1323</v>
          </cell>
          <cell r="G1155">
            <v>1</v>
          </cell>
          <cell r="H1155" t="str">
            <v>коллект</v>
          </cell>
          <cell r="K1155" t="str">
            <v>00-00001671</v>
          </cell>
        </row>
        <row r="1156">
          <cell r="B1156" t="str">
            <v>Сдвоенный ниппель 1" x 1" НР VT.0606.0.06</v>
          </cell>
          <cell r="C1156" t="str">
            <v>шт.</v>
          </cell>
          <cell r="D1156">
            <v>1</v>
          </cell>
          <cell r="E1156">
            <v>547</v>
          </cell>
          <cell r="F1156">
            <v>547</v>
          </cell>
          <cell r="G1156">
            <v>1</v>
          </cell>
          <cell r="H1156" t="str">
            <v>коллект</v>
          </cell>
          <cell r="K1156" t="str">
            <v>00-00001670</v>
          </cell>
        </row>
        <row r="1157">
          <cell r="B1157" t="str">
            <v>Седелка на трубу ПНД 25мм х 1/2'' ВР</v>
          </cell>
          <cell r="C1157" t="str">
            <v>шт.</v>
          </cell>
          <cell r="D1157">
            <v>1</v>
          </cell>
          <cell r="E1157">
            <v>185</v>
          </cell>
          <cell r="F1157">
            <v>185</v>
          </cell>
          <cell r="G1157">
            <v>1</v>
          </cell>
          <cell r="I1157" t="str">
            <v>пнд*р</v>
          </cell>
        </row>
        <row r="1158">
          <cell r="B1158" t="str">
            <v>Седелка на трубу ПНД 32мм х 1/2'' ВР</v>
          </cell>
          <cell r="C1158" t="str">
            <v>шт.</v>
          </cell>
          <cell r="E1158">
            <v>185</v>
          </cell>
          <cell r="F1158">
            <v>0</v>
          </cell>
          <cell r="G1158">
            <v>1</v>
          </cell>
          <cell r="I1158" t="str">
            <v>пнд*р</v>
          </cell>
          <cell r="K1158" t="str">
            <v>00-00000292</v>
          </cell>
        </row>
        <row r="1159">
          <cell r="B1159" t="str">
            <v>Седелка на трубу ПНД 63мм х 1 1/4'' ВР</v>
          </cell>
          <cell r="C1159" t="str">
            <v>шт.</v>
          </cell>
          <cell r="E1159">
            <v>325</v>
          </cell>
          <cell r="F1159">
            <v>0</v>
          </cell>
          <cell r="G1159">
            <v>1</v>
          </cell>
          <cell r="I1159" t="str">
            <v>пнд*р</v>
          </cell>
        </row>
        <row r="1160">
          <cell r="B1160" t="str">
            <v>Септик Байкал 1,5м3</v>
          </cell>
          <cell r="C1160" t="str">
            <v>шт.</v>
          </cell>
          <cell r="E1160">
            <v>24000</v>
          </cell>
          <cell r="F1160">
            <v>0</v>
          </cell>
          <cell r="G1160">
            <v>1</v>
          </cell>
        </row>
        <row r="1161">
          <cell r="B1161" t="str">
            <v>Септик Росток Дачный</v>
          </cell>
          <cell r="C1161" t="str">
            <v>шт.</v>
          </cell>
          <cell r="E1161">
            <v>31900</v>
          </cell>
          <cell r="F1161">
            <v>0</v>
          </cell>
          <cell r="G1161">
            <v>1</v>
          </cell>
          <cell r="K1161" t="str">
            <v>00-00002045</v>
          </cell>
        </row>
        <row r="1162">
          <cell r="B1162" t="str">
            <v>Септик Росток Загородный</v>
          </cell>
          <cell r="C1162" t="str">
            <v>шт.</v>
          </cell>
          <cell r="E1162">
            <v>46900</v>
          </cell>
          <cell r="F1162">
            <v>0</v>
          </cell>
          <cell r="G1162">
            <v>1</v>
          </cell>
          <cell r="K1162" t="str">
            <v>00-00000467</v>
          </cell>
        </row>
        <row r="1163">
          <cell r="B1163" t="str">
            <v>Септик Росток Загородный с удлиняющей горловиной 940 мм</v>
          </cell>
          <cell r="C1163" t="str">
            <v>шт.</v>
          </cell>
          <cell r="D1163">
            <v>1</v>
          </cell>
          <cell r="E1163">
            <v>55900</v>
          </cell>
          <cell r="F1163">
            <v>55900</v>
          </cell>
          <cell r="G1163">
            <v>1</v>
          </cell>
        </row>
        <row r="1164">
          <cell r="B1164" t="str">
            <v>Септик Росток Коттеджный</v>
          </cell>
          <cell r="C1164" t="str">
            <v>шт.</v>
          </cell>
          <cell r="E1164">
            <v>55900</v>
          </cell>
          <cell r="F1164">
            <v>0</v>
          </cell>
          <cell r="G1164">
            <v>1</v>
          </cell>
          <cell r="K1164" t="str">
            <v>00-00002046</v>
          </cell>
        </row>
        <row r="1165">
          <cell r="B1165" t="str">
            <v>Септик Росток Мини</v>
          </cell>
          <cell r="C1165" t="str">
            <v>шт.</v>
          </cell>
          <cell r="D1165">
            <v>1</v>
          </cell>
          <cell r="E1165">
            <v>25900</v>
          </cell>
          <cell r="F1165">
            <v>25900</v>
          </cell>
          <cell r="G1165">
            <v>1</v>
          </cell>
          <cell r="K1165" t="str">
            <v>00-00002044</v>
          </cell>
        </row>
        <row r="1166">
          <cell r="B1166" t="str">
            <v>Септик Санитек 3 м3</v>
          </cell>
          <cell r="C1166" t="str">
            <v>шт.</v>
          </cell>
          <cell r="E1166">
            <v>57500</v>
          </cell>
          <cell r="F1166">
            <v>0</v>
          </cell>
          <cell r="G1166">
            <v>1</v>
          </cell>
        </row>
        <row r="1167">
          <cell r="B1167" t="str">
            <v>Септик Танк-1</v>
          </cell>
          <cell r="C1167" t="str">
            <v>шт.</v>
          </cell>
          <cell r="D1167">
            <v>1</v>
          </cell>
          <cell r="E1167">
            <v>34900</v>
          </cell>
          <cell r="F1167">
            <v>34900</v>
          </cell>
          <cell r="G1167">
            <v>1</v>
          </cell>
          <cell r="K1167" t="str">
            <v>00-00002084</v>
          </cell>
        </row>
        <row r="1168">
          <cell r="B1168" t="str">
            <v>Септик Танк-2</v>
          </cell>
          <cell r="C1168" t="str">
            <v>шт</v>
          </cell>
          <cell r="E1168">
            <v>50500</v>
          </cell>
          <cell r="F1168">
            <v>0</v>
          </cell>
          <cell r="G1168">
            <v>1</v>
          </cell>
          <cell r="H1168" t="str">
            <v>станция</v>
          </cell>
          <cell r="K1168" t="str">
            <v>00-00002085</v>
          </cell>
        </row>
        <row r="1169">
          <cell r="B1169" t="str">
            <v>Септик Танк-2,5</v>
          </cell>
          <cell r="C1169" t="str">
            <v>шт</v>
          </cell>
          <cell r="E1169">
            <v>58300</v>
          </cell>
          <cell r="F1169">
            <v>0</v>
          </cell>
          <cell r="G1169">
            <v>1</v>
          </cell>
          <cell r="H1169" t="str">
            <v>станция</v>
          </cell>
          <cell r="K1169" t="str">
            <v>00-00002086</v>
          </cell>
        </row>
        <row r="1170">
          <cell r="B1170" t="str">
            <v>Септик Танк-3</v>
          </cell>
          <cell r="C1170" t="str">
            <v>шт</v>
          </cell>
          <cell r="E1170">
            <v>75000</v>
          </cell>
          <cell r="F1170">
            <v>0</v>
          </cell>
          <cell r="G1170">
            <v>1</v>
          </cell>
          <cell r="H1170" t="str">
            <v>станция</v>
          </cell>
          <cell r="K1170" t="str">
            <v>00-00002087</v>
          </cell>
        </row>
        <row r="1171">
          <cell r="B1171" t="str">
            <v>Септик Термит Профи 1.2</v>
          </cell>
          <cell r="C1171" t="str">
            <v>шт</v>
          </cell>
          <cell r="E1171">
            <v>21500</v>
          </cell>
          <cell r="F1171">
            <v>0</v>
          </cell>
          <cell r="G1171">
            <v>1</v>
          </cell>
          <cell r="H1171" t="str">
            <v>станция</v>
          </cell>
          <cell r="K1171" t="str">
            <v>00-00002049</v>
          </cell>
        </row>
        <row r="1172">
          <cell r="B1172" t="str">
            <v>Септик Термит Профи 2.0</v>
          </cell>
          <cell r="C1172" t="str">
            <v>шт.</v>
          </cell>
          <cell r="D1172">
            <v>1</v>
          </cell>
          <cell r="E1172">
            <v>29900</v>
          </cell>
          <cell r="F1172">
            <v>29900</v>
          </cell>
          <cell r="G1172">
            <v>1</v>
          </cell>
          <cell r="H1172" t="str">
            <v>станция</v>
          </cell>
          <cell r="K1172" t="str">
            <v>00-00002051</v>
          </cell>
        </row>
        <row r="1173">
          <cell r="B1173" t="str">
            <v>Септик Термит Профи 2.5</v>
          </cell>
          <cell r="C1173" t="str">
            <v>шт.</v>
          </cell>
          <cell r="D1173">
            <v>1</v>
          </cell>
          <cell r="E1173">
            <v>36000</v>
          </cell>
          <cell r="F1173">
            <v>36000</v>
          </cell>
          <cell r="G1173">
            <v>1</v>
          </cell>
          <cell r="H1173" t="str">
            <v>станция</v>
          </cell>
          <cell r="K1173" t="str">
            <v>00-00002053</v>
          </cell>
        </row>
        <row r="1174">
          <cell r="B1174" t="str">
            <v>Септик Термит Профи 3.0</v>
          </cell>
          <cell r="C1174" t="str">
            <v>шт.</v>
          </cell>
          <cell r="D1174">
            <v>1</v>
          </cell>
          <cell r="E1174">
            <v>43000</v>
          </cell>
          <cell r="F1174">
            <v>43000</v>
          </cell>
          <cell r="G1174">
            <v>1</v>
          </cell>
          <cell r="H1174" t="str">
            <v>станция</v>
          </cell>
          <cell r="K1174" t="str">
            <v>00-00002055</v>
          </cell>
        </row>
        <row r="1175">
          <cell r="B1175" t="str">
            <v>Септик Термит Профи 3.5</v>
          </cell>
          <cell r="C1175" t="str">
            <v>шт</v>
          </cell>
          <cell r="E1175">
            <v>47900</v>
          </cell>
          <cell r="F1175">
            <v>0</v>
          </cell>
          <cell r="G1175">
            <v>1</v>
          </cell>
          <cell r="H1175" t="str">
            <v>станция</v>
          </cell>
          <cell r="K1175" t="str">
            <v>00-00002057</v>
          </cell>
        </row>
        <row r="1176">
          <cell r="B1176" t="str">
            <v>Септик Термит Профи 5.5</v>
          </cell>
          <cell r="C1176" t="str">
            <v>шт</v>
          </cell>
          <cell r="E1176">
            <v>69000</v>
          </cell>
          <cell r="F1176">
            <v>0</v>
          </cell>
          <cell r="G1176">
            <v>1</v>
          </cell>
          <cell r="H1176" t="str">
            <v>станция</v>
          </cell>
          <cell r="K1176" t="str">
            <v>00-00002059</v>
          </cell>
        </row>
        <row r="1177">
          <cell r="B1177" t="str">
            <v>Септик Термит Профи накопитель 1.2</v>
          </cell>
          <cell r="C1177" t="str">
            <v>шт</v>
          </cell>
          <cell r="E1177">
            <v>18000</v>
          </cell>
          <cell r="F1177">
            <v>0</v>
          </cell>
          <cell r="G1177">
            <v>1</v>
          </cell>
          <cell r="H1177" t="str">
            <v>станция</v>
          </cell>
          <cell r="K1177" t="str">
            <v>00-00002048</v>
          </cell>
        </row>
        <row r="1178">
          <cell r="B1178" t="str">
            <v>Септик Термит Профи накопитель 2.0</v>
          </cell>
          <cell r="C1178" t="str">
            <v>шт</v>
          </cell>
          <cell r="E1178">
            <v>24000</v>
          </cell>
          <cell r="F1178">
            <v>0</v>
          </cell>
          <cell r="G1178">
            <v>1</v>
          </cell>
          <cell r="H1178" t="str">
            <v>станция</v>
          </cell>
          <cell r="K1178" t="str">
            <v>00-00002050</v>
          </cell>
        </row>
        <row r="1179">
          <cell r="B1179" t="str">
            <v>Септик Термит Профи накопитель 2.5</v>
          </cell>
          <cell r="C1179" t="str">
            <v>шт</v>
          </cell>
          <cell r="E1179">
            <v>30100</v>
          </cell>
          <cell r="F1179">
            <v>0</v>
          </cell>
          <cell r="G1179">
            <v>1</v>
          </cell>
          <cell r="H1179" t="str">
            <v>станция</v>
          </cell>
          <cell r="K1179" t="str">
            <v>00-00002052</v>
          </cell>
        </row>
        <row r="1180">
          <cell r="B1180" t="str">
            <v>Септик Термит Профи накопитель 3.0</v>
          </cell>
          <cell r="C1180" t="str">
            <v>шт</v>
          </cell>
          <cell r="E1180">
            <v>37000</v>
          </cell>
          <cell r="F1180">
            <v>0</v>
          </cell>
          <cell r="G1180">
            <v>1</v>
          </cell>
          <cell r="H1180" t="str">
            <v>станция</v>
          </cell>
          <cell r="K1180" t="str">
            <v>00-00002054</v>
          </cell>
        </row>
        <row r="1181">
          <cell r="B1181" t="str">
            <v>Септик Термит Профи накопитель 3.5</v>
          </cell>
          <cell r="C1181" t="str">
            <v>шт</v>
          </cell>
          <cell r="E1181">
            <v>40900</v>
          </cell>
          <cell r="F1181">
            <v>0</v>
          </cell>
          <cell r="G1181">
            <v>1</v>
          </cell>
          <cell r="H1181" t="str">
            <v>станция</v>
          </cell>
          <cell r="K1181" t="str">
            <v>00-00002056</v>
          </cell>
        </row>
        <row r="1182">
          <cell r="B1182" t="str">
            <v>Септик Термит Профи накопитель 5.5</v>
          </cell>
          <cell r="C1182" t="str">
            <v>шт</v>
          </cell>
          <cell r="E1182">
            <v>58900</v>
          </cell>
          <cell r="F1182">
            <v>0</v>
          </cell>
          <cell r="G1182">
            <v>1</v>
          </cell>
          <cell r="H1182" t="str">
            <v>станция</v>
          </cell>
          <cell r="K1182" t="str">
            <v>00-00002058</v>
          </cell>
        </row>
        <row r="1183">
          <cell r="B1183" t="str">
            <v>Септик Термит Трансформер 1.3 PR</v>
          </cell>
          <cell r="C1183" t="str">
            <v>шт</v>
          </cell>
          <cell r="E1183">
            <v>31900</v>
          </cell>
          <cell r="F1183">
            <v>0</v>
          </cell>
          <cell r="G1183">
            <v>1</v>
          </cell>
          <cell r="H1183" t="str">
            <v>станция</v>
          </cell>
          <cell r="K1183" t="str">
            <v>00-00002061</v>
          </cell>
        </row>
        <row r="1184">
          <cell r="B1184" t="str">
            <v>Септик Термит Трансформер 1.3 S</v>
          </cell>
          <cell r="C1184" t="str">
            <v>шт</v>
          </cell>
          <cell r="E1184">
            <v>26000</v>
          </cell>
          <cell r="F1184">
            <v>0</v>
          </cell>
          <cell r="G1184">
            <v>1</v>
          </cell>
          <cell r="H1184" t="str">
            <v>станция</v>
          </cell>
          <cell r="K1184" t="str">
            <v>00-00002060</v>
          </cell>
        </row>
        <row r="1185">
          <cell r="B1185" t="str">
            <v>Септик Термит Трансформер 1.5 PR</v>
          </cell>
          <cell r="C1185" t="str">
            <v>шт</v>
          </cell>
          <cell r="E1185">
            <v>34600</v>
          </cell>
          <cell r="F1185">
            <v>0</v>
          </cell>
          <cell r="G1185">
            <v>1</v>
          </cell>
          <cell r="H1185" t="str">
            <v>станция</v>
          </cell>
          <cell r="K1185" t="str">
            <v>00-00002063</v>
          </cell>
        </row>
        <row r="1186">
          <cell r="B1186" t="str">
            <v>Септик Термит Трансформер 1.5 S</v>
          </cell>
          <cell r="C1186" t="str">
            <v>шт</v>
          </cell>
          <cell r="E1186">
            <v>28900</v>
          </cell>
          <cell r="F1186">
            <v>0</v>
          </cell>
          <cell r="G1186">
            <v>1</v>
          </cell>
          <cell r="H1186" t="str">
            <v>станция</v>
          </cell>
          <cell r="K1186" t="str">
            <v>00-00002062</v>
          </cell>
        </row>
        <row r="1187">
          <cell r="B1187" t="str">
            <v>Септик Термит Трансформер 2.0 PR</v>
          </cell>
          <cell r="C1187" t="str">
            <v>шт</v>
          </cell>
          <cell r="E1187">
            <v>39400</v>
          </cell>
          <cell r="F1187">
            <v>0</v>
          </cell>
          <cell r="G1187">
            <v>1</v>
          </cell>
          <cell r="H1187" t="str">
            <v>станция</v>
          </cell>
          <cell r="K1187" t="str">
            <v>00-00002065</v>
          </cell>
        </row>
        <row r="1188">
          <cell r="B1188" t="str">
            <v>Септик Термит Трансформер 2.0 S</v>
          </cell>
          <cell r="C1188" t="str">
            <v>шт</v>
          </cell>
          <cell r="E1188">
            <v>34000</v>
          </cell>
          <cell r="F1188">
            <v>0</v>
          </cell>
          <cell r="G1188">
            <v>1</v>
          </cell>
          <cell r="H1188" t="str">
            <v>станция</v>
          </cell>
          <cell r="K1188" t="str">
            <v>00-00002064</v>
          </cell>
        </row>
        <row r="1189">
          <cell r="B1189" t="str">
            <v>Септик Термит Трансформер 2.5 PR</v>
          </cell>
          <cell r="C1189" t="str">
            <v>шт</v>
          </cell>
          <cell r="E1189">
            <v>45700</v>
          </cell>
          <cell r="F1189">
            <v>0</v>
          </cell>
          <cell r="G1189">
            <v>1</v>
          </cell>
          <cell r="H1189" t="str">
            <v>станция</v>
          </cell>
          <cell r="K1189" t="str">
            <v>00-00002067</v>
          </cell>
        </row>
        <row r="1190">
          <cell r="B1190" t="str">
            <v>Септик Термит Трансформер 2.5 S</v>
          </cell>
          <cell r="C1190" t="str">
            <v>шт</v>
          </cell>
          <cell r="E1190">
            <v>39900</v>
          </cell>
          <cell r="F1190">
            <v>0</v>
          </cell>
          <cell r="G1190">
            <v>1</v>
          </cell>
          <cell r="H1190" t="str">
            <v>станция</v>
          </cell>
          <cell r="K1190" t="str">
            <v>00-00002066</v>
          </cell>
        </row>
        <row r="1191">
          <cell r="B1191" t="str">
            <v>Септик Термит Трансформер 3.0 PR</v>
          </cell>
          <cell r="C1191" t="str">
            <v>шт</v>
          </cell>
          <cell r="E1191">
            <v>52500</v>
          </cell>
          <cell r="F1191">
            <v>0</v>
          </cell>
          <cell r="G1191">
            <v>1</v>
          </cell>
          <cell r="H1191" t="str">
            <v>станция</v>
          </cell>
          <cell r="K1191" t="str">
            <v>00-00002069</v>
          </cell>
        </row>
        <row r="1192">
          <cell r="B1192" t="str">
            <v>Септик Термит Трансформер 3.0 S</v>
          </cell>
          <cell r="C1192" t="str">
            <v>шт</v>
          </cell>
          <cell r="E1192">
            <v>46900</v>
          </cell>
          <cell r="F1192">
            <v>0</v>
          </cell>
          <cell r="G1192">
            <v>1</v>
          </cell>
          <cell r="H1192" t="str">
            <v>станция</v>
          </cell>
          <cell r="K1192" t="str">
            <v>00-00002068</v>
          </cell>
        </row>
        <row r="1193">
          <cell r="B1193" t="str">
            <v>Сервер диспетчеризации, 1000 клиентов VT.Server.S.1000</v>
          </cell>
          <cell r="C1193" t="str">
            <v>шт.</v>
          </cell>
          <cell r="D1193">
            <v>1</v>
          </cell>
          <cell r="E1193">
            <v>127366</v>
          </cell>
          <cell r="F1193">
            <v>127366</v>
          </cell>
          <cell r="G1193">
            <v>1</v>
          </cell>
          <cell r="H1193" t="str">
            <v>Эл.авт</v>
          </cell>
          <cell r="K1193" t="str">
            <v>00-00001752</v>
          </cell>
        </row>
        <row r="1194">
          <cell r="B1194" t="str">
            <v>Сервер диспетчеризации, 3000 клиентов VT.Server.M.3000</v>
          </cell>
          <cell r="C1194" t="str">
            <v>шт.</v>
          </cell>
          <cell r="D1194">
            <v>1</v>
          </cell>
          <cell r="E1194">
            <v>96587</v>
          </cell>
          <cell r="F1194">
            <v>96587</v>
          </cell>
          <cell r="G1194">
            <v>1</v>
          </cell>
          <cell r="H1194" t="str">
            <v>Эл.авт</v>
          </cell>
          <cell r="K1194" t="str">
            <v>00-00001753</v>
          </cell>
        </row>
        <row r="1195">
          <cell r="B1195" t="str">
            <v>Сервопривод EQUICALOR М30 х 1,5 VT.AS1000</v>
          </cell>
          <cell r="C1195" t="str">
            <v>шт.</v>
          </cell>
          <cell r="D1195">
            <v>1</v>
          </cell>
          <cell r="E1195">
            <v>5040</v>
          </cell>
          <cell r="F1195">
            <v>5040</v>
          </cell>
          <cell r="G1195">
            <v>1</v>
          </cell>
          <cell r="H1195" t="str">
            <v>Эл.авт</v>
          </cell>
          <cell r="K1195" t="str">
            <v>00-00001738</v>
          </cell>
        </row>
        <row r="1196">
          <cell r="B1196" t="str">
            <v>Сервопривод для смесительного клапана аналоговый 24 В (0-10 В) VT.M106.R.024</v>
          </cell>
          <cell r="C1196" t="str">
            <v>шт.</v>
          </cell>
          <cell r="D1196">
            <v>1</v>
          </cell>
          <cell r="E1196">
            <v>18641</v>
          </cell>
          <cell r="F1196">
            <v>18641</v>
          </cell>
          <cell r="G1196">
            <v>1</v>
          </cell>
          <cell r="H1196" t="str">
            <v>Регул арм</v>
          </cell>
          <cell r="K1196" t="str">
            <v>00-00001601</v>
          </cell>
        </row>
        <row r="1197">
          <cell r="B1197" t="str">
            <v>Сервопривод для смесительного клапана импульсный 220 В VT.M106.0.230</v>
          </cell>
          <cell r="C1197" t="str">
            <v>шт.</v>
          </cell>
          <cell r="D1197">
            <v>1</v>
          </cell>
          <cell r="E1197">
            <v>11853</v>
          </cell>
          <cell r="F1197">
            <v>11853</v>
          </cell>
          <cell r="G1197">
            <v>1</v>
          </cell>
          <cell r="H1197" t="str">
            <v>Регул арм</v>
          </cell>
          <cell r="K1197" t="str">
            <v>00-00001602</v>
          </cell>
        </row>
        <row r="1198">
          <cell r="B1198" t="str">
            <v>Сервопривод для смесительного клапана импульсный 24 В VT.M106.0.024</v>
          </cell>
          <cell r="C1198" t="str">
            <v>шт.</v>
          </cell>
          <cell r="D1198">
            <v>1</v>
          </cell>
          <cell r="E1198">
            <v>6162</v>
          </cell>
          <cell r="F1198">
            <v>6162</v>
          </cell>
          <cell r="G1198">
            <v>1</v>
          </cell>
          <cell r="H1198" t="str">
            <v>Регул арм</v>
          </cell>
          <cell r="K1198" t="str">
            <v>00-00001603</v>
          </cell>
        </row>
        <row r="1199">
          <cell r="B1199" t="str">
            <v>Сервопривод со встроенным контроллером 220 В (50 Гц) VT.ACC10.0.0</v>
          </cell>
          <cell r="C1199" t="str">
            <v>шт.</v>
          </cell>
          <cell r="D1199">
            <v>1</v>
          </cell>
          <cell r="E1199">
            <v>15880</v>
          </cell>
          <cell r="F1199">
            <v>15880</v>
          </cell>
          <cell r="G1199">
            <v>1</v>
          </cell>
          <cell r="H1199" t="str">
            <v>Регул арм</v>
          </cell>
          <cell r="K1199" t="str">
            <v>00-00001605</v>
          </cell>
        </row>
        <row r="1200">
          <cell r="B1200" t="str">
            <v>Сервопривод электротермический аналоговый, нормально закрытый, 24 / 0–10 В М30 x 1,5 VT.TE3061.0.024</v>
          </cell>
          <cell r="C1200" t="str">
            <v>шт.</v>
          </cell>
          <cell r="D1200">
            <v>1</v>
          </cell>
          <cell r="E1200">
            <v>5974</v>
          </cell>
          <cell r="F1200">
            <v>5974</v>
          </cell>
          <cell r="G1200">
            <v>1</v>
          </cell>
          <cell r="H1200" t="str">
            <v>Вод.теп.пол</v>
          </cell>
          <cell r="K1200" t="str">
            <v>00-00001728</v>
          </cell>
        </row>
        <row r="1201">
          <cell r="B1201" t="str">
            <v>Сервопривод электротермический нормально открытый 220 В VT.TE3042.A.220</v>
          </cell>
          <cell r="C1201" t="str">
            <v>шт.</v>
          </cell>
          <cell r="D1201">
            <v>1</v>
          </cell>
          <cell r="E1201">
            <v>1350</v>
          </cell>
          <cell r="F1201">
            <v>1350</v>
          </cell>
          <cell r="G1201">
            <v>1</v>
          </cell>
          <cell r="H1201" t="str">
            <v>коллект</v>
          </cell>
          <cell r="K1201" t="str">
            <v>00-00001664</v>
          </cell>
        </row>
        <row r="1202">
          <cell r="B1202" t="str">
            <v>Сервопривод электротермический, нормально закрытый 220 В VT.TE3042.0.220</v>
          </cell>
          <cell r="C1202" t="str">
            <v>шт.</v>
          </cell>
          <cell r="D1202">
            <v>1</v>
          </cell>
          <cell r="E1202">
            <v>1350</v>
          </cell>
          <cell r="F1202">
            <v>1350</v>
          </cell>
          <cell r="G1202">
            <v>1</v>
          </cell>
          <cell r="H1202" t="str">
            <v>коллект</v>
          </cell>
          <cell r="K1202" t="str">
            <v>00-00001663</v>
          </cell>
        </row>
        <row r="1203">
          <cell r="B1203" t="str">
            <v>Сервопривод электротермический, нормально закрытый 24 В VT.TE3042.0.024</v>
          </cell>
          <cell r="C1203" t="str">
            <v>шт.</v>
          </cell>
          <cell r="D1203">
            <v>1</v>
          </cell>
          <cell r="E1203">
            <v>1350</v>
          </cell>
          <cell r="F1203">
            <v>1350</v>
          </cell>
          <cell r="G1203">
            <v>1</v>
          </cell>
          <cell r="H1203" t="str">
            <v>коллект</v>
          </cell>
          <cell r="K1203" t="str">
            <v>00-00001662</v>
          </cell>
        </row>
        <row r="1204">
          <cell r="B1204" t="str">
            <v>Сервопривод электротермический, нормально закрытый, 220 В М30×1,5, 220 В, 2 контакта VT.TE3040.0.220</v>
          </cell>
          <cell r="C1204" t="str">
            <v>шт.</v>
          </cell>
          <cell r="D1204">
            <v>1</v>
          </cell>
          <cell r="E1204">
            <v>2853</v>
          </cell>
          <cell r="F1204">
            <v>2853</v>
          </cell>
          <cell r="G1204">
            <v>1</v>
          </cell>
          <cell r="H1204" t="str">
            <v>коллект</v>
          </cell>
          <cell r="K1204" t="str">
            <v>00-00001658</v>
          </cell>
        </row>
        <row r="1205">
          <cell r="B1205" t="str">
            <v>Сервопривод электротермический, нормально закрытый, 24 В М30 × 1,5, 24 В, 2 контакта VT.TE3041.0.024</v>
          </cell>
          <cell r="C1205" t="str">
            <v>шт.</v>
          </cell>
          <cell r="D1205">
            <v>1</v>
          </cell>
          <cell r="E1205">
            <v>3618</v>
          </cell>
          <cell r="F1205">
            <v>3618</v>
          </cell>
          <cell r="G1205">
            <v>1</v>
          </cell>
          <cell r="H1205" t="str">
            <v>коллект</v>
          </cell>
          <cell r="K1205" t="str">
            <v>00-00001660</v>
          </cell>
        </row>
        <row r="1206">
          <cell r="B1206" t="str">
            <v>Сервопривод электротермический, нормально открытый, 220 В М30×1,5, 220 В VT.TE3040A.0.220</v>
          </cell>
          <cell r="C1206" t="str">
            <v>шт.</v>
          </cell>
          <cell r="D1206">
            <v>1</v>
          </cell>
          <cell r="E1206">
            <v>2851</v>
          </cell>
          <cell r="F1206">
            <v>2851</v>
          </cell>
          <cell r="G1206">
            <v>1</v>
          </cell>
          <cell r="H1206" t="str">
            <v>коллект</v>
          </cell>
          <cell r="K1206" t="str">
            <v>00-00001659</v>
          </cell>
        </row>
        <row r="1207">
          <cell r="B1207" t="str">
            <v>Сервопривод электротермический, нормально открытый, 24 В М30 × 1,5, 24 В VT.TE3041A.0.024</v>
          </cell>
          <cell r="C1207" t="str">
            <v>шт.</v>
          </cell>
          <cell r="D1207">
            <v>1</v>
          </cell>
          <cell r="E1207">
            <v>2862</v>
          </cell>
          <cell r="F1207">
            <v>2862</v>
          </cell>
          <cell r="G1207">
            <v>1</v>
          </cell>
          <cell r="H1207" t="str">
            <v>коллект</v>
          </cell>
          <cell r="K1207" t="str">
            <v>00-00001661</v>
          </cell>
        </row>
        <row r="1208">
          <cell r="B1208" t="str">
            <v>Сетка арматурная 2.5х1 м d=4(3.5-3.8) 150х150 мм</v>
          </cell>
          <cell r="C1208" t="str">
            <v>шт.</v>
          </cell>
          <cell r="E1208">
            <v>271</v>
          </cell>
          <cell r="F1208">
            <v>0</v>
          </cell>
          <cell r="G1208">
            <v>1</v>
          </cell>
        </row>
        <row r="1209">
          <cell r="B1209" t="str">
            <v>Система анкерения</v>
          </cell>
          <cell r="C1209" t="str">
            <v>шт.</v>
          </cell>
          <cell r="D1209">
            <v>1</v>
          </cell>
          <cell r="E1209">
            <v>5200</v>
          </cell>
          <cell r="F1209">
            <v>5200</v>
          </cell>
          <cell r="G1209">
            <v>1</v>
          </cell>
        </row>
        <row r="1210">
          <cell r="B1210" t="str">
            <v>Система якорения погреба к плите</v>
          </cell>
          <cell r="C1210" t="str">
            <v>шт.</v>
          </cell>
          <cell r="D1210">
            <v>1</v>
          </cell>
          <cell r="E1210">
            <v>9000</v>
          </cell>
          <cell r="F1210">
            <v>9000</v>
          </cell>
          <cell r="G1210">
            <v>1</v>
          </cell>
        </row>
        <row r="1211">
          <cell r="B1211" t="str">
            <v>Скважинный насос Джилекс Водомет ПРОФ 40/50</v>
          </cell>
          <cell r="C1211" t="str">
            <v>шт.</v>
          </cell>
          <cell r="E1211">
            <v>10800</v>
          </cell>
          <cell r="F1211">
            <v>0</v>
          </cell>
          <cell r="G1211">
            <v>1</v>
          </cell>
        </row>
        <row r="1212">
          <cell r="B1212" t="str">
            <v>Скоба строительная кованая d10 270х70 мм (10 шт)</v>
          </cell>
          <cell r="C1212" t="str">
            <v>шт.</v>
          </cell>
          <cell r="E1212">
            <v>396</v>
          </cell>
          <cell r="F1212">
            <v>0</v>
          </cell>
          <cell r="G1212">
            <v>1</v>
          </cell>
          <cell r="K1212" t="str">
            <v>00-00002135</v>
          </cell>
        </row>
        <row r="1213">
          <cell r="B1213" t="str">
            <v>Скоба строительная кованая d8 250х70 мм (10 шт)</v>
          </cell>
          <cell r="C1213" t="str">
            <v>шт.</v>
          </cell>
          <cell r="E1213">
            <v>283</v>
          </cell>
          <cell r="F1213">
            <v>0</v>
          </cell>
          <cell r="G1213">
            <v>1</v>
          </cell>
        </row>
        <row r="1214">
          <cell r="B1214" t="str">
            <v>Слив для унитаза удлинительный Ani К828</v>
          </cell>
          <cell r="C1214" t="str">
            <v>шт.</v>
          </cell>
          <cell r="E1214">
            <v>189</v>
          </cell>
          <cell r="F1214">
            <v>0</v>
          </cell>
          <cell r="G1214">
            <v>1</v>
          </cell>
        </row>
        <row r="1215">
          <cell r="B1215" t="str">
            <v>Сливной шланг для стиральной машины 150 см</v>
          </cell>
          <cell r="C1215" t="str">
            <v>шт.</v>
          </cell>
          <cell r="D1215">
            <v>1</v>
          </cell>
          <cell r="E1215">
            <v>50</v>
          </cell>
          <cell r="F1215">
            <v>50</v>
          </cell>
          <cell r="G1215">
            <v>1</v>
          </cell>
        </row>
        <row r="1216">
          <cell r="B1216" t="str">
            <v>Сливной шланг для стиральной машины 200 см</v>
          </cell>
          <cell r="C1216" t="str">
            <v>шт.</v>
          </cell>
          <cell r="D1216">
            <v>1</v>
          </cell>
          <cell r="E1216">
            <v>60</v>
          </cell>
          <cell r="F1216">
            <v>60</v>
          </cell>
          <cell r="G1216">
            <v>1</v>
          </cell>
        </row>
        <row r="1217">
          <cell r="B1217" t="str">
            <v>Соединитель (обжимной фитинг) 16 мм VTm.303.N.001616</v>
          </cell>
          <cell r="C1217" t="str">
            <v>шт.</v>
          </cell>
          <cell r="D1217">
            <v>1</v>
          </cell>
          <cell r="E1217">
            <v>154</v>
          </cell>
          <cell r="F1217">
            <v>154</v>
          </cell>
          <cell r="G1217">
            <v>1</v>
          </cell>
          <cell r="H1217" t="str">
            <v>м</v>
          </cell>
          <cell r="I1217" t="str">
            <v>обж</v>
          </cell>
          <cell r="K1217" t="str">
            <v>00-00000701</v>
          </cell>
        </row>
        <row r="1218">
          <cell r="B1218" t="str">
            <v>Соединитель (обжимной фитинг) 16 мм х 1/2" ВР</v>
          </cell>
          <cell r="C1218" t="str">
            <v>шт.</v>
          </cell>
          <cell r="E1218">
            <v>111</v>
          </cell>
          <cell r="F1218">
            <v>0</v>
          </cell>
          <cell r="G1218">
            <v>1</v>
          </cell>
          <cell r="H1218" t="str">
            <v>м</v>
          </cell>
          <cell r="I1218" t="str">
            <v>обж*р</v>
          </cell>
        </row>
        <row r="1219">
          <cell r="B1219" t="str">
            <v>Соединитель (обжимной фитинг) 16 мм х 1/2" ВР VTm.302.N.001604</v>
          </cell>
          <cell r="C1219" t="str">
            <v>шт.</v>
          </cell>
          <cell r="D1219">
            <v>1</v>
          </cell>
          <cell r="E1219">
            <v>105</v>
          </cell>
          <cell r="F1219">
            <v>105</v>
          </cell>
          <cell r="G1219">
            <v>1</v>
          </cell>
          <cell r="H1219" t="str">
            <v>м</v>
          </cell>
          <cell r="I1219" t="str">
            <v>обж*р</v>
          </cell>
          <cell r="K1219" t="str">
            <v>00-00000692</v>
          </cell>
        </row>
        <row r="1220">
          <cell r="B1220" t="str">
            <v>Соединитель (обжимной фитинг) 16 мм х 1/2" НР</v>
          </cell>
          <cell r="C1220" t="str">
            <v>шт.</v>
          </cell>
          <cell r="E1220">
            <v>98</v>
          </cell>
          <cell r="F1220">
            <v>0</v>
          </cell>
          <cell r="G1220">
            <v>1</v>
          </cell>
          <cell r="H1220" t="str">
            <v>м</v>
          </cell>
          <cell r="I1220" t="str">
            <v>обж*р</v>
          </cell>
        </row>
        <row r="1221">
          <cell r="B1221" t="str">
            <v>Соединитель (обжимной фитинг) 16 мм х 1/2" НР VTm.301.N.001604</v>
          </cell>
          <cell r="C1221" t="str">
            <v>шт.</v>
          </cell>
          <cell r="D1221">
            <v>1</v>
          </cell>
          <cell r="E1221">
            <v>93</v>
          </cell>
          <cell r="F1221">
            <v>93</v>
          </cell>
          <cell r="G1221">
            <v>1</v>
          </cell>
          <cell r="H1221" t="str">
            <v>м</v>
          </cell>
          <cell r="I1221" t="str">
            <v>обж*р</v>
          </cell>
          <cell r="K1221" t="str">
            <v>00-00000648</v>
          </cell>
        </row>
        <row r="1222">
          <cell r="B1222" t="str">
            <v>Соединитель (обжимной фитинг) 16 мм х 3/4" ВР VTm.302.N.001605</v>
          </cell>
          <cell r="C1222" t="str">
            <v>шт.</v>
          </cell>
          <cell r="D1222">
            <v>1</v>
          </cell>
          <cell r="E1222">
            <v>154</v>
          </cell>
          <cell r="F1222">
            <v>154</v>
          </cell>
          <cell r="G1222">
            <v>1</v>
          </cell>
          <cell r="H1222" t="str">
            <v>м</v>
          </cell>
          <cell r="I1222" t="str">
            <v>обж*р</v>
          </cell>
          <cell r="K1222" t="str">
            <v>00-00000693</v>
          </cell>
        </row>
        <row r="1223">
          <cell r="B1223" t="str">
            <v>Соединитель (обжимной фитинг) 16 мм х 3/4" НР VTm.301.N.001605</v>
          </cell>
          <cell r="C1223" t="str">
            <v>шт.</v>
          </cell>
          <cell r="D1223">
            <v>1</v>
          </cell>
          <cell r="E1223">
            <v>118</v>
          </cell>
          <cell r="F1223">
            <v>118</v>
          </cell>
          <cell r="G1223">
            <v>1</v>
          </cell>
          <cell r="H1223" t="str">
            <v>м</v>
          </cell>
          <cell r="I1223" t="str">
            <v>обж*р</v>
          </cell>
          <cell r="K1223" t="str">
            <v>00-00000649</v>
          </cell>
        </row>
        <row r="1224">
          <cell r="B1224" t="str">
            <v>Соединитель (обжимной фитинг) 20 мм VTm.303.N.002020</v>
          </cell>
          <cell r="C1224" t="str">
            <v>шт.</v>
          </cell>
          <cell r="D1224">
            <v>1</v>
          </cell>
          <cell r="E1224">
            <v>258</v>
          </cell>
          <cell r="F1224">
            <v>258</v>
          </cell>
          <cell r="G1224">
            <v>1</v>
          </cell>
          <cell r="H1224" t="str">
            <v>м</v>
          </cell>
          <cell r="I1224" t="str">
            <v>обж</v>
          </cell>
          <cell r="K1224" t="str">
            <v>00-00000703</v>
          </cell>
        </row>
        <row r="1225">
          <cell r="B1225" t="str">
            <v>Соединитель (обжимной фитинг) 20 мм х 1/2" ВР VTm.302.N.002004</v>
          </cell>
          <cell r="C1225" t="str">
            <v>шт.</v>
          </cell>
          <cell r="D1225">
            <v>1</v>
          </cell>
          <cell r="E1225">
            <v>153</v>
          </cell>
          <cell r="F1225">
            <v>153</v>
          </cell>
          <cell r="G1225">
            <v>1</v>
          </cell>
          <cell r="H1225" t="str">
            <v>м</v>
          </cell>
          <cell r="I1225" t="str">
            <v>обж*р</v>
          </cell>
          <cell r="K1225" t="str">
            <v>00-00000694</v>
          </cell>
        </row>
        <row r="1226">
          <cell r="B1226" t="str">
            <v>Соединитель (обжимной фитинг) 20 мм х 1/2" НР VTm.301.N.002004</v>
          </cell>
          <cell r="C1226" t="str">
            <v>шт.</v>
          </cell>
          <cell r="D1226">
            <v>1</v>
          </cell>
          <cell r="E1226">
            <v>165</v>
          </cell>
          <cell r="F1226">
            <v>165</v>
          </cell>
          <cell r="G1226">
            <v>1</v>
          </cell>
          <cell r="H1226" t="str">
            <v>м</v>
          </cell>
          <cell r="I1226" t="str">
            <v>обж*р</v>
          </cell>
          <cell r="K1226" t="str">
            <v>00-00000650</v>
          </cell>
        </row>
        <row r="1227">
          <cell r="B1227" t="str">
            <v>Соединитель (обжимной фитинг) 20 мм х 3/4" ВР VTm.302.N.002005</v>
          </cell>
          <cell r="C1227" t="str">
            <v>шт.</v>
          </cell>
          <cell r="D1227">
            <v>1</v>
          </cell>
          <cell r="E1227">
            <v>192</v>
          </cell>
          <cell r="F1227">
            <v>192</v>
          </cell>
          <cell r="G1227">
            <v>1</v>
          </cell>
          <cell r="H1227" t="str">
            <v>м</v>
          </cell>
          <cell r="I1227" t="str">
            <v>обж*р</v>
          </cell>
          <cell r="K1227" t="str">
            <v>00-00000695</v>
          </cell>
        </row>
        <row r="1228">
          <cell r="B1228" t="str">
            <v>Соединитель (обжимной фитинг) 20 мм х 3/4" НР VTm.301.N.002005</v>
          </cell>
          <cell r="C1228" t="str">
            <v>шт.</v>
          </cell>
          <cell r="D1228">
            <v>1</v>
          </cell>
          <cell r="E1228">
            <v>153</v>
          </cell>
          <cell r="F1228">
            <v>153</v>
          </cell>
          <cell r="G1228">
            <v>1</v>
          </cell>
          <cell r="H1228" t="str">
            <v>м</v>
          </cell>
          <cell r="I1228" t="str">
            <v>обж*р</v>
          </cell>
          <cell r="K1228" t="str">
            <v>00-00000651</v>
          </cell>
        </row>
        <row r="1229">
          <cell r="B1229" t="str">
            <v>Соединитель (обжимной фитинг) 20 х 16 мм VTm.303.N.002016</v>
          </cell>
          <cell r="C1229" t="str">
            <v>шт.</v>
          </cell>
          <cell r="D1229">
            <v>1</v>
          </cell>
          <cell r="E1229">
            <v>216</v>
          </cell>
          <cell r="F1229">
            <v>216</v>
          </cell>
          <cell r="G1229">
            <v>1</v>
          </cell>
          <cell r="H1229" t="str">
            <v>м</v>
          </cell>
          <cell r="I1229" t="str">
            <v>обж</v>
          </cell>
          <cell r="K1229" t="str">
            <v>00-00000702</v>
          </cell>
        </row>
        <row r="1230">
          <cell r="B1230" t="str">
            <v>Соединитель (обжимной фитинг) 26 мм VTm.303.N.002626</v>
          </cell>
          <cell r="C1230" t="str">
            <v>шт.</v>
          </cell>
          <cell r="D1230">
            <v>1</v>
          </cell>
          <cell r="E1230">
            <v>427</v>
          </cell>
          <cell r="F1230">
            <v>427</v>
          </cell>
          <cell r="G1230">
            <v>1</v>
          </cell>
          <cell r="H1230" t="str">
            <v>м</v>
          </cell>
          <cell r="I1230" t="str">
            <v>обж</v>
          </cell>
          <cell r="K1230" t="str">
            <v>00-00000706</v>
          </cell>
        </row>
        <row r="1231">
          <cell r="B1231" t="str">
            <v>Соединитель (обжимной фитинг) 26 мм х 1" ВР VTm.302.N.002606</v>
          </cell>
          <cell r="C1231" t="str">
            <v>шт.</v>
          </cell>
          <cell r="D1231">
            <v>1</v>
          </cell>
          <cell r="E1231">
            <v>290</v>
          </cell>
          <cell r="F1231">
            <v>290</v>
          </cell>
          <cell r="G1231">
            <v>1</v>
          </cell>
          <cell r="H1231" t="str">
            <v>м</v>
          </cell>
          <cell r="I1231" t="str">
            <v>обж*р</v>
          </cell>
          <cell r="K1231" t="str">
            <v>00-00000697</v>
          </cell>
        </row>
        <row r="1232">
          <cell r="B1232" t="str">
            <v>Соединитель (обжимной фитинг) 26 мм х 1" НР VTm.301.N.002606</v>
          </cell>
          <cell r="C1232" t="str">
            <v>шт.</v>
          </cell>
          <cell r="D1232">
            <v>1</v>
          </cell>
          <cell r="E1232">
            <v>249</v>
          </cell>
          <cell r="F1232">
            <v>249</v>
          </cell>
          <cell r="G1232">
            <v>1</v>
          </cell>
          <cell r="H1232" t="str">
            <v>м</v>
          </cell>
          <cell r="I1232" t="str">
            <v>обж*р</v>
          </cell>
          <cell r="K1232" t="str">
            <v>00-00000653</v>
          </cell>
        </row>
        <row r="1233">
          <cell r="B1233" t="str">
            <v>Соединитель (обжимной фитинг) 26 мм х 3/4" ВР VTm.302.N.002605</v>
          </cell>
          <cell r="C1233" t="str">
            <v>шт.</v>
          </cell>
          <cell r="D1233">
            <v>1</v>
          </cell>
          <cell r="E1233">
            <v>238</v>
          </cell>
          <cell r="F1233">
            <v>238</v>
          </cell>
          <cell r="G1233">
            <v>1</v>
          </cell>
          <cell r="H1233" t="str">
            <v>м</v>
          </cell>
          <cell r="I1233" t="str">
            <v>обж*р</v>
          </cell>
          <cell r="K1233" t="str">
            <v>00-00000696</v>
          </cell>
        </row>
        <row r="1234">
          <cell r="B1234" t="str">
            <v>Соединитель (обжимной фитинг) 26 мм х 3/4" НР VTm.301.N.002605</v>
          </cell>
          <cell r="C1234" t="str">
            <v>шт.</v>
          </cell>
          <cell r="D1234">
            <v>1</v>
          </cell>
          <cell r="E1234">
            <v>255</v>
          </cell>
          <cell r="F1234">
            <v>255</v>
          </cell>
          <cell r="G1234">
            <v>1</v>
          </cell>
          <cell r="H1234" t="str">
            <v>м</v>
          </cell>
          <cell r="I1234" t="str">
            <v>обж*р</v>
          </cell>
          <cell r="K1234" t="str">
            <v>00-00000652</v>
          </cell>
        </row>
        <row r="1235">
          <cell r="B1235" t="str">
            <v>Соединитель (обжимной фитинг) 26 х 16 мм VTm.303.N.002616</v>
          </cell>
          <cell r="C1235" t="str">
            <v>шт.</v>
          </cell>
          <cell r="D1235">
            <v>1</v>
          </cell>
          <cell r="E1235">
            <v>320</v>
          </cell>
          <cell r="F1235">
            <v>320</v>
          </cell>
          <cell r="G1235">
            <v>1</v>
          </cell>
          <cell r="H1235" t="str">
            <v>м</v>
          </cell>
          <cell r="I1235" t="str">
            <v>обж</v>
          </cell>
          <cell r="K1235" t="str">
            <v>00-00000704</v>
          </cell>
        </row>
        <row r="1236">
          <cell r="B1236" t="str">
            <v>Соединитель (обжимной фитинг) 26 х 20 мм VTm.303.N.002620</v>
          </cell>
          <cell r="C1236" t="str">
            <v>шт.</v>
          </cell>
          <cell r="D1236">
            <v>1</v>
          </cell>
          <cell r="E1236">
            <v>366</v>
          </cell>
          <cell r="F1236">
            <v>366</v>
          </cell>
          <cell r="G1236">
            <v>1</v>
          </cell>
          <cell r="H1236" t="str">
            <v>м</v>
          </cell>
          <cell r="I1236" t="str">
            <v>обж</v>
          </cell>
          <cell r="K1236" t="str">
            <v>00-00000705</v>
          </cell>
        </row>
        <row r="1237">
          <cell r="B1237" t="str">
            <v>Соединитель (обжимной фитинг) 32 мм VTm.303.N.003232</v>
          </cell>
          <cell r="C1237" t="str">
            <v>шт.</v>
          </cell>
          <cell r="D1237">
            <v>1</v>
          </cell>
          <cell r="E1237">
            <v>809</v>
          </cell>
          <cell r="F1237">
            <v>809</v>
          </cell>
          <cell r="G1237">
            <v>1</v>
          </cell>
          <cell r="H1237" t="str">
            <v>м</v>
          </cell>
          <cell r="I1237" t="str">
            <v>обж</v>
          </cell>
          <cell r="K1237" t="str">
            <v>00-00000710</v>
          </cell>
        </row>
        <row r="1238">
          <cell r="B1238" t="str">
            <v>Соединитель (обжимной фитинг) 32 мм х 1 1/4" ВР</v>
          </cell>
          <cell r="C1238" t="str">
            <v>шт.</v>
          </cell>
          <cell r="E1238">
            <v>646</v>
          </cell>
          <cell r="F1238">
            <v>0</v>
          </cell>
          <cell r="G1238">
            <v>1</v>
          </cell>
          <cell r="H1238" t="str">
            <v>м</v>
          </cell>
          <cell r="I1238" t="str">
            <v>обж*р</v>
          </cell>
        </row>
        <row r="1239">
          <cell r="B1239" t="str">
            <v>Соединитель (обжимной фитинг) 32 мм х 1 1/4" ВР VTm.302.N.003207</v>
          </cell>
          <cell r="C1239" t="str">
            <v>шт.</v>
          </cell>
          <cell r="D1239">
            <v>1</v>
          </cell>
          <cell r="E1239">
            <v>615</v>
          </cell>
          <cell r="F1239">
            <v>615</v>
          </cell>
          <cell r="G1239">
            <v>1</v>
          </cell>
          <cell r="H1239" t="str">
            <v>м</v>
          </cell>
          <cell r="I1239" t="str">
            <v>обж*р</v>
          </cell>
          <cell r="K1239" t="str">
            <v>00-00000700</v>
          </cell>
        </row>
        <row r="1240">
          <cell r="B1240" t="str">
            <v>Соединитель (обжимной фитинг) 32 мм х 1 1/4" НР</v>
          </cell>
          <cell r="C1240" t="str">
            <v>шт.</v>
          </cell>
          <cell r="E1240">
            <v>629</v>
          </cell>
          <cell r="F1240">
            <v>0</v>
          </cell>
          <cell r="G1240">
            <v>1</v>
          </cell>
          <cell r="H1240" t="str">
            <v>м</v>
          </cell>
          <cell r="I1240" t="str">
            <v>обж*р</v>
          </cell>
        </row>
        <row r="1241">
          <cell r="B1241" t="str">
            <v>Соединитель (обжимной фитинг) 32 мм х 1 1/4" НР VTm.301.N.003207</v>
          </cell>
          <cell r="C1241" t="str">
            <v>шт.</v>
          </cell>
          <cell r="D1241">
            <v>1</v>
          </cell>
          <cell r="E1241">
            <v>599</v>
          </cell>
          <cell r="F1241">
            <v>599</v>
          </cell>
          <cell r="G1241">
            <v>1</v>
          </cell>
          <cell r="H1241" t="str">
            <v>м</v>
          </cell>
          <cell r="I1241" t="str">
            <v>обж*р</v>
          </cell>
          <cell r="K1241" t="str">
            <v>00-00000656</v>
          </cell>
        </row>
        <row r="1242">
          <cell r="B1242" t="str">
            <v>Соединитель (обжимной фитинг) 32 мм х 1" ВР</v>
          </cell>
          <cell r="C1242" t="str">
            <v>шт.</v>
          </cell>
          <cell r="E1242">
            <v>586</v>
          </cell>
          <cell r="F1242">
            <v>0</v>
          </cell>
          <cell r="G1242">
            <v>1</v>
          </cell>
          <cell r="H1242" t="str">
            <v>м</v>
          </cell>
          <cell r="I1242" t="str">
            <v>обж*р</v>
          </cell>
        </row>
        <row r="1243">
          <cell r="B1243" t="str">
            <v>Соединитель (обжимной фитинг) 32 мм х 1" ВР VTm.302.N.003206</v>
          </cell>
          <cell r="C1243" t="str">
            <v>шт.</v>
          </cell>
          <cell r="D1243">
            <v>1</v>
          </cell>
          <cell r="E1243">
            <v>558</v>
          </cell>
          <cell r="F1243">
            <v>558</v>
          </cell>
          <cell r="G1243">
            <v>1</v>
          </cell>
          <cell r="H1243" t="str">
            <v>м</v>
          </cell>
          <cell r="I1243" t="str">
            <v>обж*р</v>
          </cell>
          <cell r="K1243" t="str">
            <v>00-00000699</v>
          </cell>
        </row>
        <row r="1244">
          <cell r="B1244" t="str">
            <v>Соединитель (обжимной фитинг) 32 мм х 1" НР</v>
          </cell>
          <cell r="C1244" t="str">
            <v>шт.</v>
          </cell>
          <cell r="E1244">
            <v>615</v>
          </cell>
          <cell r="F1244">
            <v>0</v>
          </cell>
          <cell r="G1244">
            <v>1</v>
          </cell>
          <cell r="H1244" t="str">
            <v>м</v>
          </cell>
          <cell r="I1244" t="str">
            <v>обж*р</v>
          </cell>
        </row>
        <row r="1245">
          <cell r="B1245" t="str">
            <v>Соединитель (обжимной фитинг) 32 мм х 1" НР VTm.301.N.003206</v>
          </cell>
          <cell r="C1245" t="str">
            <v>шт.</v>
          </cell>
          <cell r="D1245">
            <v>1</v>
          </cell>
          <cell r="E1245">
            <v>585</v>
          </cell>
          <cell r="F1245">
            <v>585</v>
          </cell>
          <cell r="G1245">
            <v>1</v>
          </cell>
          <cell r="H1245" t="str">
            <v>м</v>
          </cell>
          <cell r="I1245" t="str">
            <v>обж*р</v>
          </cell>
          <cell r="K1245" t="str">
            <v>00-00000655</v>
          </cell>
        </row>
        <row r="1246">
          <cell r="B1246" t="str">
            <v>Соединитель (обжимной фитинг) 32 мм х 3/4" ВР VTm.302.N.003205</v>
          </cell>
          <cell r="C1246" t="str">
            <v>шт.</v>
          </cell>
          <cell r="D1246">
            <v>1</v>
          </cell>
          <cell r="E1246">
            <v>550</v>
          </cell>
          <cell r="F1246">
            <v>550</v>
          </cell>
          <cell r="G1246">
            <v>1</v>
          </cell>
          <cell r="H1246" t="str">
            <v>м</v>
          </cell>
          <cell r="I1246" t="str">
            <v>обж*р</v>
          </cell>
          <cell r="K1246" t="str">
            <v>00-00000698</v>
          </cell>
        </row>
        <row r="1247">
          <cell r="B1247" t="str">
            <v>Соединитель (обжимной фитинг) 32 мм х 3/4" НР VTm.301.N.003205</v>
          </cell>
          <cell r="C1247" t="str">
            <v>шт.</v>
          </cell>
          <cell r="D1247">
            <v>1</v>
          </cell>
          <cell r="E1247">
            <v>551</v>
          </cell>
          <cell r="F1247">
            <v>551</v>
          </cell>
          <cell r="G1247">
            <v>1</v>
          </cell>
          <cell r="H1247" t="str">
            <v>м</v>
          </cell>
          <cell r="I1247" t="str">
            <v>обж*р</v>
          </cell>
          <cell r="K1247" t="str">
            <v>00-00000654</v>
          </cell>
        </row>
        <row r="1248">
          <cell r="B1248" t="str">
            <v>Соединитель (обжимной фитинг) 32 х 16 мм VTm.303.N.003216</v>
          </cell>
          <cell r="C1248" t="str">
            <v>шт.</v>
          </cell>
          <cell r="D1248">
            <v>1</v>
          </cell>
          <cell r="E1248">
            <v>583</v>
          </cell>
          <cell r="F1248">
            <v>583</v>
          </cell>
          <cell r="G1248">
            <v>1</v>
          </cell>
          <cell r="H1248" t="str">
            <v>м</v>
          </cell>
          <cell r="I1248" t="str">
            <v>обж</v>
          </cell>
          <cell r="K1248" t="str">
            <v>00-00000707</v>
          </cell>
        </row>
        <row r="1249">
          <cell r="B1249" t="str">
            <v>Соединитель (обжимной фитинг) 32 х 20 мм VTm.303.N.003220</v>
          </cell>
          <cell r="C1249" t="str">
            <v>шт.</v>
          </cell>
          <cell r="D1249">
            <v>1</v>
          </cell>
          <cell r="E1249">
            <v>662</v>
          </cell>
          <cell r="F1249">
            <v>662</v>
          </cell>
          <cell r="G1249">
            <v>1</v>
          </cell>
          <cell r="H1249" t="str">
            <v>м</v>
          </cell>
          <cell r="I1249" t="str">
            <v>обж</v>
          </cell>
          <cell r="K1249" t="str">
            <v>00-00000708</v>
          </cell>
        </row>
        <row r="1250">
          <cell r="B1250" t="str">
            <v>Соединитель (обжимной фитинг) 32 х 26 мм VTm.303.N.003226</v>
          </cell>
          <cell r="C1250" t="str">
            <v>шт.</v>
          </cell>
          <cell r="D1250">
            <v>1</v>
          </cell>
          <cell r="E1250">
            <v>695</v>
          </cell>
          <cell r="F1250">
            <v>695</v>
          </cell>
          <cell r="G1250">
            <v>1</v>
          </cell>
          <cell r="H1250" t="str">
            <v>м</v>
          </cell>
          <cell r="I1250" t="str">
            <v>обж</v>
          </cell>
          <cell r="K1250" t="str">
            <v>00-00000709</v>
          </cell>
        </row>
        <row r="1251">
          <cell r="B1251" t="str">
            <v>Соединитель (пресс-фитинг) 16 мм VTm.203.N.001616</v>
          </cell>
          <cell r="C1251" t="str">
            <v>шт.</v>
          </cell>
          <cell r="D1251">
            <v>1</v>
          </cell>
          <cell r="E1251">
            <v>143</v>
          </cell>
          <cell r="F1251">
            <v>143</v>
          </cell>
          <cell r="G1251">
            <v>1</v>
          </cell>
          <cell r="H1251" t="str">
            <v>м</v>
          </cell>
          <cell r="I1251" t="str">
            <v>пресс</v>
          </cell>
          <cell r="K1251" t="str">
            <v>00-00000809</v>
          </cell>
        </row>
        <row r="1252">
          <cell r="B1252" t="str">
            <v>Соединитель (пресс-фитинг) 16 мм х 1/2" ВР VTm.202.N.001604</v>
          </cell>
          <cell r="C1252" t="str">
            <v>шт.</v>
          </cell>
          <cell r="D1252">
            <v>1</v>
          </cell>
          <cell r="E1252">
            <v>109</v>
          </cell>
          <cell r="F1252">
            <v>109</v>
          </cell>
          <cell r="G1252">
            <v>1</v>
          </cell>
          <cell r="H1252" t="str">
            <v>м</v>
          </cell>
          <cell r="I1252" t="str">
            <v>пресс*р</v>
          </cell>
          <cell r="K1252" t="str">
            <v>00-00000801</v>
          </cell>
        </row>
        <row r="1253">
          <cell r="B1253" t="str">
            <v>Соединитель (пресс-фитинг) 16 мм х 1/2" НР VTm.201.N.001604</v>
          </cell>
          <cell r="C1253" t="str">
            <v>шт.</v>
          </cell>
          <cell r="D1253">
            <v>1</v>
          </cell>
          <cell r="E1253">
            <v>105</v>
          </cell>
          <cell r="F1253">
            <v>105</v>
          </cell>
          <cell r="G1253">
            <v>1</v>
          </cell>
          <cell r="H1253" t="str">
            <v>м</v>
          </cell>
          <cell r="I1253" t="str">
            <v>пресс*р</v>
          </cell>
          <cell r="K1253" t="str">
            <v>00-00000752</v>
          </cell>
        </row>
        <row r="1254">
          <cell r="B1254" t="str">
            <v>Соединитель (пресс-фитинг) 16 мм х 3/4" ВР VTm.202.N.001605</v>
          </cell>
          <cell r="C1254" t="str">
            <v>шт.</v>
          </cell>
          <cell r="D1254">
            <v>1</v>
          </cell>
          <cell r="E1254">
            <v>149</v>
          </cell>
          <cell r="F1254">
            <v>149</v>
          </cell>
          <cell r="G1254">
            <v>1</v>
          </cell>
          <cell r="H1254" t="str">
            <v>м</v>
          </cell>
          <cell r="I1254" t="str">
            <v>пресс*р</v>
          </cell>
          <cell r="K1254" t="str">
            <v>00-00000802</v>
          </cell>
        </row>
        <row r="1255">
          <cell r="B1255" t="str">
            <v>Соединитель (пресс-фитинг) 16 мм х 3/4" НР VTm.201.N.001605</v>
          </cell>
          <cell r="C1255" t="str">
            <v>шт.</v>
          </cell>
          <cell r="D1255">
            <v>1</v>
          </cell>
          <cell r="E1255">
            <v>144</v>
          </cell>
          <cell r="F1255">
            <v>144</v>
          </cell>
          <cell r="G1255">
            <v>1</v>
          </cell>
          <cell r="H1255" t="str">
            <v>м</v>
          </cell>
          <cell r="I1255" t="str">
            <v>пресс*р</v>
          </cell>
          <cell r="K1255" t="str">
            <v>00-00000753</v>
          </cell>
        </row>
        <row r="1256">
          <cell r="B1256" t="str">
            <v>Соединитель (пресс-фитинг) 20 мм VTm.203.N.002020</v>
          </cell>
          <cell r="C1256" t="str">
            <v>шт.</v>
          </cell>
          <cell r="D1256">
            <v>1</v>
          </cell>
          <cell r="E1256">
            <v>180</v>
          </cell>
          <cell r="F1256">
            <v>180</v>
          </cell>
          <cell r="G1256">
            <v>1</v>
          </cell>
          <cell r="H1256" t="str">
            <v>м</v>
          </cell>
          <cell r="I1256" t="str">
            <v>пресс</v>
          </cell>
          <cell r="K1256" t="str">
            <v>00-00000811</v>
          </cell>
        </row>
        <row r="1257">
          <cell r="B1257" t="str">
            <v>Соединитель (пресс-фитинг) 20 мм х 1/2" ВР VTm.202.N.002004</v>
          </cell>
          <cell r="C1257" t="str">
            <v>шт.</v>
          </cell>
          <cell r="D1257">
            <v>1</v>
          </cell>
          <cell r="E1257">
            <v>127</v>
          </cell>
          <cell r="F1257">
            <v>127</v>
          </cell>
          <cell r="G1257">
            <v>1</v>
          </cell>
          <cell r="H1257" t="str">
            <v>м</v>
          </cell>
          <cell r="I1257" t="str">
            <v>пресс*р</v>
          </cell>
          <cell r="K1257" t="str">
            <v>00-00000803</v>
          </cell>
        </row>
        <row r="1258">
          <cell r="B1258" t="str">
            <v>Соединитель (пресс-фитинг) 20 мм х 1/2" НР VTm.201.N.002004</v>
          </cell>
          <cell r="C1258" t="str">
            <v>шт.</v>
          </cell>
          <cell r="D1258">
            <v>1</v>
          </cell>
          <cell r="E1258">
            <v>165</v>
          </cell>
          <cell r="F1258">
            <v>165</v>
          </cell>
          <cell r="G1258">
            <v>1</v>
          </cell>
          <cell r="H1258" t="str">
            <v>м</v>
          </cell>
          <cell r="I1258" t="str">
            <v>пресс*р</v>
          </cell>
          <cell r="K1258" t="str">
            <v>00-00000754</v>
          </cell>
        </row>
        <row r="1259">
          <cell r="B1259" t="str">
            <v>Соединитель (пресс-фитинг) 20 мм х 3/4" ВР VTm.202.N.002005</v>
          </cell>
          <cell r="C1259" t="str">
            <v>шт.</v>
          </cell>
          <cell r="D1259">
            <v>1</v>
          </cell>
          <cell r="E1259">
            <v>173</v>
          </cell>
          <cell r="F1259">
            <v>173</v>
          </cell>
          <cell r="G1259">
            <v>1</v>
          </cell>
          <cell r="H1259" t="str">
            <v>м</v>
          </cell>
          <cell r="I1259" t="str">
            <v>пресс*р</v>
          </cell>
          <cell r="K1259" t="str">
            <v>00-00000804</v>
          </cell>
        </row>
        <row r="1260">
          <cell r="B1260" t="str">
            <v>Соединитель (пресс-фитинг) 20 мм х 3/4" НР VTm.201.N.002005</v>
          </cell>
          <cell r="C1260" t="str">
            <v>шт.</v>
          </cell>
          <cell r="D1260">
            <v>1</v>
          </cell>
          <cell r="E1260">
            <v>164</v>
          </cell>
          <cell r="F1260">
            <v>164</v>
          </cell>
          <cell r="G1260">
            <v>1</v>
          </cell>
          <cell r="H1260" t="str">
            <v>м</v>
          </cell>
          <cell r="I1260" t="str">
            <v>пресс*р</v>
          </cell>
          <cell r="K1260" t="str">
            <v>00-00000518</v>
          </cell>
        </row>
        <row r="1261">
          <cell r="B1261" t="str">
            <v>Соединитель (пресс-фитинг) 20 х 16 мм VTm.203.N.002016</v>
          </cell>
          <cell r="C1261" t="str">
            <v>шт.</v>
          </cell>
          <cell r="D1261">
            <v>1</v>
          </cell>
          <cell r="E1261">
            <v>190</v>
          </cell>
          <cell r="F1261">
            <v>190</v>
          </cell>
          <cell r="G1261">
            <v>1</v>
          </cell>
          <cell r="H1261" t="str">
            <v>м</v>
          </cell>
          <cell r="I1261" t="str">
            <v>пресс</v>
          </cell>
          <cell r="K1261" t="str">
            <v>00-00000810</v>
          </cell>
        </row>
        <row r="1262">
          <cell r="B1262" t="str">
            <v>Соединитель (пресс-фитинг) 26 мм VTm.203.N.002626</v>
          </cell>
          <cell r="C1262" t="str">
            <v>шт.</v>
          </cell>
          <cell r="D1262">
            <v>1</v>
          </cell>
          <cell r="E1262">
            <v>259</v>
          </cell>
          <cell r="F1262">
            <v>259</v>
          </cell>
          <cell r="G1262">
            <v>1</v>
          </cell>
          <cell r="H1262" t="str">
            <v>м</v>
          </cell>
          <cell r="I1262" t="str">
            <v>пресс</v>
          </cell>
          <cell r="K1262" t="str">
            <v>00-00000814</v>
          </cell>
        </row>
        <row r="1263">
          <cell r="B1263" t="str">
            <v>Соединитель (пресс-фитинг) 26 мм х 1" ВР VTm.202.N.002606</v>
          </cell>
          <cell r="C1263" t="str">
            <v>шт.</v>
          </cell>
          <cell r="D1263">
            <v>1</v>
          </cell>
          <cell r="E1263">
            <v>255</v>
          </cell>
          <cell r="F1263">
            <v>255</v>
          </cell>
          <cell r="G1263">
            <v>1</v>
          </cell>
          <cell r="H1263" t="str">
            <v>м</v>
          </cell>
          <cell r="I1263" t="str">
            <v>пресс*р</v>
          </cell>
          <cell r="K1263" t="str">
            <v>00-00000806</v>
          </cell>
        </row>
        <row r="1264">
          <cell r="B1264" t="str">
            <v>Соединитель (пресс-фитинг) 26 мм х 1" НР VTm.201.N.002606</v>
          </cell>
          <cell r="C1264" t="str">
            <v>шт.</v>
          </cell>
          <cell r="D1264">
            <v>1</v>
          </cell>
          <cell r="E1264">
            <v>282</v>
          </cell>
          <cell r="F1264">
            <v>282</v>
          </cell>
          <cell r="G1264">
            <v>1</v>
          </cell>
          <cell r="H1264" t="str">
            <v>м</v>
          </cell>
          <cell r="I1264" t="str">
            <v>пресс*р</v>
          </cell>
          <cell r="K1264" t="str">
            <v>00-00000526</v>
          </cell>
        </row>
        <row r="1265">
          <cell r="B1265" t="str">
            <v>Соединитель (пресс-фитинг) 26 мм х 3/4" ВР VTm.202.N.002605</v>
          </cell>
          <cell r="C1265" t="str">
            <v>шт.</v>
          </cell>
          <cell r="D1265">
            <v>1</v>
          </cell>
          <cell r="E1265">
            <v>186</v>
          </cell>
          <cell r="F1265">
            <v>186</v>
          </cell>
          <cell r="G1265">
            <v>1</v>
          </cell>
          <cell r="H1265" t="str">
            <v>м</v>
          </cell>
          <cell r="I1265" t="str">
            <v>пресс*р</v>
          </cell>
          <cell r="K1265" t="str">
            <v>00-00000805</v>
          </cell>
        </row>
        <row r="1266">
          <cell r="B1266" t="str">
            <v>Соединитель (пресс-фитинг) 26 мм х 3/4" НР VTm.201.N.002605</v>
          </cell>
          <cell r="C1266" t="str">
            <v>шт.</v>
          </cell>
          <cell r="D1266">
            <v>1</v>
          </cell>
          <cell r="E1266">
            <v>246</v>
          </cell>
          <cell r="F1266">
            <v>246</v>
          </cell>
          <cell r="G1266">
            <v>1</v>
          </cell>
          <cell r="H1266" t="str">
            <v>м</v>
          </cell>
          <cell r="I1266" t="str">
            <v>пресс*р</v>
          </cell>
          <cell r="K1266" t="str">
            <v>00-00000756</v>
          </cell>
        </row>
        <row r="1267">
          <cell r="B1267" t="str">
            <v>Соединитель (пресс-фитинг) 26 х 16 мм VTm.203.N.002616</v>
          </cell>
          <cell r="C1267" t="str">
            <v>шт.</v>
          </cell>
          <cell r="D1267">
            <v>1</v>
          </cell>
          <cell r="E1267">
            <v>245</v>
          </cell>
          <cell r="F1267">
            <v>245</v>
          </cell>
          <cell r="G1267">
            <v>1</v>
          </cell>
          <cell r="H1267" t="str">
            <v>м</v>
          </cell>
          <cell r="I1267" t="str">
            <v>пресс</v>
          </cell>
          <cell r="K1267" t="str">
            <v>00-00000812</v>
          </cell>
        </row>
        <row r="1268">
          <cell r="B1268" t="str">
            <v>Соединитель (пресс-фитинг) 26 х 20 мм VTm.203.N.002620</v>
          </cell>
          <cell r="C1268" t="str">
            <v>шт.</v>
          </cell>
          <cell r="D1268">
            <v>1</v>
          </cell>
          <cell r="E1268">
            <v>259</v>
          </cell>
          <cell r="F1268">
            <v>259</v>
          </cell>
          <cell r="G1268">
            <v>1</v>
          </cell>
          <cell r="H1268" t="str">
            <v>м</v>
          </cell>
          <cell r="I1268" t="str">
            <v>пресс</v>
          </cell>
          <cell r="K1268" t="str">
            <v>00-00000813</v>
          </cell>
        </row>
        <row r="1269">
          <cell r="B1269" t="str">
            <v>Соединитель (пресс-фитинг) 32 мм VTm.203.N.003232</v>
          </cell>
          <cell r="C1269" t="str">
            <v>шт.</v>
          </cell>
          <cell r="D1269">
            <v>1</v>
          </cell>
          <cell r="E1269">
            <v>357</v>
          </cell>
          <cell r="F1269">
            <v>357</v>
          </cell>
          <cell r="G1269">
            <v>1</v>
          </cell>
          <cell r="H1269" t="str">
            <v>м</v>
          </cell>
          <cell r="I1269" t="str">
            <v>пресс</v>
          </cell>
          <cell r="K1269" t="str">
            <v>00-00000818</v>
          </cell>
        </row>
        <row r="1270">
          <cell r="B1270" t="str">
            <v>Соединитель (пресс-фитинг) 32 мм х 1 1/4" ВР VTm.202.N.003207</v>
          </cell>
          <cell r="C1270" t="str">
            <v>шт.</v>
          </cell>
          <cell r="D1270">
            <v>1</v>
          </cell>
          <cell r="E1270">
            <v>496</v>
          </cell>
          <cell r="F1270">
            <v>496</v>
          </cell>
          <cell r="G1270">
            <v>1</v>
          </cell>
          <cell r="H1270" t="str">
            <v>м</v>
          </cell>
          <cell r="I1270" t="str">
            <v>пресс*р</v>
          </cell>
          <cell r="K1270" t="str">
            <v>00-00000808</v>
          </cell>
        </row>
        <row r="1271">
          <cell r="B1271" t="str">
            <v>Соединитель (пресс-фитинг) 32 мм х 1 1/4" НР VTm.201.N.003207</v>
          </cell>
          <cell r="C1271" t="str">
            <v>шт.</v>
          </cell>
          <cell r="D1271">
            <v>1</v>
          </cell>
          <cell r="E1271">
            <v>444</v>
          </cell>
          <cell r="F1271">
            <v>444</v>
          </cell>
          <cell r="G1271">
            <v>1</v>
          </cell>
          <cell r="H1271" t="str">
            <v>м</v>
          </cell>
          <cell r="I1271" t="str">
            <v>пресс*р</v>
          </cell>
          <cell r="K1271" t="str">
            <v>00-00000516</v>
          </cell>
        </row>
        <row r="1272">
          <cell r="B1272" t="str">
            <v>Соединитель (пресс-фитинг) 32 мм х 1" ВР VTm.202.N.003206</v>
          </cell>
          <cell r="C1272" t="str">
            <v>шт.</v>
          </cell>
          <cell r="D1272">
            <v>1</v>
          </cell>
          <cell r="E1272">
            <v>337</v>
          </cell>
          <cell r="F1272">
            <v>337</v>
          </cell>
          <cell r="G1272">
            <v>1</v>
          </cell>
          <cell r="H1272" t="str">
            <v>м</v>
          </cell>
          <cell r="I1272" t="str">
            <v>пресс*р</v>
          </cell>
          <cell r="K1272" t="str">
            <v>00-00000807</v>
          </cell>
        </row>
        <row r="1273">
          <cell r="B1273" t="str">
            <v>Соединитель (пресс-фитинг) 32 мм х 1" НР VTm.201.N.003206</v>
          </cell>
          <cell r="C1273" t="str">
            <v>шт.</v>
          </cell>
          <cell r="D1273">
            <v>1</v>
          </cell>
          <cell r="E1273">
            <v>370</v>
          </cell>
          <cell r="F1273">
            <v>370</v>
          </cell>
          <cell r="G1273">
            <v>1</v>
          </cell>
          <cell r="H1273" t="str">
            <v>м</v>
          </cell>
          <cell r="I1273" t="str">
            <v>пресс*р</v>
          </cell>
          <cell r="K1273" t="str">
            <v>00-00000517</v>
          </cell>
        </row>
        <row r="1274">
          <cell r="B1274" t="str">
            <v>Соединитель (пресс-фитинг) 32 х 16 мм VTm.203.N.003216</v>
          </cell>
          <cell r="C1274" t="str">
            <v>шт.</v>
          </cell>
          <cell r="D1274">
            <v>1</v>
          </cell>
          <cell r="E1274">
            <v>342</v>
          </cell>
          <cell r="F1274">
            <v>342</v>
          </cell>
          <cell r="G1274">
            <v>1</v>
          </cell>
          <cell r="H1274" t="str">
            <v>м</v>
          </cell>
          <cell r="I1274" t="str">
            <v>пресс</v>
          </cell>
          <cell r="K1274" t="str">
            <v>00-00000815</v>
          </cell>
        </row>
        <row r="1275">
          <cell r="B1275" t="str">
            <v>Соединитель (пресс-фитинг) 32 х 20 мм VTm.203.N.003220</v>
          </cell>
          <cell r="C1275" t="str">
            <v>шт.</v>
          </cell>
          <cell r="D1275">
            <v>1</v>
          </cell>
          <cell r="E1275">
            <v>475</v>
          </cell>
          <cell r="F1275">
            <v>475</v>
          </cell>
          <cell r="G1275">
            <v>1</v>
          </cell>
          <cell r="H1275" t="str">
            <v>м</v>
          </cell>
          <cell r="I1275" t="str">
            <v>пресс</v>
          </cell>
          <cell r="K1275" t="str">
            <v>00-00000816</v>
          </cell>
        </row>
        <row r="1276">
          <cell r="B1276" t="str">
            <v>Соединитель (пресс-фитинг) 32 х 26 мм VTm.203.N.003226</v>
          </cell>
          <cell r="C1276" t="str">
            <v>шт.</v>
          </cell>
          <cell r="D1276">
            <v>1</v>
          </cell>
          <cell r="E1276">
            <v>365</v>
          </cell>
          <cell r="F1276">
            <v>365</v>
          </cell>
          <cell r="G1276">
            <v>1</v>
          </cell>
          <cell r="H1276" t="str">
            <v>м</v>
          </cell>
          <cell r="I1276" t="str">
            <v>пресс</v>
          </cell>
          <cell r="K1276" t="str">
            <v>00-00000817</v>
          </cell>
        </row>
        <row r="1277">
          <cell r="B1277" t="str">
            <v>Соединитель (пресс-фитинг) 40 мм VTm.203.N.004040</v>
          </cell>
          <cell r="C1277" t="str">
            <v>шт.</v>
          </cell>
          <cell r="D1277">
            <v>1</v>
          </cell>
          <cell r="E1277">
            <v>777</v>
          </cell>
          <cell r="F1277">
            <v>777</v>
          </cell>
          <cell r="G1277">
            <v>1</v>
          </cell>
          <cell r="H1277" t="str">
            <v>м</v>
          </cell>
          <cell r="I1277" t="str">
            <v>пресс</v>
          </cell>
          <cell r="K1277" t="str">
            <v>00-00000819</v>
          </cell>
        </row>
        <row r="1278">
          <cell r="B1278" t="str">
            <v>Соединитель (пресс-фитинг) 40 мм х 1 1/4" НР VTm.201.N.004007</v>
          </cell>
          <cell r="C1278" t="str">
            <v>шт.</v>
          </cell>
          <cell r="D1278">
            <v>1</v>
          </cell>
          <cell r="E1278">
            <v>503</v>
          </cell>
          <cell r="F1278">
            <v>503</v>
          </cell>
          <cell r="G1278">
            <v>1</v>
          </cell>
          <cell r="H1278" t="str">
            <v>м</v>
          </cell>
          <cell r="I1278" t="str">
            <v>пресс*р</v>
          </cell>
          <cell r="K1278" t="str">
            <v>00-00000761</v>
          </cell>
        </row>
        <row r="1279">
          <cell r="B1279" t="str">
            <v>Соединитель (пресс-фитинг) 40 мм х 1" НР VTm.201.N.004006</v>
          </cell>
          <cell r="C1279" t="str">
            <v>шт.</v>
          </cell>
          <cell r="D1279">
            <v>1</v>
          </cell>
          <cell r="E1279">
            <v>454</v>
          </cell>
          <cell r="F1279">
            <v>454</v>
          </cell>
          <cell r="G1279">
            <v>1</v>
          </cell>
          <cell r="H1279" t="str">
            <v>м</v>
          </cell>
          <cell r="I1279" t="str">
            <v>пресс*р</v>
          </cell>
          <cell r="K1279" t="str">
            <v>00-00000760</v>
          </cell>
        </row>
        <row r="1280">
          <cell r="B1280" t="str">
            <v>Соединитель (пресс-фитинг) с накидной гайкой 16 мм х 1/2" ВР VTm.222.N.001604</v>
          </cell>
          <cell r="C1280" t="str">
            <v>шт.</v>
          </cell>
          <cell r="D1280">
            <v>1</v>
          </cell>
          <cell r="E1280">
            <v>145</v>
          </cell>
          <cell r="F1280">
            <v>145</v>
          </cell>
          <cell r="G1280">
            <v>1</v>
          </cell>
          <cell r="H1280" t="str">
            <v>м</v>
          </cell>
          <cell r="I1280" t="str">
            <v>пресс*р</v>
          </cell>
          <cell r="J1280" t="str">
            <v>сг</v>
          </cell>
          <cell r="K1280" t="str">
            <v>00-00000820</v>
          </cell>
        </row>
        <row r="1281">
          <cell r="B1281" t="str">
            <v>Соединитель (пресс-фитинг) с накидной гайкой 20 мм х 3/4" ВР VTm.222.N.002005</v>
          </cell>
          <cell r="C1281" t="str">
            <v>шт.</v>
          </cell>
          <cell r="D1281">
            <v>1</v>
          </cell>
          <cell r="E1281">
            <v>273</v>
          </cell>
          <cell r="F1281">
            <v>273</v>
          </cell>
          <cell r="G1281">
            <v>1</v>
          </cell>
          <cell r="H1281" t="str">
            <v>м</v>
          </cell>
          <cell r="I1281" t="str">
            <v>пресс*р</v>
          </cell>
          <cell r="J1281" t="str">
            <v>сг</v>
          </cell>
          <cell r="K1281" t="str">
            <v>00-00000823</v>
          </cell>
        </row>
        <row r="1282">
          <cell r="B1282" t="str">
            <v>Соединитель (пресс-фитинг) с накидной гайкой 26 мм х 1" ВР VTm.222.N.002606</v>
          </cell>
          <cell r="C1282" t="str">
            <v>шт.</v>
          </cell>
          <cell r="D1282">
            <v>1</v>
          </cell>
          <cell r="E1282">
            <v>309</v>
          </cell>
          <cell r="F1282">
            <v>309</v>
          </cell>
          <cell r="G1282">
            <v>1</v>
          </cell>
          <cell r="H1282" t="str">
            <v>м</v>
          </cell>
          <cell r="I1282" t="str">
            <v>пресс*р</v>
          </cell>
          <cell r="J1282" t="str">
            <v>сг</v>
          </cell>
          <cell r="K1282" t="str">
            <v>00-00000822</v>
          </cell>
        </row>
        <row r="1283">
          <cell r="B1283" t="str">
            <v>Соединитель (пресс-фитинг) с накидной гайкой 32 мм х 1 1/4" ВР VTm.222.N.003207</v>
          </cell>
          <cell r="C1283" t="str">
            <v>шт.</v>
          </cell>
          <cell r="D1283">
            <v>1</v>
          </cell>
          <cell r="E1283">
            <v>376</v>
          </cell>
          <cell r="F1283">
            <v>376</v>
          </cell>
          <cell r="G1283">
            <v>1</v>
          </cell>
          <cell r="H1283" t="str">
            <v>м</v>
          </cell>
          <cell r="I1283" t="str">
            <v>пресс*р</v>
          </cell>
          <cell r="J1283" t="str">
            <v>сг</v>
          </cell>
          <cell r="K1283" t="str">
            <v>00-00000821</v>
          </cell>
        </row>
        <row r="1284">
          <cell r="B1284" t="str">
            <v>Соединитель 32х1.1/4" ВР, латунь для гофр.нерж.тр.</v>
          </cell>
          <cell r="C1284" t="str">
            <v>шт.</v>
          </cell>
          <cell r="E1284">
            <v>1534</v>
          </cell>
          <cell r="F1284">
            <v>0</v>
          </cell>
          <cell r="G1284">
            <v>1</v>
          </cell>
          <cell r="H1284" t="str">
            <v>м</v>
          </cell>
        </row>
        <row r="1285">
          <cell r="B1285" t="str">
            <v>Соединитель 32х1.1/4" НР, латунь для гофр.нерж.тр.</v>
          </cell>
          <cell r="C1285" t="str">
            <v>шт.</v>
          </cell>
          <cell r="E1285">
            <v>1285</v>
          </cell>
          <cell r="F1285">
            <v>0</v>
          </cell>
          <cell r="G1285">
            <v>1</v>
          </cell>
          <cell r="H1285" t="str">
            <v>м</v>
          </cell>
        </row>
        <row r="1286">
          <cell r="B1286" t="str">
            <v>Соединитель для шланга 10 мм VTr.657.N.1010</v>
          </cell>
          <cell r="C1286" t="str">
            <v>шт.</v>
          </cell>
          <cell r="D1286">
            <v>1</v>
          </cell>
          <cell r="E1286">
            <v>31</v>
          </cell>
          <cell r="F1286">
            <v>31</v>
          </cell>
          <cell r="G1286">
            <v>1</v>
          </cell>
          <cell r="I1286" t="str">
            <v>фитинг-р</v>
          </cell>
          <cell r="K1286" t="str">
            <v>00-00001485</v>
          </cell>
        </row>
        <row r="1287">
          <cell r="B1287" t="str">
            <v>Соединитель для шланга 12 мм VTr.657.N.1212</v>
          </cell>
          <cell r="C1287" t="str">
            <v>шт.</v>
          </cell>
          <cell r="D1287">
            <v>1</v>
          </cell>
          <cell r="E1287">
            <v>39</v>
          </cell>
          <cell r="F1287">
            <v>39</v>
          </cell>
          <cell r="G1287">
            <v>1</v>
          </cell>
          <cell r="I1287" t="str">
            <v>фитинг-р</v>
          </cell>
          <cell r="K1287" t="str">
            <v>00-00001486</v>
          </cell>
        </row>
        <row r="1288">
          <cell r="B1288" t="str">
            <v>Соединитель для шланга 14 мм VTr.657.N.1414</v>
          </cell>
          <cell r="C1288" t="str">
            <v>шт.</v>
          </cell>
          <cell r="D1288">
            <v>1</v>
          </cell>
          <cell r="E1288">
            <v>49</v>
          </cell>
          <cell r="F1288">
            <v>49</v>
          </cell>
          <cell r="G1288">
            <v>1</v>
          </cell>
          <cell r="I1288" t="str">
            <v>фитинг-р</v>
          </cell>
          <cell r="K1288" t="str">
            <v>00-00001487</v>
          </cell>
        </row>
        <row r="1289">
          <cell r="B1289" t="str">
            <v>Соединитель для шланга 16 мм VTr.657.N.1616</v>
          </cell>
          <cell r="C1289" t="str">
            <v>шт.</v>
          </cell>
          <cell r="D1289">
            <v>1</v>
          </cell>
          <cell r="E1289">
            <v>59</v>
          </cell>
          <cell r="F1289">
            <v>59</v>
          </cell>
          <cell r="G1289">
            <v>1</v>
          </cell>
          <cell r="I1289" t="str">
            <v>фитинг-р</v>
          </cell>
          <cell r="K1289" t="str">
            <v>00-00001488</v>
          </cell>
        </row>
        <row r="1290">
          <cell r="B1290" t="str">
            <v>Соединитель для шланга 18 мм VTr.657.N.1818</v>
          </cell>
          <cell r="C1290" t="str">
            <v>шт.</v>
          </cell>
          <cell r="D1290">
            <v>1</v>
          </cell>
          <cell r="E1290">
            <v>66</v>
          </cell>
          <cell r="F1290">
            <v>66</v>
          </cell>
          <cell r="G1290">
            <v>1</v>
          </cell>
          <cell r="I1290" t="str">
            <v>фитинг-р</v>
          </cell>
          <cell r="K1290" t="str">
            <v>00-00001489</v>
          </cell>
        </row>
        <row r="1291">
          <cell r="B1291" t="str">
            <v>Соединитель для шланга 20 мм VTr.657.N.2020</v>
          </cell>
          <cell r="C1291" t="str">
            <v>шт.</v>
          </cell>
          <cell r="D1291">
            <v>1</v>
          </cell>
          <cell r="E1291">
            <v>80</v>
          </cell>
          <cell r="F1291">
            <v>80</v>
          </cell>
          <cell r="G1291">
            <v>1</v>
          </cell>
          <cell r="I1291" t="str">
            <v>фитинг-р</v>
          </cell>
          <cell r="K1291" t="str">
            <v>00-00001490</v>
          </cell>
        </row>
        <row r="1292">
          <cell r="B1292" t="str">
            <v>Соединитель компрессионный латунный 20х1/2" ВР</v>
          </cell>
          <cell r="C1292" t="str">
            <v>шт.</v>
          </cell>
          <cell r="E1292">
            <v>216</v>
          </cell>
          <cell r="F1292">
            <v>0</v>
          </cell>
          <cell r="G1292">
            <v>1</v>
          </cell>
          <cell r="H1292" t="str">
            <v>м</v>
          </cell>
          <cell r="I1292" t="str">
            <v>пнд</v>
          </cell>
          <cell r="J1292" t="str">
            <v>латун</v>
          </cell>
        </row>
        <row r="1293">
          <cell r="B1293" t="str">
            <v>Соединитель компрессионный латунный 20х1/2" НР</v>
          </cell>
          <cell r="C1293" t="str">
            <v>шт.</v>
          </cell>
          <cell r="E1293">
            <v>216</v>
          </cell>
          <cell r="F1293">
            <v>0</v>
          </cell>
          <cell r="G1293">
            <v>1</v>
          </cell>
          <cell r="H1293" t="str">
            <v>м</v>
          </cell>
          <cell r="I1293" t="str">
            <v>пнд</v>
          </cell>
          <cell r="J1293" t="str">
            <v>латун</v>
          </cell>
        </row>
        <row r="1294">
          <cell r="B1294" t="str">
            <v>Соединитель компрессионный латунный 25x1" НР</v>
          </cell>
          <cell r="C1294" t="str">
            <v>шт.</v>
          </cell>
          <cell r="E1294">
            <v>460</v>
          </cell>
          <cell r="F1294">
            <v>0</v>
          </cell>
          <cell r="G1294">
            <v>1</v>
          </cell>
          <cell r="H1294" t="str">
            <v>м</v>
          </cell>
          <cell r="I1294" t="str">
            <v>пнд</v>
          </cell>
          <cell r="J1294" t="str">
            <v>латун</v>
          </cell>
        </row>
        <row r="1295">
          <cell r="B1295" t="str">
            <v>Соединитель компрессионный латунный 25х3/4" ВР</v>
          </cell>
          <cell r="C1295" t="str">
            <v>шт.</v>
          </cell>
          <cell r="E1295">
            <v>308</v>
          </cell>
          <cell r="F1295">
            <v>0</v>
          </cell>
          <cell r="G1295">
            <v>1</v>
          </cell>
          <cell r="H1295" t="str">
            <v>м</v>
          </cell>
          <cell r="I1295" t="str">
            <v>пнд</v>
          </cell>
          <cell r="J1295" t="str">
            <v>латун</v>
          </cell>
        </row>
        <row r="1296">
          <cell r="B1296" t="str">
            <v>Соединитель компрессионный латунный 25х3/4" НР</v>
          </cell>
          <cell r="C1296" t="str">
            <v>шт.</v>
          </cell>
          <cell r="E1296">
            <v>277</v>
          </cell>
          <cell r="F1296">
            <v>0</v>
          </cell>
          <cell r="G1296">
            <v>1</v>
          </cell>
          <cell r="H1296" t="str">
            <v>м</v>
          </cell>
          <cell r="I1296" t="str">
            <v>пнд</v>
          </cell>
          <cell r="J1296" t="str">
            <v>латун</v>
          </cell>
        </row>
        <row r="1297">
          <cell r="B1297" t="str">
            <v>Соединитель компрессионный латунный 40x1 1/4" НР</v>
          </cell>
          <cell r="C1297" t="str">
            <v>шт.</v>
          </cell>
          <cell r="E1297">
            <v>810</v>
          </cell>
          <cell r="F1297">
            <v>0</v>
          </cell>
          <cell r="G1297">
            <v>1</v>
          </cell>
          <cell r="H1297" t="str">
            <v>м</v>
          </cell>
          <cell r="I1297" t="str">
            <v>пнд</v>
          </cell>
          <cell r="J1297" t="str">
            <v>латун</v>
          </cell>
        </row>
        <row r="1298">
          <cell r="B1298" t="str">
            <v>Соединитель компрессионный латунный 63х2" ВР</v>
          </cell>
          <cell r="C1298" t="str">
            <v>шт.</v>
          </cell>
          <cell r="E1298">
            <v>2124</v>
          </cell>
          <cell r="F1298">
            <v>0</v>
          </cell>
          <cell r="G1298">
            <v>1</v>
          </cell>
          <cell r="H1298" t="str">
            <v>м</v>
          </cell>
          <cell r="I1298" t="str">
            <v>пнд</v>
          </cell>
          <cell r="J1298" t="str">
            <v>латун</v>
          </cell>
        </row>
        <row r="1299">
          <cell r="B1299" t="str">
            <v>Соединитель компрессионный латунный 63х2" НР</v>
          </cell>
          <cell r="C1299" t="str">
            <v>шт.</v>
          </cell>
          <cell r="E1299">
            <v>2098</v>
          </cell>
          <cell r="F1299">
            <v>0</v>
          </cell>
          <cell r="G1299">
            <v>1</v>
          </cell>
          <cell r="H1299" t="str">
            <v>м</v>
          </cell>
          <cell r="I1299" t="str">
            <v>пнд</v>
          </cell>
          <cell r="J1299" t="str">
            <v>латун</v>
          </cell>
        </row>
        <row r="1300">
          <cell r="B1300" t="str">
            <v>Стабилизатор напряжения ИЭК СНР1-0-2 кВА электронный переносной*</v>
          </cell>
          <cell r="C1300" t="str">
            <v>шт.</v>
          </cell>
          <cell r="E1300">
            <v>4651</v>
          </cell>
          <cell r="F1300">
            <v>0</v>
          </cell>
          <cell r="G1300">
            <v>1</v>
          </cell>
        </row>
        <row r="1301">
          <cell r="B1301" t="str">
            <v>Стабилизатор напряжения СНР1-0- 1 кВА электронный переносной ИЭК*</v>
          </cell>
          <cell r="C1301" t="str">
            <v>шт.</v>
          </cell>
          <cell r="E1301">
            <v>3164</v>
          </cell>
          <cell r="F1301">
            <v>0</v>
          </cell>
          <cell r="G1301">
            <v>1</v>
          </cell>
        </row>
        <row r="1302">
          <cell r="B1302" t="str">
            <v>Станция Ergobox  3 PR в комплекте с сигнализацией</v>
          </cell>
          <cell r="C1302" t="str">
            <v>шт</v>
          </cell>
          <cell r="E1302">
            <v>60800</v>
          </cell>
          <cell r="F1302">
            <v>0</v>
          </cell>
          <cell r="G1302">
            <v>1</v>
          </cell>
          <cell r="H1302" t="str">
            <v>станция</v>
          </cell>
          <cell r="K1302" t="str">
            <v>00-00002071</v>
          </cell>
        </row>
        <row r="1303">
          <cell r="B1303" t="str">
            <v xml:space="preserve">Станция Ergobox  3 S </v>
          </cell>
          <cell r="C1303" t="str">
            <v>шт</v>
          </cell>
          <cell r="E1303">
            <v>55000</v>
          </cell>
          <cell r="F1303">
            <v>0</v>
          </cell>
          <cell r="G1303">
            <v>1</v>
          </cell>
          <cell r="H1303" t="str">
            <v>станция</v>
          </cell>
          <cell r="K1303" t="str">
            <v>00-00002070</v>
          </cell>
        </row>
        <row r="1304">
          <cell r="B1304" t="str">
            <v>Станция Ergobox  4 PR в комплекте с сигнализацией</v>
          </cell>
          <cell r="C1304" t="str">
            <v>шт</v>
          </cell>
          <cell r="E1304">
            <v>64800</v>
          </cell>
          <cell r="F1304">
            <v>0</v>
          </cell>
          <cell r="G1304">
            <v>1</v>
          </cell>
          <cell r="H1304" t="str">
            <v>станция</v>
          </cell>
          <cell r="K1304" t="str">
            <v>00-00002073</v>
          </cell>
        </row>
        <row r="1305">
          <cell r="B1305" t="str">
            <v xml:space="preserve">Станция Ergobox  4 S </v>
          </cell>
          <cell r="C1305" t="str">
            <v>шт</v>
          </cell>
          <cell r="E1305">
            <v>59000</v>
          </cell>
          <cell r="F1305">
            <v>0</v>
          </cell>
          <cell r="G1305">
            <v>1</v>
          </cell>
          <cell r="H1305" t="str">
            <v>станция</v>
          </cell>
          <cell r="K1305" t="str">
            <v>00-00002072</v>
          </cell>
        </row>
        <row r="1306">
          <cell r="B1306" t="str">
            <v>Станция Ergobox  6 PR в комплекте с сигнализацией</v>
          </cell>
          <cell r="C1306" t="str">
            <v>шт</v>
          </cell>
          <cell r="E1306">
            <v>74800</v>
          </cell>
          <cell r="F1306">
            <v>0</v>
          </cell>
          <cell r="G1306">
            <v>1</v>
          </cell>
          <cell r="H1306" t="str">
            <v>станция</v>
          </cell>
          <cell r="K1306" t="str">
            <v>00-00002075</v>
          </cell>
        </row>
        <row r="1307">
          <cell r="B1307" t="str">
            <v>Станция Ergobox  6 S</v>
          </cell>
          <cell r="C1307" t="str">
            <v>шт</v>
          </cell>
          <cell r="E1307">
            <v>69000</v>
          </cell>
          <cell r="F1307">
            <v>0</v>
          </cell>
          <cell r="G1307">
            <v>1</v>
          </cell>
          <cell r="H1307" t="str">
            <v>станция</v>
          </cell>
          <cell r="K1307" t="str">
            <v>00-00002074</v>
          </cell>
        </row>
        <row r="1308">
          <cell r="B1308" t="str">
            <v>Станция Ergobox  8 PR в комплекте с сигнализацией</v>
          </cell>
          <cell r="C1308" t="str">
            <v>шт</v>
          </cell>
          <cell r="E1308">
            <v>88200</v>
          </cell>
          <cell r="F1308">
            <v>0</v>
          </cell>
          <cell r="G1308">
            <v>1</v>
          </cell>
          <cell r="H1308" t="str">
            <v>станция</v>
          </cell>
          <cell r="K1308" t="str">
            <v>00-00002077</v>
          </cell>
        </row>
        <row r="1309">
          <cell r="B1309" t="str">
            <v>Станция Ergobox  8 S</v>
          </cell>
          <cell r="C1309" t="str">
            <v>шт</v>
          </cell>
          <cell r="E1309">
            <v>82400</v>
          </cell>
          <cell r="F1309">
            <v>0</v>
          </cell>
          <cell r="G1309">
            <v>1</v>
          </cell>
          <cell r="H1309" t="str">
            <v>станция</v>
          </cell>
          <cell r="K1309" t="str">
            <v>00-00002076</v>
          </cell>
        </row>
        <row r="1310">
          <cell r="B1310" t="str">
            <v>Станция Ergobox 10 PR в комплекте с сигнализацией</v>
          </cell>
          <cell r="C1310" t="str">
            <v>шт</v>
          </cell>
          <cell r="E1310">
            <v>105700</v>
          </cell>
          <cell r="F1310">
            <v>0</v>
          </cell>
          <cell r="G1310">
            <v>1</v>
          </cell>
          <cell r="H1310" t="str">
            <v>станция</v>
          </cell>
          <cell r="K1310" t="str">
            <v>00-00002079</v>
          </cell>
        </row>
        <row r="1311">
          <cell r="B1311" t="str">
            <v xml:space="preserve">Станция Ergobox 10 S </v>
          </cell>
          <cell r="C1311" t="str">
            <v>шт</v>
          </cell>
          <cell r="E1311">
            <v>99900</v>
          </cell>
          <cell r="F1311">
            <v>0</v>
          </cell>
          <cell r="G1311">
            <v>1</v>
          </cell>
          <cell r="H1311" t="str">
            <v>станция</v>
          </cell>
          <cell r="K1311" t="str">
            <v>00-00002078</v>
          </cell>
        </row>
        <row r="1312">
          <cell r="B1312" t="str">
            <v>Станция Genesis 1000</v>
          </cell>
          <cell r="C1312" t="str">
            <v>шт</v>
          </cell>
          <cell r="E1312">
            <v>241500</v>
          </cell>
          <cell r="F1312">
            <v>0</v>
          </cell>
          <cell r="G1312">
            <v>1</v>
          </cell>
          <cell r="H1312" t="str">
            <v>станция</v>
          </cell>
          <cell r="K1312" t="str">
            <v>00-00001909</v>
          </cell>
        </row>
        <row r="1313">
          <cell r="B1313" t="str">
            <v>Станция Genesis 1000 L</v>
          </cell>
          <cell r="C1313" t="str">
            <v>шт</v>
          </cell>
          <cell r="F1313">
            <v>0</v>
          </cell>
          <cell r="G1313">
            <v>1</v>
          </cell>
          <cell r="H1313" t="str">
            <v>станция</v>
          </cell>
          <cell r="K1313" t="str">
            <v>00-00001911</v>
          </cell>
        </row>
        <row r="1314">
          <cell r="B1314" t="str">
            <v>Станция Genesis 1000 L ПР</v>
          </cell>
          <cell r="C1314" t="str">
            <v>шт</v>
          </cell>
          <cell r="F1314">
            <v>0</v>
          </cell>
          <cell r="G1314">
            <v>1</v>
          </cell>
          <cell r="H1314" t="str">
            <v>станция</v>
          </cell>
          <cell r="K1314" t="str">
            <v>00-00001912</v>
          </cell>
        </row>
        <row r="1315">
          <cell r="B1315" t="str">
            <v>Станция Genesis 1000 ПР</v>
          </cell>
          <cell r="C1315" t="str">
            <v>шт</v>
          </cell>
          <cell r="E1315">
            <v>256875</v>
          </cell>
          <cell r="F1315">
            <v>0</v>
          </cell>
          <cell r="G1315">
            <v>1</v>
          </cell>
          <cell r="H1315" t="str">
            <v>станция</v>
          </cell>
          <cell r="K1315" t="str">
            <v>00-00001910</v>
          </cell>
        </row>
        <row r="1316">
          <cell r="B1316" t="str">
            <v>Станция Genesis 350</v>
          </cell>
          <cell r="C1316" t="str">
            <v>шт.</v>
          </cell>
          <cell r="D1316">
            <v>1</v>
          </cell>
          <cell r="E1316">
            <v>152400</v>
          </cell>
          <cell r="F1316">
            <v>121920</v>
          </cell>
          <cell r="G1316">
            <v>1</v>
          </cell>
          <cell r="H1316" t="str">
            <v>станция</v>
          </cell>
          <cell r="K1316" t="str">
            <v>00-00001899</v>
          </cell>
        </row>
        <row r="1317">
          <cell r="B1317" t="str">
            <v>Станция Genesis 350 ПР</v>
          </cell>
          <cell r="C1317" t="str">
            <v>шт.</v>
          </cell>
          <cell r="D1317">
            <v>1</v>
          </cell>
          <cell r="E1317">
            <v>167400</v>
          </cell>
          <cell r="F1317">
            <v>133920</v>
          </cell>
          <cell r="G1317">
            <v>1</v>
          </cell>
          <cell r="H1317" t="str">
            <v>станция</v>
          </cell>
          <cell r="K1317" t="str">
            <v>00-00001900</v>
          </cell>
        </row>
        <row r="1318">
          <cell r="B1318" t="str">
            <v>Станция Genesis 500</v>
          </cell>
          <cell r="C1318" t="str">
            <v>шт.</v>
          </cell>
          <cell r="D1318">
            <v>1</v>
          </cell>
          <cell r="E1318">
            <v>187500</v>
          </cell>
          <cell r="F1318">
            <v>150000</v>
          </cell>
          <cell r="G1318">
            <v>1</v>
          </cell>
          <cell r="H1318" t="str">
            <v>станция</v>
          </cell>
          <cell r="K1318" t="str">
            <v>00-00001901</v>
          </cell>
        </row>
        <row r="1319">
          <cell r="B1319" t="str">
            <v>Станция Genesis 500 L</v>
          </cell>
          <cell r="C1319" t="str">
            <v>шт.</v>
          </cell>
          <cell r="D1319">
            <v>1</v>
          </cell>
          <cell r="E1319">
            <v>208200</v>
          </cell>
          <cell r="F1319">
            <v>166560</v>
          </cell>
          <cell r="G1319">
            <v>1</v>
          </cell>
          <cell r="H1319" t="str">
            <v>станция</v>
          </cell>
          <cell r="K1319" t="str">
            <v>00-00001903</v>
          </cell>
        </row>
        <row r="1320">
          <cell r="B1320" t="str">
            <v>Станция Genesis 500 L ПР</v>
          </cell>
          <cell r="C1320" t="str">
            <v>шт.</v>
          </cell>
          <cell r="D1320">
            <v>1</v>
          </cell>
          <cell r="E1320">
            <v>223200</v>
          </cell>
          <cell r="F1320">
            <v>178560</v>
          </cell>
          <cell r="G1320">
            <v>1</v>
          </cell>
          <cell r="H1320" t="str">
            <v>станция</v>
          </cell>
          <cell r="K1320" t="str">
            <v>00-00001904</v>
          </cell>
        </row>
        <row r="1321">
          <cell r="B1321" t="str">
            <v>Станция Genesis 500 ПР</v>
          </cell>
          <cell r="C1321" t="str">
            <v>шт.</v>
          </cell>
          <cell r="D1321">
            <v>1</v>
          </cell>
          <cell r="E1321">
            <v>202500</v>
          </cell>
          <cell r="F1321">
            <v>162000</v>
          </cell>
          <cell r="G1321">
            <v>1</v>
          </cell>
          <cell r="H1321" t="str">
            <v>станция</v>
          </cell>
          <cell r="K1321" t="str">
            <v>00-00001902</v>
          </cell>
        </row>
        <row r="1322">
          <cell r="B1322" t="str">
            <v>Станция Genesis 700</v>
          </cell>
          <cell r="C1322" t="str">
            <v>шт</v>
          </cell>
          <cell r="F1322">
            <v>0</v>
          </cell>
          <cell r="G1322">
            <v>1</v>
          </cell>
          <cell r="H1322" t="str">
            <v>станция</v>
          </cell>
          <cell r="K1322" t="str">
            <v>00-00001905</v>
          </cell>
        </row>
        <row r="1323">
          <cell r="B1323" t="str">
            <v>Станция Genesis 700 L</v>
          </cell>
          <cell r="C1323" t="str">
            <v>шт</v>
          </cell>
          <cell r="F1323">
            <v>0</v>
          </cell>
          <cell r="G1323">
            <v>1</v>
          </cell>
          <cell r="H1323" t="str">
            <v>станция</v>
          </cell>
          <cell r="K1323" t="str">
            <v>00-00001907</v>
          </cell>
        </row>
        <row r="1324">
          <cell r="B1324" t="str">
            <v>Станция Genesis 700 L ПР</v>
          </cell>
          <cell r="C1324" t="str">
            <v>шт</v>
          </cell>
          <cell r="F1324">
            <v>0</v>
          </cell>
          <cell r="G1324">
            <v>1</v>
          </cell>
          <cell r="H1324" t="str">
            <v>станция</v>
          </cell>
          <cell r="K1324" t="str">
            <v>00-00001908</v>
          </cell>
        </row>
        <row r="1325">
          <cell r="B1325" t="str">
            <v>Станция Genesis 700 ПР</v>
          </cell>
          <cell r="C1325" t="str">
            <v>шт</v>
          </cell>
          <cell r="F1325">
            <v>0</v>
          </cell>
          <cell r="G1325">
            <v>1</v>
          </cell>
          <cell r="H1325" t="str">
            <v>станция</v>
          </cell>
          <cell r="K1325" t="str">
            <v>00-00001906</v>
          </cell>
        </row>
        <row r="1326">
          <cell r="B1326" t="str">
            <v>Станция Астра 10 П 1000                                       со скидкой</v>
          </cell>
          <cell r="C1326" t="str">
            <v>шт.</v>
          </cell>
          <cell r="D1326">
            <v>1</v>
          </cell>
          <cell r="E1326">
            <v>147200</v>
          </cell>
          <cell r="F1326">
            <v>147200</v>
          </cell>
          <cell r="G1326">
            <v>1</v>
          </cell>
          <cell r="H1326" t="str">
            <v>станция</v>
          </cell>
          <cell r="K1326" t="str">
            <v>00-00000362</v>
          </cell>
        </row>
        <row r="1327">
          <cell r="B1327" t="str">
            <v>Станция Астра 10 П 1500                                       со скидкой</v>
          </cell>
          <cell r="C1327" t="str">
            <v>шт.</v>
          </cell>
          <cell r="D1327">
            <v>1</v>
          </cell>
          <cell r="E1327">
            <v>164600</v>
          </cell>
          <cell r="F1327">
            <v>164600</v>
          </cell>
          <cell r="G1327">
            <v>1</v>
          </cell>
          <cell r="H1327" t="str">
            <v>станция</v>
          </cell>
          <cell r="K1327" t="str">
            <v>00-00000364</v>
          </cell>
        </row>
        <row r="1328">
          <cell r="B1328" t="str">
            <v>Станция Астра 10 П 850                                       со скидкой</v>
          </cell>
          <cell r="C1328" t="str">
            <v>шт.</v>
          </cell>
          <cell r="D1328">
            <v>1</v>
          </cell>
          <cell r="E1328">
            <v>145200</v>
          </cell>
          <cell r="F1328">
            <v>145200</v>
          </cell>
          <cell r="G1328">
            <v>1</v>
          </cell>
          <cell r="H1328" t="str">
            <v>станция</v>
          </cell>
          <cell r="K1328" t="str">
            <v>00-00000360</v>
          </cell>
        </row>
        <row r="1329">
          <cell r="B1329" t="str">
            <v>Станция Астра 10 С 1000                                       со скидкой</v>
          </cell>
          <cell r="C1329" t="str">
            <v>шт.</v>
          </cell>
          <cell r="D1329">
            <v>1</v>
          </cell>
          <cell r="E1329">
            <v>143700</v>
          </cell>
          <cell r="F1329">
            <v>143700</v>
          </cell>
          <cell r="G1329">
            <v>1</v>
          </cell>
          <cell r="H1329" t="str">
            <v>станция</v>
          </cell>
          <cell r="K1329" t="str">
            <v>00-00000361</v>
          </cell>
        </row>
        <row r="1330">
          <cell r="B1330" t="str">
            <v>Станция Астра 10 С 1500                                       со скидкой</v>
          </cell>
          <cell r="C1330" t="str">
            <v>шт.</v>
          </cell>
          <cell r="D1330">
            <v>1</v>
          </cell>
          <cell r="E1330">
            <v>161100</v>
          </cell>
          <cell r="F1330">
            <v>161100</v>
          </cell>
          <cell r="G1330">
            <v>1</v>
          </cell>
          <cell r="H1330" t="str">
            <v>станция</v>
          </cell>
          <cell r="K1330" t="str">
            <v>00-00000363</v>
          </cell>
        </row>
        <row r="1331">
          <cell r="B1331" t="str">
            <v>Станция Астра 10 С 850                                       со скидкой</v>
          </cell>
          <cell r="C1331" t="str">
            <v>шт.</v>
          </cell>
          <cell r="D1331">
            <v>1</v>
          </cell>
          <cell r="E1331">
            <v>141700</v>
          </cell>
          <cell r="F1331">
            <v>141700</v>
          </cell>
          <cell r="G1331">
            <v>1</v>
          </cell>
          <cell r="H1331" t="str">
            <v>станция</v>
          </cell>
          <cell r="K1331" t="str">
            <v>00-00000359</v>
          </cell>
        </row>
        <row r="1332">
          <cell r="B1332" t="str">
            <v>Станция Астра 3 П 600                                       со скидкой</v>
          </cell>
          <cell r="C1332" t="str">
            <v>шт.</v>
          </cell>
          <cell r="D1332">
            <v>1</v>
          </cell>
          <cell r="E1332">
            <v>75000</v>
          </cell>
          <cell r="F1332">
            <v>75000</v>
          </cell>
          <cell r="G1332">
            <v>1</v>
          </cell>
          <cell r="H1332" t="str">
            <v>станция</v>
          </cell>
          <cell r="K1332" t="str">
            <v>00-00000336</v>
          </cell>
        </row>
        <row r="1333">
          <cell r="B1333" t="str">
            <v>Станция Астра 3 С 600                                       со скидкой</v>
          </cell>
          <cell r="C1333" t="str">
            <v>шт.</v>
          </cell>
          <cell r="D1333">
            <v>1</v>
          </cell>
          <cell r="E1333">
            <v>73000</v>
          </cell>
          <cell r="F1333">
            <v>73000</v>
          </cell>
          <cell r="G1333">
            <v>1</v>
          </cell>
          <cell r="H1333" t="str">
            <v>станция</v>
          </cell>
          <cell r="K1333" t="str">
            <v>00-00000464</v>
          </cell>
        </row>
        <row r="1334">
          <cell r="B1334" t="str">
            <v>Станция Астра 4 П 850                                       со скидкой</v>
          </cell>
          <cell r="C1334" t="str">
            <v>шт.</v>
          </cell>
          <cell r="D1334">
            <v>1</v>
          </cell>
          <cell r="E1334">
            <v>80900</v>
          </cell>
          <cell r="F1334">
            <v>80900</v>
          </cell>
          <cell r="G1334">
            <v>2</v>
          </cell>
          <cell r="H1334" t="str">
            <v>станция</v>
          </cell>
          <cell r="K1334" t="str">
            <v>00-00001950</v>
          </cell>
        </row>
        <row r="1335">
          <cell r="B1335" t="str">
            <v>Станция Астра 4 П 850                                       со скидкой</v>
          </cell>
          <cell r="C1335" t="str">
            <v>шт.</v>
          </cell>
          <cell r="D1335">
            <v>1</v>
          </cell>
          <cell r="E1335">
            <v>80900</v>
          </cell>
          <cell r="F1335">
            <v>80900</v>
          </cell>
          <cell r="G1335">
            <v>2</v>
          </cell>
          <cell r="H1335" t="str">
            <v>станция</v>
          </cell>
        </row>
        <row r="1336">
          <cell r="B1336" t="str">
            <v>Станция Астра 4 С 850                                       со скидкой</v>
          </cell>
          <cell r="C1336" t="str">
            <v>шт.</v>
          </cell>
          <cell r="D1336">
            <v>1</v>
          </cell>
          <cell r="E1336">
            <v>78900</v>
          </cell>
          <cell r="F1336">
            <v>78900</v>
          </cell>
          <cell r="G1336">
            <v>1</v>
          </cell>
          <cell r="H1336" t="str">
            <v>станция</v>
          </cell>
          <cell r="K1336" t="str">
            <v>00-00000337</v>
          </cell>
        </row>
        <row r="1337">
          <cell r="B1337" t="str">
            <v>Станция Астра 5 П 1000                                       со скидкой</v>
          </cell>
          <cell r="C1337" t="str">
            <v>шт.</v>
          </cell>
          <cell r="D1337">
            <v>1</v>
          </cell>
          <cell r="E1337">
            <v>93700</v>
          </cell>
          <cell r="F1337">
            <v>93700</v>
          </cell>
          <cell r="G1337">
            <v>1</v>
          </cell>
          <cell r="H1337" t="str">
            <v>станция</v>
          </cell>
          <cell r="K1337" t="str">
            <v>00-00000341</v>
          </cell>
        </row>
        <row r="1338">
          <cell r="B1338" t="str">
            <v>Станция Астра 5 П 1500                                       со скидкой</v>
          </cell>
          <cell r="C1338" t="str">
            <v>шт.</v>
          </cell>
          <cell r="D1338">
            <v>1</v>
          </cell>
          <cell r="E1338">
            <v>116100</v>
          </cell>
          <cell r="F1338">
            <v>116100</v>
          </cell>
          <cell r="G1338">
            <v>1</v>
          </cell>
          <cell r="H1338" t="str">
            <v>станция</v>
          </cell>
          <cell r="K1338" t="str">
            <v>00-00000343</v>
          </cell>
        </row>
        <row r="1339">
          <cell r="B1339" t="str">
            <v>Станция Астра 5 П 850                                       со скидкой</v>
          </cell>
          <cell r="C1339" t="str">
            <v>шт.</v>
          </cell>
          <cell r="D1339">
            <v>1</v>
          </cell>
          <cell r="E1339">
            <v>91500</v>
          </cell>
          <cell r="F1339">
            <v>91500</v>
          </cell>
          <cell r="G1339">
            <v>1</v>
          </cell>
          <cell r="H1339" t="str">
            <v>станция</v>
          </cell>
          <cell r="K1339" t="str">
            <v>00-00000339</v>
          </cell>
        </row>
        <row r="1340">
          <cell r="B1340" t="str">
            <v>Станция Астра 5 С 1000                                       со скидкой</v>
          </cell>
          <cell r="C1340" t="str">
            <v>шт.</v>
          </cell>
          <cell r="D1340">
            <v>1</v>
          </cell>
          <cell r="E1340">
            <v>91700</v>
          </cell>
          <cell r="F1340">
            <v>91700</v>
          </cell>
          <cell r="G1340">
            <v>1</v>
          </cell>
          <cell r="H1340" t="str">
            <v>станция</v>
          </cell>
          <cell r="K1340" t="str">
            <v>00-00000340</v>
          </cell>
        </row>
        <row r="1341">
          <cell r="B1341" t="str">
            <v>Станция Астра 5 С 1500                                       со скидкой</v>
          </cell>
          <cell r="C1341" t="str">
            <v>шт.</v>
          </cell>
          <cell r="D1341">
            <v>1</v>
          </cell>
          <cell r="E1341">
            <v>114100</v>
          </cell>
          <cell r="F1341">
            <v>114100</v>
          </cell>
          <cell r="G1341">
            <v>1</v>
          </cell>
          <cell r="H1341" t="str">
            <v>станция</v>
          </cell>
          <cell r="K1341" t="str">
            <v>00-00000342</v>
          </cell>
        </row>
        <row r="1342">
          <cell r="B1342" t="str">
            <v>Станция Астра 5 С 850                                       со скидкой</v>
          </cell>
          <cell r="C1342" t="str">
            <v>шт.</v>
          </cell>
          <cell r="D1342">
            <v>1</v>
          </cell>
          <cell r="E1342">
            <v>89500</v>
          </cell>
          <cell r="F1342">
            <v>89500</v>
          </cell>
          <cell r="G1342">
            <v>1</v>
          </cell>
          <cell r="H1342" t="str">
            <v>станция</v>
          </cell>
          <cell r="K1342" t="str">
            <v>00-00000338</v>
          </cell>
        </row>
        <row r="1343">
          <cell r="B1343" t="str">
            <v>Станция Астра 6 П 1000                                       со скидкой</v>
          </cell>
          <cell r="C1343" t="str">
            <v>шт.</v>
          </cell>
          <cell r="D1343">
            <v>1</v>
          </cell>
          <cell r="E1343">
            <v>99500</v>
          </cell>
          <cell r="F1343">
            <v>99500</v>
          </cell>
          <cell r="G1343">
            <v>1</v>
          </cell>
          <cell r="H1343" t="str">
            <v>станция</v>
          </cell>
          <cell r="K1343" t="str">
            <v>00-00001952</v>
          </cell>
        </row>
        <row r="1344">
          <cell r="B1344" t="str">
            <v>Станция Астра 6 П 1500                                       со скидкой</v>
          </cell>
          <cell r="C1344" t="str">
            <v>шт.</v>
          </cell>
          <cell r="D1344">
            <v>1</v>
          </cell>
          <cell r="E1344">
            <v>116800</v>
          </cell>
          <cell r="F1344">
            <v>116800</v>
          </cell>
          <cell r="G1344">
            <v>1</v>
          </cell>
          <cell r="H1344" t="str">
            <v>станция</v>
          </cell>
          <cell r="K1344" t="str">
            <v>00-00001953</v>
          </cell>
        </row>
        <row r="1345">
          <cell r="B1345" t="str">
            <v>Станция Астра 6 П 850                                       со скидкой</v>
          </cell>
          <cell r="C1345" t="str">
            <v>шт.</v>
          </cell>
          <cell r="D1345">
            <v>1</v>
          </cell>
          <cell r="E1345">
            <v>97200</v>
          </cell>
          <cell r="F1345">
            <v>97200</v>
          </cell>
          <cell r="G1345">
            <v>1</v>
          </cell>
          <cell r="H1345" t="str">
            <v>станция</v>
          </cell>
          <cell r="K1345" t="str">
            <v>00-00001951</v>
          </cell>
        </row>
        <row r="1346">
          <cell r="B1346" t="str">
            <v>Станция Астра 6 С 1000                                       со скидкой</v>
          </cell>
          <cell r="C1346" t="str">
            <v>шт.</v>
          </cell>
          <cell r="D1346">
            <v>1</v>
          </cell>
          <cell r="E1346">
            <v>97500</v>
          </cell>
          <cell r="F1346">
            <v>97500</v>
          </cell>
          <cell r="G1346">
            <v>1</v>
          </cell>
          <cell r="H1346" t="str">
            <v>станция</v>
          </cell>
          <cell r="K1346" t="str">
            <v>00-00000345</v>
          </cell>
        </row>
        <row r="1347">
          <cell r="B1347" t="str">
            <v>Станция Астра 6 С 1500                                       со скидкой</v>
          </cell>
          <cell r="C1347" t="str">
            <v>шт.</v>
          </cell>
          <cell r="D1347">
            <v>1</v>
          </cell>
          <cell r="E1347">
            <v>114800</v>
          </cell>
          <cell r="F1347">
            <v>114800</v>
          </cell>
          <cell r="G1347">
            <v>1</v>
          </cell>
          <cell r="H1347" t="str">
            <v>станция</v>
          </cell>
          <cell r="K1347" t="str">
            <v>00-00000346</v>
          </cell>
        </row>
        <row r="1348">
          <cell r="B1348" t="str">
            <v>Станция Астра 6 С 850                                       со скидкой</v>
          </cell>
          <cell r="C1348" t="str">
            <v>шт.</v>
          </cell>
          <cell r="D1348">
            <v>1</v>
          </cell>
          <cell r="E1348">
            <v>95200</v>
          </cell>
          <cell r="F1348">
            <v>95200</v>
          </cell>
          <cell r="G1348">
            <v>1</v>
          </cell>
          <cell r="H1348" t="str">
            <v>станция</v>
          </cell>
          <cell r="K1348" t="str">
            <v>00-00000344</v>
          </cell>
        </row>
        <row r="1349">
          <cell r="B1349" t="str">
            <v>Станция Астра 7 П 1000                                       со скидкой</v>
          </cell>
          <cell r="C1349" t="str">
            <v>шт.</v>
          </cell>
          <cell r="D1349">
            <v>1</v>
          </cell>
          <cell r="E1349">
            <v>109500</v>
          </cell>
          <cell r="F1349">
            <v>109500</v>
          </cell>
          <cell r="G1349">
            <v>1</v>
          </cell>
          <cell r="H1349" t="str">
            <v>станция</v>
          </cell>
          <cell r="K1349" t="str">
            <v>00-00001955</v>
          </cell>
        </row>
        <row r="1350">
          <cell r="B1350" t="str">
            <v>Станция Астра 7 П 1500                                       со скидкой</v>
          </cell>
          <cell r="C1350" t="str">
            <v>шт.</v>
          </cell>
          <cell r="D1350">
            <v>1</v>
          </cell>
          <cell r="E1350">
            <v>126000</v>
          </cell>
          <cell r="F1350">
            <v>126000</v>
          </cell>
          <cell r="G1350">
            <v>1</v>
          </cell>
          <cell r="H1350" t="str">
            <v>станция</v>
          </cell>
          <cell r="K1350" t="str">
            <v>00-00001956</v>
          </cell>
        </row>
        <row r="1351">
          <cell r="B1351" t="str">
            <v>Станция Астра 7 П 850                                       со скидкой</v>
          </cell>
          <cell r="C1351" t="str">
            <v>шт.</v>
          </cell>
          <cell r="D1351">
            <v>1</v>
          </cell>
          <cell r="E1351">
            <v>108000</v>
          </cell>
          <cell r="F1351">
            <v>108000</v>
          </cell>
          <cell r="G1351">
            <v>1</v>
          </cell>
          <cell r="H1351" t="str">
            <v>станция</v>
          </cell>
          <cell r="K1351" t="str">
            <v>00-00001954</v>
          </cell>
        </row>
        <row r="1352">
          <cell r="B1352" t="str">
            <v>Станция Астра 7 С 1000                                       со скидкой</v>
          </cell>
          <cell r="C1352" t="str">
            <v>шт.</v>
          </cell>
          <cell r="D1352">
            <v>1</v>
          </cell>
          <cell r="E1352">
            <v>107500</v>
          </cell>
          <cell r="F1352">
            <v>107500</v>
          </cell>
          <cell r="G1352">
            <v>1</v>
          </cell>
          <cell r="H1352" t="str">
            <v>станция</v>
          </cell>
          <cell r="K1352" t="str">
            <v>00-00000348</v>
          </cell>
        </row>
        <row r="1353">
          <cell r="B1353" t="str">
            <v>Станция Астра 7 С 1500                                       со скидкой</v>
          </cell>
          <cell r="C1353" t="str">
            <v>шт.</v>
          </cell>
          <cell r="D1353">
            <v>1</v>
          </cell>
          <cell r="E1353">
            <v>124000</v>
          </cell>
          <cell r="F1353">
            <v>124000</v>
          </cell>
          <cell r="G1353">
            <v>1</v>
          </cell>
          <cell r="H1353" t="str">
            <v>станция</v>
          </cell>
          <cell r="K1353" t="str">
            <v>00-00000349</v>
          </cell>
        </row>
        <row r="1354">
          <cell r="B1354" t="str">
            <v>Станция Астра 7 С 850                                       со скидкой</v>
          </cell>
          <cell r="C1354" t="str">
            <v>шт.</v>
          </cell>
          <cell r="D1354">
            <v>1</v>
          </cell>
          <cell r="E1354">
            <v>106000</v>
          </cell>
          <cell r="F1354">
            <v>106000</v>
          </cell>
          <cell r="G1354">
            <v>1</v>
          </cell>
          <cell r="H1354" t="str">
            <v>станция</v>
          </cell>
          <cell r="K1354" t="str">
            <v>00-00000347</v>
          </cell>
        </row>
        <row r="1355">
          <cell r="B1355" t="str">
            <v>Станция Астра 8 П 1000                                       со скидкой</v>
          </cell>
          <cell r="C1355" t="str">
            <v>шт.</v>
          </cell>
          <cell r="D1355">
            <v>1</v>
          </cell>
          <cell r="E1355">
            <v>114500</v>
          </cell>
          <cell r="F1355">
            <v>114500</v>
          </cell>
          <cell r="G1355">
            <v>1</v>
          </cell>
          <cell r="H1355" t="str">
            <v>станция</v>
          </cell>
          <cell r="K1355" t="str">
            <v>00-00000353</v>
          </cell>
        </row>
        <row r="1356">
          <cell r="B1356" t="str">
            <v>Станция Астра 8 П 1500                                       со скидкой</v>
          </cell>
          <cell r="C1356" t="str">
            <v>шт.</v>
          </cell>
          <cell r="D1356">
            <v>1</v>
          </cell>
          <cell r="E1356">
            <v>127000</v>
          </cell>
          <cell r="F1356">
            <v>127000</v>
          </cell>
          <cell r="G1356">
            <v>1</v>
          </cell>
          <cell r="H1356" t="str">
            <v>станция</v>
          </cell>
          <cell r="K1356" t="str">
            <v>00-00000355</v>
          </cell>
        </row>
        <row r="1357">
          <cell r="B1357" t="str">
            <v>Станция Астра 8 П 850                                       со скидкой</v>
          </cell>
          <cell r="C1357" t="str">
            <v>шт.</v>
          </cell>
          <cell r="D1357">
            <v>1</v>
          </cell>
          <cell r="E1357">
            <v>111500</v>
          </cell>
          <cell r="F1357">
            <v>111500</v>
          </cell>
          <cell r="G1357">
            <v>1</v>
          </cell>
          <cell r="H1357" t="str">
            <v>станция</v>
          </cell>
          <cell r="K1357" t="str">
            <v>00-00000351</v>
          </cell>
        </row>
        <row r="1358">
          <cell r="B1358" t="str">
            <v>Станция Астра 8 С 1000                                       со скидкой</v>
          </cell>
          <cell r="C1358" t="str">
            <v>шт.</v>
          </cell>
          <cell r="D1358">
            <v>1</v>
          </cell>
          <cell r="E1358">
            <v>112500</v>
          </cell>
          <cell r="F1358">
            <v>112500</v>
          </cell>
          <cell r="G1358">
            <v>1</v>
          </cell>
          <cell r="H1358" t="str">
            <v>станция</v>
          </cell>
          <cell r="K1358" t="str">
            <v>00-00000352</v>
          </cell>
        </row>
        <row r="1359">
          <cell r="B1359" t="str">
            <v>Станция Астра 8 С 1500                                       со скидкой</v>
          </cell>
          <cell r="C1359" t="str">
            <v>шт.</v>
          </cell>
          <cell r="D1359">
            <v>1</v>
          </cell>
          <cell r="E1359">
            <v>125000</v>
          </cell>
          <cell r="F1359">
            <v>125000</v>
          </cell>
          <cell r="G1359">
            <v>1</v>
          </cell>
          <cell r="H1359" t="str">
            <v>станция</v>
          </cell>
          <cell r="K1359" t="str">
            <v>00-00000354</v>
          </cell>
        </row>
        <row r="1360">
          <cell r="B1360" t="str">
            <v>Станция Астра 8 С 850                                       со скидкой</v>
          </cell>
          <cell r="C1360" t="str">
            <v>шт.</v>
          </cell>
          <cell r="D1360">
            <v>1</v>
          </cell>
          <cell r="E1360">
            <v>109500</v>
          </cell>
          <cell r="F1360">
            <v>109500</v>
          </cell>
          <cell r="G1360">
            <v>1</v>
          </cell>
          <cell r="H1360" t="str">
            <v>станция</v>
          </cell>
          <cell r="K1360" t="str">
            <v>00-00000350</v>
          </cell>
        </row>
        <row r="1361">
          <cell r="B1361" t="str">
            <v>Станция Астра 9 П 1000                                       со скидкой</v>
          </cell>
          <cell r="C1361" t="str">
            <v>шт.</v>
          </cell>
          <cell r="D1361">
            <v>1</v>
          </cell>
          <cell r="E1361">
            <v>120500</v>
          </cell>
          <cell r="F1361">
            <v>120500</v>
          </cell>
          <cell r="G1361">
            <v>1</v>
          </cell>
          <cell r="H1361" t="str">
            <v>станция</v>
          </cell>
          <cell r="K1361" t="str">
            <v>00-00001958</v>
          </cell>
        </row>
        <row r="1362">
          <cell r="B1362" t="str">
            <v>Станция Астра 9 П 1500                                       со скидкой</v>
          </cell>
          <cell r="C1362" t="str">
            <v>шт.</v>
          </cell>
          <cell r="D1362">
            <v>1</v>
          </cell>
          <cell r="E1362">
            <v>133500</v>
          </cell>
          <cell r="F1362">
            <v>133500</v>
          </cell>
          <cell r="G1362">
            <v>1</v>
          </cell>
          <cell r="H1362" t="str">
            <v>станция</v>
          </cell>
          <cell r="K1362" t="str">
            <v>00-00001959</v>
          </cell>
        </row>
        <row r="1363">
          <cell r="B1363" t="str">
            <v>Станция Астра 9 П 850                                       со скидкой</v>
          </cell>
          <cell r="C1363" t="str">
            <v>шт.</v>
          </cell>
          <cell r="D1363">
            <v>1</v>
          </cell>
          <cell r="E1363">
            <v>117900</v>
          </cell>
          <cell r="F1363">
            <v>117900</v>
          </cell>
          <cell r="G1363">
            <v>1</v>
          </cell>
          <cell r="H1363" t="str">
            <v>станция</v>
          </cell>
          <cell r="K1363" t="str">
            <v>00-00001957</v>
          </cell>
        </row>
        <row r="1364">
          <cell r="B1364" t="str">
            <v>Станция Астра 9 С 1000                                       со скидкой</v>
          </cell>
          <cell r="C1364" t="str">
            <v>шт.</v>
          </cell>
          <cell r="D1364">
            <v>1</v>
          </cell>
          <cell r="E1364">
            <v>117000</v>
          </cell>
          <cell r="F1364">
            <v>117000</v>
          </cell>
          <cell r="G1364">
            <v>1</v>
          </cell>
          <cell r="H1364" t="str">
            <v>станция</v>
          </cell>
          <cell r="K1364" t="str">
            <v>00-00000357</v>
          </cell>
        </row>
        <row r="1365">
          <cell r="B1365" t="str">
            <v>Станция Астра 9 С 1500                                       со скидкой</v>
          </cell>
          <cell r="C1365" t="str">
            <v>шт.</v>
          </cell>
          <cell r="D1365">
            <v>1</v>
          </cell>
          <cell r="E1365">
            <v>130500</v>
          </cell>
          <cell r="F1365">
            <v>130500</v>
          </cell>
          <cell r="G1365">
            <v>1</v>
          </cell>
          <cell r="H1365" t="str">
            <v>станция</v>
          </cell>
          <cell r="K1365" t="str">
            <v>00-00000358</v>
          </cell>
        </row>
        <row r="1366">
          <cell r="B1366" t="str">
            <v>Станция Астра 9 С 850                                       со скидкой</v>
          </cell>
          <cell r="C1366" t="str">
            <v>шт.</v>
          </cell>
          <cell r="D1366">
            <v>1</v>
          </cell>
          <cell r="E1366">
            <v>114400</v>
          </cell>
          <cell r="F1366">
            <v>114400</v>
          </cell>
          <cell r="G1366">
            <v>1</v>
          </cell>
          <cell r="H1366" t="str">
            <v>станция</v>
          </cell>
          <cell r="K1366" t="str">
            <v>00-00000356</v>
          </cell>
        </row>
        <row r="1367">
          <cell r="B1367" t="str">
            <v>Станция БиоДека 10 П 1000                                      со скидкой</v>
          </cell>
          <cell r="C1367" t="str">
            <v>шт.</v>
          </cell>
          <cell r="D1367">
            <v>1</v>
          </cell>
          <cell r="E1367">
            <v>138820</v>
          </cell>
          <cell r="F1367">
            <v>138820</v>
          </cell>
          <cell r="G1367">
            <v>1</v>
          </cell>
          <cell r="H1367" t="str">
            <v>станция</v>
          </cell>
          <cell r="K1367" t="str">
            <v>00-00000382</v>
          </cell>
        </row>
        <row r="1368">
          <cell r="B1368" t="str">
            <v>Станция БиоДека 10 П 1500                                      со скидкой</v>
          </cell>
          <cell r="C1368" t="str">
            <v>шт.</v>
          </cell>
          <cell r="D1368">
            <v>1</v>
          </cell>
          <cell r="E1368">
            <v>160000</v>
          </cell>
          <cell r="F1368">
            <v>160000</v>
          </cell>
          <cell r="G1368">
            <v>1</v>
          </cell>
          <cell r="H1368" t="str">
            <v>станция</v>
          </cell>
          <cell r="K1368" t="str">
            <v>00-00000384</v>
          </cell>
        </row>
        <row r="1369">
          <cell r="B1369" t="str">
            <v>Станция БиоДека 10 П 800                                      со скидкой</v>
          </cell>
          <cell r="C1369" t="str">
            <v>шт.</v>
          </cell>
          <cell r="D1369">
            <v>1</v>
          </cell>
          <cell r="E1369">
            <v>131780</v>
          </cell>
          <cell r="F1369">
            <v>131780</v>
          </cell>
          <cell r="G1369">
            <v>1</v>
          </cell>
          <cell r="H1369" t="str">
            <v>станция</v>
          </cell>
          <cell r="K1369" t="str">
            <v>00-00000380</v>
          </cell>
        </row>
        <row r="1370">
          <cell r="B1370" t="str">
            <v>Станция БиоДека 10 С 1000                                      со скидкой</v>
          </cell>
          <cell r="C1370" t="str">
            <v>шт.</v>
          </cell>
          <cell r="D1370">
            <v>1</v>
          </cell>
          <cell r="E1370">
            <v>136820</v>
          </cell>
          <cell r="F1370">
            <v>136820</v>
          </cell>
          <cell r="G1370">
            <v>1</v>
          </cell>
          <cell r="H1370" t="str">
            <v>станция</v>
          </cell>
          <cell r="K1370" t="str">
            <v>00-00000381</v>
          </cell>
        </row>
        <row r="1371">
          <cell r="B1371" t="str">
            <v>Станция БиоДека 10 С 1500                                      со скидкой</v>
          </cell>
          <cell r="C1371" t="str">
            <v>шт.</v>
          </cell>
          <cell r="D1371">
            <v>1</v>
          </cell>
          <cell r="E1371">
            <v>158000</v>
          </cell>
          <cell r="F1371">
            <v>158000</v>
          </cell>
          <cell r="G1371">
            <v>1</v>
          </cell>
          <cell r="H1371" t="str">
            <v>станция</v>
          </cell>
          <cell r="K1371" t="str">
            <v>00-00000383</v>
          </cell>
        </row>
        <row r="1372">
          <cell r="B1372" t="str">
            <v>Станция БиоДека 10 С 800                                      со скидкой</v>
          </cell>
          <cell r="C1372" t="str">
            <v>шт.</v>
          </cell>
          <cell r="D1372">
            <v>1</v>
          </cell>
          <cell r="E1372">
            <v>129780</v>
          </cell>
          <cell r="F1372">
            <v>129780</v>
          </cell>
          <cell r="G1372">
            <v>1</v>
          </cell>
          <cell r="H1372" t="str">
            <v>станция</v>
          </cell>
          <cell r="K1372" t="str">
            <v>00-00000379</v>
          </cell>
        </row>
        <row r="1373">
          <cell r="B1373" t="str">
            <v>Станция БиоДека 15 П 1000                                      со скидкой</v>
          </cell>
          <cell r="C1373" t="str">
            <v>шт.</v>
          </cell>
          <cell r="D1373">
            <v>1</v>
          </cell>
          <cell r="E1373">
            <v>171000</v>
          </cell>
          <cell r="F1373">
            <v>171000</v>
          </cell>
          <cell r="G1373">
            <v>1</v>
          </cell>
          <cell r="H1373" t="str">
            <v>станция</v>
          </cell>
          <cell r="K1373" t="str">
            <v>00-00000388</v>
          </cell>
        </row>
        <row r="1374">
          <cell r="B1374" t="str">
            <v>Станция БиоДека 15 П 1500                                      со скидкой</v>
          </cell>
          <cell r="C1374" t="str">
            <v>шт.</v>
          </cell>
          <cell r="D1374">
            <v>1</v>
          </cell>
          <cell r="E1374">
            <v>178840</v>
          </cell>
          <cell r="F1374">
            <v>178840</v>
          </cell>
          <cell r="G1374">
            <v>1</v>
          </cell>
          <cell r="H1374" t="str">
            <v>станция</v>
          </cell>
          <cell r="K1374" t="str">
            <v>00-00000390</v>
          </cell>
        </row>
        <row r="1375">
          <cell r="B1375" t="str">
            <v>Станция БиоДека 15 П 800                                      со скидкой</v>
          </cell>
          <cell r="C1375" t="str">
            <v>шт.</v>
          </cell>
          <cell r="D1375">
            <v>1</v>
          </cell>
          <cell r="E1375">
            <v>160940</v>
          </cell>
          <cell r="F1375">
            <v>160940</v>
          </cell>
          <cell r="G1375">
            <v>1</v>
          </cell>
          <cell r="H1375" t="str">
            <v>станция</v>
          </cell>
          <cell r="K1375" t="str">
            <v>00-00000386</v>
          </cell>
        </row>
        <row r="1376">
          <cell r="B1376" t="str">
            <v>Станция БиоДека 15 С 1000                                      со скидкой</v>
          </cell>
          <cell r="C1376" t="str">
            <v>шт.</v>
          </cell>
          <cell r="D1376">
            <v>1</v>
          </cell>
          <cell r="E1376">
            <v>169000</v>
          </cell>
          <cell r="F1376">
            <v>169000</v>
          </cell>
          <cell r="G1376">
            <v>1</v>
          </cell>
          <cell r="H1376" t="str">
            <v>станция</v>
          </cell>
          <cell r="K1376" t="str">
            <v>00-00000387</v>
          </cell>
        </row>
        <row r="1377">
          <cell r="B1377" t="str">
            <v>Станция БиоДека 15 С 1500                                      со скидкой</v>
          </cell>
          <cell r="C1377" t="str">
            <v>шт.</v>
          </cell>
          <cell r="D1377">
            <v>1</v>
          </cell>
          <cell r="E1377">
            <v>176840</v>
          </cell>
          <cell r="F1377">
            <v>176840</v>
          </cell>
          <cell r="G1377">
            <v>1</v>
          </cell>
          <cell r="H1377" t="str">
            <v>станция</v>
          </cell>
          <cell r="K1377" t="str">
            <v>00-00000389</v>
          </cell>
        </row>
        <row r="1378">
          <cell r="B1378" t="str">
            <v>Станция БиоДека 15 С 800                                      со скидкой</v>
          </cell>
          <cell r="C1378" t="str">
            <v>шт.</v>
          </cell>
          <cell r="D1378">
            <v>1</v>
          </cell>
          <cell r="E1378">
            <v>158940</v>
          </cell>
          <cell r="F1378">
            <v>158940</v>
          </cell>
          <cell r="G1378">
            <v>1</v>
          </cell>
          <cell r="H1378" t="str">
            <v>станция</v>
          </cell>
          <cell r="K1378" t="str">
            <v>00-00000385</v>
          </cell>
        </row>
        <row r="1379">
          <cell r="B1379" t="str">
            <v>Станция БиоДека 20 П 1000                                      со скидкой</v>
          </cell>
          <cell r="C1379" t="str">
            <v>шт.</v>
          </cell>
          <cell r="D1379">
            <v>1</v>
          </cell>
          <cell r="E1379">
            <v>223650</v>
          </cell>
          <cell r="F1379">
            <v>223650</v>
          </cell>
          <cell r="G1379">
            <v>1</v>
          </cell>
          <cell r="H1379" t="str">
            <v>станция</v>
          </cell>
          <cell r="K1379" t="str">
            <v>00-00000394</v>
          </cell>
        </row>
        <row r="1380">
          <cell r="B1380" t="str">
            <v>Станция БиоДека 20 П 1500                                      со скидкой</v>
          </cell>
          <cell r="C1380" t="str">
            <v>шт.</v>
          </cell>
          <cell r="D1380">
            <v>1</v>
          </cell>
          <cell r="E1380">
            <v>238420</v>
          </cell>
          <cell r="F1380">
            <v>238420</v>
          </cell>
          <cell r="G1380">
            <v>1</v>
          </cell>
          <cell r="H1380" t="str">
            <v>станция</v>
          </cell>
          <cell r="K1380" t="str">
            <v>00-00000396</v>
          </cell>
        </row>
        <row r="1381">
          <cell r="B1381" t="str">
            <v>Станция БиоДека 20 П 800                                      со скидкой</v>
          </cell>
          <cell r="C1381" t="str">
            <v>шт.</v>
          </cell>
          <cell r="D1381">
            <v>1</v>
          </cell>
          <cell r="E1381">
            <v>217050</v>
          </cell>
          <cell r="F1381">
            <v>217050</v>
          </cell>
          <cell r="G1381">
            <v>1</v>
          </cell>
          <cell r="H1381" t="str">
            <v>станция</v>
          </cell>
          <cell r="K1381" t="str">
            <v>00-00000392</v>
          </cell>
        </row>
        <row r="1382">
          <cell r="B1382" t="str">
            <v>Станция БиоДека 20 С 1000                                      со скидкой</v>
          </cell>
          <cell r="C1382" t="str">
            <v>шт.</v>
          </cell>
          <cell r="D1382">
            <v>1</v>
          </cell>
          <cell r="E1382">
            <v>221650</v>
          </cell>
          <cell r="F1382">
            <v>221650</v>
          </cell>
          <cell r="G1382">
            <v>1</v>
          </cell>
          <cell r="H1382" t="str">
            <v>станция</v>
          </cell>
          <cell r="K1382" t="str">
            <v>00-00000393</v>
          </cell>
        </row>
        <row r="1383">
          <cell r="B1383" t="str">
            <v>Станция БиоДека 20 С 1500                                      со скидкой</v>
          </cell>
          <cell r="C1383" t="str">
            <v>шт.</v>
          </cell>
          <cell r="D1383">
            <v>1</v>
          </cell>
          <cell r="E1383">
            <v>236420</v>
          </cell>
          <cell r="F1383">
            <v>236420</v>
          </cell>
          <cell r="G1383">
            <v>1</v>
          </cell>
          <cell r="H1383" t="str">
            <v>станция</v>
          </cell>
          <cell r="K1383" t="str">
            <v>00-00000395</v>
          </cell>
        </row>
        <row r="1384">
          <cell r="B1384" t="str">
            <v>Станция БиоДека 20 С 800                                      со скидкой</v>
          </cell>
          <cell r="C1384" t="str">
            <v>шт.</v>
          </cell>
          <cell r="D1384">
            <v>1</v>
          </cell>
          <cell r="E1384">
            <v>215050</v>
          </cell>
          <cell r="F1384">
            <v>215050</v>
          </cell>
          <cell r="G1384">
            <v>1</v>
          </cell>
          <cell r="H1384" t="str">
            <v>станция</v>
          </cell>
          <cell r="K1384" t="str">
            <v>00-00000391</v>
          </cell>
        </row>
        <row r="1385">
          <cell r="B1385" t="str">
            <v>Станция БиоДека 3 П 600                                      со скидкой</v>
          </cell>
          <cell r="C1385" t="str">
            <v>шт.</v>
          </cell>
          <cell r="D1385">
            <v>1</v>
          </cell>
          <cell r="E1385">
            <v>71300</v>
          </cell>
          <cell r="F1385">
            <v>71300</v>
          </cell>
          <cell r="G1385">
            <v>1</v>
          </cell>
          <cell r="H1385" t="str">
            <v>станция</v>
          </cell>
          <cell r="K1385" t="str">
            <v>00-00000366</v>
          </cell>
        </row>
        <row r="1386">
          <cell r="B1386" t="str">
            <v>Станция БиоДека 3 С 600                                      со скидкой</v>
          </cell>
          <cell r="C1386" t="str">
            <v>шт.</v>
          </cell>
          <cell r="D1386">
            <v>1</v>
          </cell>
          <cell r="E1386">
            <v>69300</v>
          </cell>
          <cell r="F1386">
            <v>69300</v>
          </cell>
          <cell r="G1386">
            <v>1</v>
          </cell>
          <cell r="H1386" t="str">
            <v>станция</v>
          </cell>
          <cell r="K1386" t="str">
            <v>00-00000365</v>
          </cell>
        </row>
        <row r="1387">
          <cell r="B1387" t="str">
            <v>Станция БиоДека 5 П 1300                                      со скидкой</v>
          </cell>
          <cell r="C1387" t="str">
            <v>шт.</v>
          </cell>
          <cell r="D1387">
            <v>1</v>
          </cell>
          <cell r="E1387">
            <v>85680</v>
          </cell>
          <cell r="F1387">
            <v>85680</v>
          </cell>
          <cell r="G1387">
            <v>1</v>
          </cell>
          <cell r="H1387" t="str">
            <v>станция</v>
          </cell>
          <cell r="K1387" t="str">
            <v>00-00000370</v>
          </cell>
        </row>
        <row r="1388">
          <cell r="B1388" t="str">
            <v>Станция БиоДека 5 П 1800                                      со скидкой</v>
          </cell>
          <cell r="C1388" t="str">
            <v>шт.</v>
          </cell>
          <cell r="D1388">
            <v>1</v>
          </cell>
          <cell r="E1388">
            <v>109890</v>
          </cell>
          <cell r="F1388">
            <v>109890</v>
          </cell>
          <cell r="G1388">
            <v>1</v>
          </cell>
          <cell r="H1388" t="str">
            <v>станция</v>
          </cell>
          <cell r="K1388" t="str">
            <v>00-00000372</v>
          </cell>
        </row>
        <row r="1389">
          <cell r="B1389" t="str">
            <v>Станция БиоДека 5 П 800                                      со скидкой</v>
          </cell>
          <cell r="C1389" t="str">
            <v>шт.</v>
          </cell>
          <cell r="D1389">
            <v>1</v>
          </cell>
          <cell r="E1389">
            <v>78600</v>
          </cell>
          <cell r="F1389">
            <v>78600</v>
          </cell>
          <cell r="G1389">
            <v>1</v>
          </cell>
          <cell r="H1389" t="str">
            <v>станция</v>
          </cell>
          <cell r="K1389" t="str">
            <v>00-00000368</v>
          </cell>
        </row>
        <row r="1390">
          <cell r="B1390" t="str">
            <v>Станция БиоДека 5 С 1300                                      со скидкой</v>
          </cell>
          <cell r="C1390" t="str">
            <v>шт.</v>
          </cell>
          <cell r="D1390">
            <v>1</v>
          </cell>
          <cell r="E1390">
            <v>83680</v>
          </cell>
          <cell r="F1390">
            <v>83680</v>
          </cell>
          <cell r="G1390">
            <v>1</v>
          </cell>
          <cell r="H1390" t="str">
            <v>станция</v>
          </cell>
          <cell r="K1390" t="str">
            <v>00-00000369</v>
          </cell>
        </row>
        <row r="1391">
          <cell r="B1391" t="str">
            <v>Станция БиоДека 5 С 1800                                      со скидкой</v>
          </cell>
          <cell r="C1391" t="str">
            <v>шт.</v>
          </cell>
          <cell r="D1391">
            <v>1</v>
          </cell>
          <cell r="E1391">
            <v>107890</v>
          </cell>
          <cell r="F1391">
            <v>107890</v>
          </cell>
          <cell r="G1391">
            <v>1</v>
          </cell>
          <cell r="H1391" t="str">
            <v>станция</v>
          </cell>
          <cell r="K1391" t="str">
            <v>00-00000371</v>
          </cell>
        </row>
        <row r="1392">
          <cell r="B1392" t="str">
            <v>Станция БиоДека 5 С 800                                      со скидкой</v>
          </cell>
          <cell r="C1392" t="str">
            <v>шт.</v>
          </cell>
          <cell r="D1392">
            <v>1</v>
          </cell>
          <cell r="E1392">
            <v>76600</v>
          </cell>
          <cell r="F1392">
            <v>76600</v>
          </cell>
          <cell r="G1392">
            <v>1</v>
          </cell>
          <cell r="H1392" t="str">
            <v>станция</v>
          </cell>
          <cell r="K1392" t="str">
            <v>00-00000367</v>
          </cell>
        </row>
        <row r="1393">
          <cell r="B1393" t="str">
            <v>Станция БиоДека 8 П 1300                                      со скидкой</v>
          </cell>
          <cell r="C1393" t="str">
            <v>шт.</v>
          </cell>
          <cell r="D1393">
            <v>1</v>
          </cell>
          <cell r="E1393">
            <v>115350</v>
          </cell>
          <cell r="F1393">
            <v>115350</v>
          </cell>
          <cell r="G1393">
            <v>1</v>
          </cell>
          <cell r="H1393" t="str">
            <v>станция</v>
          </cell>
          <cell r="K1393" t="str">
            <v>00-00000376</v>
          </cell>
        </row>
        <row r="1394">
          <cell r="B1394" t="str">
            <v>Станция БиоДека 8 П 1800                                      со скидкой</v>
          </cell>
          <cell r="C1394" t="str">
            <v>шт.</v>
          </cell>
          <cell r="D1394">
            <v>1</v>
          </cell>
          <cell r="E1394">
            <v>126700</v>
          </cell>
          <cell r="F1394">
            <v>126700</v>
          </cell>
          <cell r="G1394">
            <v>1</v>
          </cell>
          <cell r="H1394" t="str">
            <v>станция</v>
          </cell>
          <cell r="K1394" t="str">
            <v>00-00000378</v>
          </cell>
        </row>
        <row r="1395">
          <cell r="B1395" t="str">
            <v>Станция БиоДека 8 П 800                                      со скидкой</v>
          </cell>
          <cell r="C1395" t="str">
            <v>шт.</v>
          </cell>
          <cell r="D1395">
            <v>1</v>
          </cell>
          <cell r="E1395">
            <v>104980</v>
          </cell>
          <cell r="F1395">
            <v>104980</v>
          </cell>
          <cell r="G1395">
            <v>1</v>
          </cell>
          <cell r="H1395" t="str">
            <v>станция</v>
          </cell>
          <cell r="K1395" t="str">
            <v>00-00000374</v>
          </cell>
        </row>
        <row r="1396">
          <cell r="B1396" t="str">
            <v>Станция БиоДека 8 С 1300                                      со скидкой</v>
          </cell>
          <cell r="C1396" t="str">
            <v>шт.</v>
          </cell>
          <cell r="D1396">
            <v>1</v>
          </cell>
          <cell r="E1396">
            <v>113350</v>
          </cell>
          <cell r="F1396">
            <v>113350</v>
          </cell>
          <cell r="G1396">
            <v>1</v>
          </cell>
          <cell r="H1396" t="str">
            <v>станция</v>
          </cell>
          <cell r="K1396" t="str">
            <v>00-00000375</v>
          </cell>
        </row>
        <row r="1397">
          <cell r="B1397" t="str">
            <v>Станция БиоДека 8 С 1800                                      со скидкой</v>
          </cell>
          <cell r="C1397" t="str">
            <v>шт.</v>
          </cell>
          <cell r="D1397">
            <v>1</v>
          </cell>
          <cell r="E1397">
            <v>124700</v>
          </cell>
          <cell r="F1397">
            <v>124700</v>
          </cell>
          <cell r="G1397">
            <v>1</v>
          </cell>
          <cell r="H1397" t="str">
            <v>станция</v>
          </cell>
          <cell r="K1397" t="str">
            <v>00-00000377</v>
          </cell>
        </row>
        <row r="1398">
          <cell r="B1398" t="str">
            <v>Станция БиоДека 8 С 800                                      со скидкой</v>
          </cell>
          <cell r="C1398" t="str">
            <v>шт.</v>
          </cell>
          <cell r="D1398">
            <v>1</v>
          </cell>
          <cell r="E1398">
            <v>102980</v>
          </cell>
          <cell r="F1398">
            <v>102980</v>
          </cell>
          <cell r="G1398">
            <v>1</v>
          </cell>
          <cell r="H1398" t="str">
            <v>станция</v>
          </cell>
          <cell r="K1398" t="str">
            <v>00-00000373</v>
          </cell>
        </row>
        <row r="1399">
          <cell r="B1399" t="str">
            <v>Станция БиоПурит 2 С 500                                      со скидкой</v>
          </cell>
          <cell r="C1399" t="str">
            <v>шт.</v>
          </cell>
          <cell r="D1399">
            <v>1</v>
          </cell>
          <cell r="F1399">
            <v>0</v>
          </cell>
          <cell r="G1399">
            <v>1</v>
          </cell>
          <cell r="H1399" t="str">
            <v>станция</v>
          </cell>
          <cell r="K1399" t="str">
            <v>00-00000435</v>
          </cell>
        </row>
        <row r="1400">
          <cell r="B1400" t="str">
            <v>Станция БиоПурит 2 С 500 ВШУ                                     со скидкой</v>
          </cell>
          <cell r="C1400" t="str">
            <v>шт.</v>
          </cell>
          <cell r="D1400">
            <v>1</v>
          </cell>
          <cell r="E1400">
            <v>0</v>
          </cell>
          <cell r="F1400">
            <v>0</v>
          </cell>
          <cell r="G1400">
            <v>1</v>
          </cell>
          <cell r="H1400" t="str">
            <v>станция</v>
          </cell>
          <cell r="K1400" t="str">
            <v>00-00000440</v>
          </cell>
        </row>
        <row r="1401">
          <cell r="B1401" t="str">
            <v>Станция БиоПурит 3 С 630                                      со скидкой</v>
          </cell>
          <cell r="C1401" t="str">
            <v>шт.</v>
          </cell>
          <cell r="D1401">
            <v>1</v>
          </cell>
          <cell r="E1401">
            <v>72990</v>
          </cell>
          <cell r="F1401">
            <v>72990</v>
          </cell>
          <cell r="G1401">
            <v>1</v>
          </cell>
          <cell r="H1401" t="str">
            <v>станция</v>
          </cell>
          <cell r="K1401" t="str">
            <v>00-00000436</v>
          </cell>
        </row>
        <row r="1402">
          <cell r="B1402" t="str">
            <v>Станция БиоПурит 3 С 630 ВШУ                                     со скидкой</v>
          </cell>
          <cell r="C1402" t="str">
            <v>шт.</v>
          </cell>
          <cell r="D1402">
            <v>1</v>
          </cell>
          <cell r="E1402">
            <v>78990</v>
          </cell>
          <cell r="F1402">
            <v>78990</v>
          </cell>
          <cell r="G1402">
            <v>1</v>
          </cell>
          <cell r="H1402" t="str">
            <v>станция</v>
          </cell>
          <cell r="K1402" t="str">
            <v>00-00000441</v>
          </cell>
        </row>
        <row r="1403">
          <cell r="B1403" t="str">
            <v>Станция БиоПурит 5 С 1130                                      со скидкой</v>
          </cell>
          <cell r="C1403" t="str">
            <v>шт.</v>
          </cell>
          <cell r="D1403">
            <v>1</v>
          </cell>
          <cell r="E1403">
            <v>98990</v>
          </cell>
          <cell r="F1403">
            <v>98990</v>
          </cell>
          <cell r="G1403">
            <v>1</v>
          </cell>
          <cell r="H1403" t="str">
            <v>станция</v>
          </cell>
          <cell r="K1403" t="str">
            <v>00-00000438</v>
          </cell>
        </row>
        <row r="1404">
          <cell r="B1404" t="str">
            <v>Станция БиоПурит 5 С 1130 ВШУ                                     со скидкой</v>
          </cell>
          <cell r="C1404" t="str">
            <v>шт.</v>
          </cell>
          <cell r="D1404">
            <v>1</v>
          </cell>
          <cell r="E1404">
            <v>104990</v>
          </cell>
          <cell r="F1404">
            <v>104990</v>
          </cell>
          <cell r="G1404">
            <v>1</v>
          </cell>
          <cell r="H1404" t="str">
            <v>станция</v>
          </cell>
          <cell r="K1404" t="str">
            <v>00-00000443</v>
          </cell>
        </row>
        <row r="1405">
          <cell r="B1405" t="str">
            <v>Станция БиоПурит 5 С 630                                      со скидкой</v>
          </cell>
          <cell r="C1405" t="str">
            <v>шт.</v>
          </cell>
          <cell r="D1405">
            <v>1</v>
          </cell>
          <cell r="E1405">
            <v>82990</v>
          </cell>
          <cell r="F1405">
            <v>82990</v>
          </cell>
          <cell r="G1405">
            <v>1</v>
          </cell>
          <cell r="H1405" t="str">
            <v>станция</v>
          </cell>
          <cell r="K1405" t="str">
            <v>00-00000437</v>
          </cell>
        </row>
        <row r="1406">
          <cell r="B1406" t="str">
            <v>Станция БиоПурит 5 С 630 ВШУ                                     со скидкой</v>
          </cell>
          <cell r="C1406" t="str">
            <v>шт.</v>
          </cell>
          <cell r="D1406">
            <v>1</v>
          </cell>
          <cell r="E1406">
            <v>88990</v>
          </cell>
          <cell r="F1406">
            <v>88990</v>
          </cell>
          <cell r="G1406">
            <v>1</v>
          </cell>
          <cell r="H1406" t="str">
            <v>станция</v>
          </cell>
          <cell r="K1406" t="str">
            <v>00-00000442</v>
          </cell>
        </row>
        <row r="1407">
          <cell r="B1407" t="str">
            <v>Станция БиоПурит 8 С 1130                                      со скидкой</v>
          </cell>
          <cell r="C1407" t="str">
            <v>шт.</v>
          </cell>
          <cell r="D1407">
            <v>1</v>
          </cell>
          <cell r="E1407">
            <v>122990</v>
          </cell>
          <cell r="F1407">
            <v>122990</v>
          </cell>
          <cell r="G1407">
            <v>1</v>
          </cell>
          <cell r="H1407" t="str">
            <v>станция</v>
          </cell>
          <cell r="K1407" t="str">
            <v>00-00000465</v>
          </cell>
        </row>
        <row r="1408">
          <cell r="B1408" t="str">
            <v>Станция БиоПурит 8 С 1130 ВШУ                                     со скидкой</v>
          </cell>
          <cell r="C1408" t="str">
            <v>шт.</v>
          </cell>
          <cell r="D1408">
            <v>1</v>
          </cell>
          <cell r="E1408">
            <v>128990</v>
          </cell>
          <cell r="F1408">
            <v>128990</v>
          </cell>
          <cell r="G1408">
            <v>1</v>
          </cell>
          <cell r="H1408" t="str">
            <v>станция</v>
          </cell>
          <cell r="K1408" t="str">
            <v>00-00000445</v>
          </cell>
        </row>
        <row r="1409">
          <cell r="B1409" t="str">
            <v>Станция БиоПурит 8 С 630                                      со скидкой</v>
          </cell>
          <cell r="C1409" t="str">
            <v>шт.</v>
          </cell>
          <cell r="D1409">
            <v>1</v>
          </cell>
          <cell r="E1409">
            <v>99990</v>
          </cell>
          <cell r="F1409">
            <v>99990</v>
          </cell>
          <cell r="G1409">
            <v>1</v>
          </cell>
          <cell r="H1409" t="str">
            <v>станция</v>
          </cell>
          <cell r="K1409" t="str">
            <v>00-00000439</v>
          </cell>
        </row>
        <row r="1410">
          <cell r="B1410" t="str">
            <v>Станция БиоПурит 8 С 630 ВШУ                                     со скидкой</v>
          </cell>
          <cell r="C1410" t="str">
            <v>шт.</v>
          </cell>
          <cell r="D1410">
            <v>1</v>
          </cell>
          <cell r="E1410">
            <v>105990</v>
          </cell>
          <cell r="F1410">
            <v>105990</v>
          </cell>
          <cell r="G1410">
            <v>1</v>
          </cell>
          <cell r="H1410" t="str">
            <v>станция</v>
          </cell>
          <cell r="K1410" t="str">
            <v>00-00000444</v>
          </cell>
        </row>
        <row r="1411">
          <cell r="B1411" t="str">
            <v>Станция Евробион АРТ 10 П 1200</v>
          </cell>
          <cell r="C1411" t="str">
            <v>шт.</v>
          </cell>
          <cell r="D1411">
            <v>1</v>
          </cell>
          <cell r="E1411">
            <v>168500</v>
          </cell>
          <cell r="F1411">
            <v>168500</v>
          </cell>
          <cell r="G1411">
            <v>1</v>
          </cell>
          <cell r="H1411" t="str">
            <v>станция</v>
          </cell>
          <cell r="K1411" t="str">
            <v>00-00000499</v>
          </cell>
        </row>
        <row r="1412">
          <cell r="B1412" t="str">
            <v>Станция Евробион АРТ 10 П 600</v>
          </cell>
          <cell r="C1412" t="str">
            <v>шт.</v>
          </cell>
          <cell r="D1412">
            <v>1</v>
          </cell>
          <cell r="E1412">
            <v>149000</v>
          </cell>
          <cell r="F1412">
            <v>149000</v>
          </cell>
          <cell r="G1412">
            <v>1</v>
          </cell>
          <cell r="H1412" t="str">
            <v>станция</v>
          </cell>
          <cell r="K1412" t="str">
            <v>00-00000495</v>
          </cell>
        </row>
        <row r="1413">
          <cell r="B1413" t="str">
            <v>Станция Евробион АРТ 10 П 750</v>
          </cell>
          <cell r="C1413" t="str">
            <v>шт.</v>
          </cell>
          <cell r="D1413">
            <v>1</v>
          </cell>
          <cell r="E1413">
            <v>156000</v>
          </cell>
          <cell r="F1413">
            <v>156000</v>
          </cell>
          <cell r="G1413">
            <v>1</v>
          </cell>
          <cell r="H1413" t="str">
            <v>станция</v>
          </cell>
          <cell r="K1413" t="str">
            <v>00-00000497</v>
          </cell>
        </row>
        <row r="1414">
          <cell r="B1414" t="str">
            <v>Станция Евробион АРТ 10 С 1200</v>
          </cell>
          <cell r="C1414" t="str">
            <v>шт.</v>
          </cell>
          <cell r="D1414">
            <v>1</v>
          </cell>
          <cell r="E1414">
            <v>162500</v>
          </cell>
          <cell r="F1414">
            <v>162500</v>
          </cell>
          <cell r="G1414">
            <v>1</v>
          </cell>
          <cell r="H1414" t="str">
            <v>станция</v>
          </cell>
          <cell r="K1414" t="str">
            <v>00-00000498</v>
          </cell>
        </row>
        <row r="1415">
          <cell r="B1415" t="str">
            <v>Станция Евробион АРТ 10 С 600</v>
          </cell>
          <cell r="C1415" t="str">
            <v>шт.</v>
          </cell>
          <cell r="D1415">
            <v>1</v>
          </cell>
          <cell r="E1415">
            <v>143000</v>
          </cell>
          <cell r="F1415">
            <v>143000</v>
          </cell>
          <cell r="G1415">
            <v>1</v>
          </cell>
          <cell r="H1415" t="str">
            <v>станция</v>
          </cell>
          <cell r="K1415" t="str">
            <v>00-00000494</v>
          </cell>
        </row>
        <row r="1416">
          <cell r="B1416" t="str">
            <v>Станция Евробион АРТ 10 С 750</v>
          </cell>
          <cell r="C1416" t="str">
            <v>шт.</v>
          </cell>
          <cell r="D1416">
            <v>1</v>
          </cell>
          <cell r="E1416">
            <v>150000</v>
          </cell>
          <cell r="F1416">
            <v>150000</v>
          </cell>
          <cell r="G1416">
            <v>1</v>
          </cell>
          <cell r="H1416" t="str">
            <v>станция</v>
          </cell>
          <cell r="K1416" t="str">
            <v>00-00000496</v>
          </cell>
        </row>
        <row r="1417">
          <cell r="B1417" t="str">
            <v>Станция Евробион АРТ 15 П 1200</v>
          </cell>
          <cell r="C1417" t="str">
            <v>шт.</v>
          </cell>
          <cell r="D1417">
            <v>1</v>
          </cell>
          <cell r="E1417">
            <v>202300</v>
          </cell>
          <cell r="F1417">
            <v>202300</v>
          </cell>
          <cell r="G1417">
            <v>1</v>
          </cell>
          <cell r="H1417" t="str">
            <v>станция</v>
          </cell>
          <cell r="K1417" t="str">
            <v>00-00000505</v>
          </cell>
        </row>
        <row r="1418">
          <cell r="B1418" t="str">
            <v>Станция Евробион АРТ 15 П 600</v>
          </cell>
          <cell r="C1418" t="str">
            <v>шт.</v>
          </cell>
          <cell r="D1418">
            <v>1</v>
          </cell>
          <cell r="E1418">
            <v>178000</v>
          </cell>
          <cell r="F1418">
            <v>178000</v>
          </cell>
          <cell r="G1418">
            <v>1</v>
          </cell>
          <cell r="H1418" t="str">
            <v>станция</v>
          </cell>
          <cell r="K1418" t="str">
            <v>00-00000501</v>
          </cell>
        </row>
        <row r="1419">
          <cell r="B1419" t="str">
            <v>Станция Евробион АРТ 15 П 750</v>
          </cell>
          <cell r="C1419" t="str">
            <v>шт.</v>
          </cell>
          <cell r="D1419">
            <v>1</v>
          </cell>
          <cell r="E1419">
            <v>184800</v>
          </cell>
          <cell r="F1419">
            <v>184800</v>
          </cell>
          <cell r="G1419">
            <v>1</v>
          </cell>
          <cell r="H1419" t="str">
            <v>станция</v>
          </cell>
          <cell r="K1419" t="str">
            <v>00-00000503</v>
          </cell>
        </row>
        <row r="1420">
          <cell r="B1420" t="str">
            <v>Станция Евробион АРТ 15 С 1200</v>
          </cell>
          <cell r="C1420" t="str">
            <v>шт.</v>
          </cell>
          <cell r="D1420">
            <v>1</v>
          </cell>
          <cell r="E1420">
            <v>196300</v>
          </cell>
          <cell r="F1420">
            <v>196300</v>
          </cell>
          <cell r="G1420">
            <v>1</v>
          </cell>
          <cell r="H1420" t="str">
            <v>станция</v>
          </cell>
          <cell r="K1420" t="str">
            <v>00-00000504</v>
          </cell>
        </row>
        <row r="1421">
          <cell r="B1421" t="str">
            <v>Станция Евробион АРТ 15 С 600</v>
          </cell>
          <cell r="C1421" t="str">
            <v>шт.</v>
          </cell>
          <cell r="D1421">
            <v>1</v>
          </cell>
          <cell r="E1421">
            <v>172000</v>
          </cell>
          <cell r="F1421">
            <v>172000</v>
          </cell>
          <cell r="G1421">
            <v>1</v>
          </cell>
          <cell r="H1421" t="str">
            <v>станция</v>
          </cell>
          <cell r="K1421" t="str">
            <v>00-00000500</v>
          </cell>
        </row>
        <row r="1422">
          <cell r="B1422" t="str">
            <v>Станция Евробион АРТ 15 С 750</v>
          </cell>
          <cell r="C1422" t="str">
            <v>шт.</v>
          </cell>
          <cell r="D1422">
            <v>1</v>
          </cell>
          <cell r="E1422">
            <v>178800</v>
          </cell>
          <cell r="F1422">
            <v>178800</v>
          </cell>
          <cell r="G1422">
            <v>1</v>
          </cell>
          <cell r="H1422" t="str">
            <v>станция</v>
          </cell>
          <cell r="K1422" t="str">
            <v>00-00000502</v>
          </cell>
        </row>
        <row r="1423">
          <cell r="B1423" t="str">
            <v>Станция Евробион АРТ 4 С 600</v>
          </cell>
          <cell r="C1423" t="str">
            <v>шт.</v>
          </cell>
          <cell r="D1423">
            <v>1</v>
          </cell>
          <cell r="E1423">
            <v>82000</v>
          </cell>
          <cell r="F1423">
            <v>82000</v>
          </cell>
          <cell r="G1423">
            <v>1</v>
          </cell>
          <cell r="H1423" t="str">
            <v>станция</v>
          </cell>
          <cell r="K1423" t="str">
            <v>00-00000477</v>
          </cell>
        </row>
        <row r="1424">
          <cell r="B1424" t="str">
            <v>Станция Евробион АРТ 5 П 1200</v>
          </cell>
          <cell r="C1424" t="str">
            <v>шт.</v>
          </cell>
          <cell r="D1424">
            <v>1</v>
          </cell>
          <cell r="E1424">
            <v>112000</v>
          </cell>
          <cell r="F1424">
            <v>112000</v>
          </cell>
          <cell r="G1424">
            <v>1</v>
          </cell>
          <cell r="H1424" t="str">
            <v>станция</v>
          </cell>
          <cell r="K1424" t="str">
            <v>00-00000483</v>
          </cell>
        </row>
        <row r="1425">
          <cell r="B1425" t="str">
            <v>Станция Евробион АРТ 5 П 1600</v>
          </cell>
          <cell r="C1425" t="str">
            <v>шт.</v>
          </cell>
          <cell r="D1425">
            <v>1</v>
          </cell>
          <cell r="E1425">
            <v>124000</v>
          </cell>
          <cell r="F1425">
            <v>124000</v>
          </cell>
          <cell r="G1425">
            <v>1</v>
          </cell>
          <cell r="H1425" t="str">
            <v>станция</v>
          </cell>
          <cell r="K1425" t="str">
            <v>00-00000485</v>
          </cell>
        </row>
        <row r="1426">
          <cell r="B1426" t="str">
            <v>Станция Евробион АРТ 5 П 600</v>
          </cell>
          <cell r="C1426" t="str">
            <v>шт.</v>
          </cell>
          <cell r="D1426">
            <v>1</v>
          </cell>
          <cell r="E1426">
            <v>91000</v>
          </cell>
          <cell r="F1426">
            <v>91000</v>
          </cell>
          <cell r="G1426">
            <v>1</v>
          </cell>
          <cell r="H1426" t="str">
            <v>станция</v>
          </cell>
          <cell r="K1426" t="str">
            <v>00-00000479</v>
          </cell>
        </row>
        <row r="1427">
          <cell r="B1427" t="str">
            <v>Станция Евробион АРТ 5 П 900</v>
          </cell>
          <cell r="C1427" t="str">
            <v>шт.</v>
          </cell>
          <cell r="D1427">
            <v>1</v>
          </cell>
          <cell r="E1427">
            <v>97700</v>
          </cell>
          <cell r="F1427">
            <v>97700</v>
          </cell>
          <cell r="G1427">
            <v>1</v>
          </cell>
          <cell r="H1427" t="str">
            <v>станция</v>
          </cell>
          <cell r="K1427" t="str">
            <v>00-00000481</v>
          </cell>
        </row>
        <row r="1428">
          <cell r="B1428" t="str">
            <v>Станция Евробион АРТ 5 С 1200</v>
          </cell>
          <cell r="C1428" t="str">
            <v>шт.</v>
          </cell>
          <cell r="D1428">
            <v>1</v>
          </cell>
          <cell r="E1428">
            <v>106000</v>
          </cell>
          <cell r="F1428">
            <v>106000</v>
          </cell>
          <cell r="G1428">
            <v>1</v>
          </cell>
          <cell r="H1428" t="str">
            <v>станция</v>
          </cell>
          <cell r="K1428" t="str">
            <v>00-00000482</v>
          </cell>
        </row>
        <row r="1429">
          <cell r="B1429" t="str">
            <v>Станция Евробион АРТ 5 С 1600</v>
          </cell>
          <cell r="C1429" t="str">
            <v>шт.</v>
          </cell>
          <cell r="D1429">
            <v>1</v>
          </cell>
          <cell r="E1429">
            <v>118000</v>
          </cell>
          <cell r="F1429">
            <v>118000</v>
          </cell>
          <cell r="G1429">
            <v>1</v>
          </cell>
          <cell r="H1429" t="str">
            <v>станция</v>
          </cell>
          <cell r="K1429" t="str">
            <v>00-00000484</v>
          </cell>
        </row>
        <row r="1430">
          <cell r="B1430" t="str">
            <v>Станция Евробион АРТ 5 С 600</v>
          </cell>
          <cell r="C1430" t="str">
            <v>шт.</v>
          </cell>
          <cell r="D1430">
            <v>1</v>
          </cell>
          <cell r="E1430">
            <v>85000</v>
          </cell>
          <cell r="F1430">
            <v>85000</v>
          </cell>
          <cell r="G1430">
            <v>1</v>
          </cell>
          <cell r="H1430" t="str">
            <v>станция</v>
          </cell>
          <cell r="K1430" t="str">
            <v>00-00000478</v>
          </cell>
        </row>
        <row r="1431">
          <cell r="B1431" t="str">
            <v>Станция Евробион АРТ 5 С 900</v>
          </cell>
          <cell r="C1431" t="str">
            <v>шт.</v>
          </cell>
          <cell r="D1431">
            <v>1</v>
          </cell>
          <cell r="E1431">
            <v>91700</v>
          </cell>
          <cell r="F1431">
            <v>91700</v>
          </cell>
          <cell r="G1431">
            <v>1</v>
          </cell>
          <cell r="H1431" t="str">
            <v>станция</v>
          </cell>
          <cell r="K1431" t="str">
            <v>00-00000480</v>
          </cell>
        </row>
        <row r="1432">
          <cell r="B1432" t="str">
            <v>Станция Евробион АРТ 8 П 1200</v>
          </cell>
          <cell r="C1432" t="str">
            <v>шт.</v>
          </cell>
          <cell r="D1432">
            <v>1</v>
          </cell>
          <cell r="E1432">
            <v>136000</v>
          </cell>
          <cell r="F1432">
            <v>136000</v>
          </cell>
          <cell r="G1432">
            <v>1</v>
          </cell>
          <cell r="H1432" t="str">
            <v>станция</v>
          </cell>
          <cell r="K1432" t="str">
            <v>00-00000491</v>
          </cell>
        </row>
        <row r="1433">
          <cell r="B1433" t="str">
            <v>Станция Евробион АРТ 8 П 1600</v>
          </cell>
          <cell r="C1433" t="str">
            <v>шт.</v>
          </cell>
          <cell r="D1433">
            <v>1</v>
          </cell>
          <cell r="E1433">
            <v>161000</v>
          </cell>
          <cell r="F1433">
            <v>161000</v>
          </cell>
          <cell r="G1433">
            <v>1</v>
          </cell>
          <cell r="H1433" t="str">
            <v>станция</v>
          </cell>
          <cell r="K1433" t="str">
            <v>00-00000493</v>
          </cell>
        </row>
        <row r="1434">
          <cell r="B1434" t="str">
            <v>Станция Евробион АРТ 8 П 600</v>
          </cell>
          <cell r="C1434" t="str">
            <v>шт.</v>
          </cell>
          <cell r="D1434">
            <v>1</v>
          </cell>
          <cell r="E1434">
            <v>121000</v>
          </cell>
          <cell r="F1434">
            <v>121000</v>
          </cell>
          <cell r="G1434">
            <v>1</v>
          </cell>
          <cell r="H1434" t="str">
            <v>станция</v>
          </cell>
          <cell r="K1434" t="str">
            <v>00-00000487</v>
          </cell>
        </row>
        <row r="1435">
          <cell r="B1435" t="str">
            <v>Станция Евробион АРТ 8 П 900</v>
          </cell>
          <cell r="C1435" t="str">
            <v>шт.</v>
          </cell>
          <cell r="D1435">
            <v>1</v>
          </cell>
          <cell r="E1435">
            <v>127000</v>
          </cell>
          <cell r="F1435">
            <v>127000</v>
          </cell>
          <cell r="G1435">
            <v>1</v>
          </cell>
          <cell r="H1435" t="str">
            <v>станция</v>
          </cell>
          <cell r="K1435" t="str">
            <v>00-00000489</v>
          </cell>
        </row>
        <row r="1436">
          <cell r="B1436" t="str">
            <v>Станция Евробион АРТ 8 С 1200</v>
          </cell>
          <cell r="C1436" t="str">
            <v>шт.</v>
          </cell>
          <cell r="D1436">
            <v>1</v>
          </cell>
          <cell r="E1436">
            <v>130000</v>
          </cell>
          <cell r="F1436">
            <v>130000</v>
          </cell>
          <cell r="G1436">
            <v>1</v>
          </cell>
          <cell r="H1436" t="str">
            <v>станция</v>
          </cell>
          <cell r="K1436" t="str">
            <v>00-00000490</v>
          </cell>
        </row>
        <row r="1437">
          <cell r="B1437" t="str">
            <v>Станция Евробион АРТ 8 С 1600</v>
          </cell>
          <cell r="C1437" t="str">
            <v>шт.</v>
          </cell>
          <cell r="D1437">
            <v>1</v>
          </cell>
          <cell r="E1437">
            <v>155000</v>
          </cell>
          <cell r="F1437">
            <v>155000</v>
          </cell>
          <cell r="G1437">
            <v>1</v>
          </cell>
          <cell r="H1437" t="str">
            <v>станция</v>
          </cell>
          <cell r="K1437" t="str">
            <v>00-00000492</v>
          </cell>
        </row>
        <row r="1438">
          <cell r="B1438" t="str">
            <v>Станция Евробион АРТ 8 С 600</v>
          </cell>
          <cell r="C1438" t="str">
            <v>шт.</v>
          </cell>
          <cell r="D1438">
            <v>1</v>
          </cell>
          <cell r="E1438">
            <v>115000</v>
          </cell>
          <cell r="F1438">
            <v>115000</v>
          </cell>
          <cell r="G1438">
            <v>1</v>
          </cell>
          <cell r="H1438" t="str">
            <v>станция</v>
          </cell>
          <cell r="K1438" t="str">
            <v>00-00000486</v>
          </cell>
        </row>
        <row r="1439">
          <cell r="B1439" t="str">
            <v>Станция Евробион АРТ 8 С 900</v>
          </cell>
          <cell r="C1439" t="str">
            <v>шт.</v>
          </cell>
          <cell r="D1439">
            <v>1</v>
          </cell>
          <cell r="E1439">
            <v>121000</v>
          </cell>
          <cell r="F1439">
            <v>121000</v>
          </cell>
          <cell r="G1439">
            <v>1</v>
          </cell>
          <cell r="H1439" t="str">
            <v>станция</v>
          </cell>
          <cell r="K1439" t="str">
            <v>00-00000488</v>
          </cell>
        </row>
        <row r="1440">
          <cell r="B1440" t="str">
            <v>Станция Евробион Русин 4 П 600</v>
          </cell>
          <cell r="C1440" t="str">
            <v>шт.</v>
          </cell>
          <cell r="D1440">
            <v>1</v>
          </cell>
          <cell r="E1440">
            <v>80000</v>
          </cell>
          <cell r="F1440">
            <v>80000</v>
          </cell>
          <cell r="G1440">
            <v>1</v>
          </cell>
          <cell r="H1440" t="str">
            <v>станция</v>
          </cell>
          <cell r="K1440" t="str">
            <v>00-00001961</v>
          </cell>
        </row>
        <row r="1441">
          <cell r="B1441" t="str">
            <v>Станция Евробион Русин 4 С 600</v>
          </cell>
          <cell r="C1441" t="str">
            <v>шт.</v>
          </cell>
          <cell r="D1441">
            <v>1</v>
          </cell>
          <cell r="E1441">
            <v>73000</v>
          </cell>
          <cell r="F1441">
            <v>73000</v>
          </cell>
          <cell r="G1441">
            <v>1</v>
          </cell>
          <cell r="H1441" t="str">
            <v>станция</v>
          </cell>
          <cell r="K1441" t="str">
            <v>00-00001960</v>
          </cell>
        </row>
        <row r="1442">
          <cell r="B1442" t="str">
            <v>Станция Евробион Русин 5 П 600</v>
          </cell>
          <cell r="C1442" t="str">
            <v>шт.</v>
          </cell>
          <cell r="D1442">
            <v>1</v>
          </cell>
          <cell r="E1442">
            <v>83000</v>
          </cell>
          <cell r="F1442">
            <v>83000</v>
          </cell>
          <cell r="G1442">
            <v>1</v>
          </cell>
          <cell r="H1442" t="str">
            <v>станция</v>
          </cell>
          <cell r="K1442" t="str">
            <v>00-00000476</v>
          </cell>
        </row>
        <row r="1443">
          <cell r="B1443" t="str">
            <v>Станция Евробион Русин 5 С 600</v>
          </cell>
          <cell r="C1443" t="str">
            <v>шт.</v>
          </cell>
          <cell r="D1443">
            <v>1</v>
          </cell>
          <cell r="E1443">
            <v>76000</v>
          </cell>
          <cell r="F1443">
            <v>76000</v>
          </cell>
          <cell r="G1443">
            <v>1</v>
          </cell>
          <cell r="H1443" t="str">
            <v>станция</v>
          </cell>
          <cell r="K1443" t="str">
            <v>00-00000475</v>
          </cell>
        </row>
        <row r="1444">
          <cell r="B1444" t="str">
            <v>Станция Евролос БИО 10</v>
          </cell>
          <cell r="C1444" t="str">
            <v>шт.</v>
          </cell>
          <cell r="D1444">
            <v>1</v>
          </cell>
          <cell r="E1444">
            <v>120000</v>
          </cell>
          <cell r="F1444">
            <v>114000</v>
          </cell>
          <cell r="G1444">
            <v>1</v>
          </cell>
          <cell r="H1444" t="str">
            <v>станция</v>
          </cell>
          <cell r="K1444" t="str">
            <v>00-00001972</v>
          </cell>
        </row>
        <row r="1445">
          <cell r="B1445" t="str">
            <v>Станция Евролос БИО 10+ (пр)</v>
          </cell>
          <cell r="C1445" t="str">
            <v>шт.</v>
          </cell>
          <cell r="D1445">
            <v>1</v>
          </cell>
          <cell r="E1445">
            <v>125000</v>
          </cell>
          <cell r="F1445">
            <v>118750</v>
          </cell>
          <cell r="G1445">
            <v>1</v>
          </cell>
          <cell r="H1445" t="str">
            <v>станция</v>
          </cell>
          <cell r="K1445" t="str">
            <v>00-00001973</v>
          </cell>
        </row>
        <row r="1446">
          <cell r="B1446" t="str">
            <v>Станция Евролос БИО 12</v>
          </cell>
          <cell r="C1446" t="str">
            <v>шт.</v>
          </cell>
          <cell r="D1446">
            <v>1</v>
          </cell>
          <cell r="E1446">
            <v>132000</v>
          </cell>
          <cell r="F1446">
            <v>125400</v>
          </cell>
          <cell r="G1446">
            <v>1</v>
          </cell>
          <cell r="H1446" t="str">
            <v>станция</v>
          </cell>
          <cell r="K1446" t="str">
            <v>00-00001974</v>
          </cell>
        </row>
        <row r="1447">
          <cell r="B1447" t="str">
            <v>Станция Евролос БИО 12+ (пр)</v>
          </cell>
          <cell r="C1447" t="str">
            <v>шт.</v>
          </cell>
          <cell r="D1447">
            <v>1</v>
          </cell>
          <cell r="E1447">
            <v>136000</v>
          </cell>
          <cell r="F1447">
            <v>129200</v>
          </cell>
          <cell r="G1447">
            <v>1</v>
          </cell>
          <cell r="H1447" t="str">
            <v>станция</v>
          </cell>
          <cell r="K1447" t="str">
            <v>00-00001975</v>
          </cell>
        </row>
        <row r="1448">
          <cell r="B1448" t="str">
            <v>Станция Евролос БИО 15</v>
          </cell>
          <cell r="C1448" t="str">
            <v>шт.</v>
          </cell>
          <cell r="D1448">
            <v>1</v>
          </cell>
          <cell r="E1448">
            <v>150000</v>
          </cell>
          <cell r="F1448">
            <v>142500</v>
          </cell>
          <cell r="G1448">
            <v>1</v>
          </cell>
          <cell r="H1448" t="str">
            <v>станция</v>
          </cell>
          <cell r="K1448" t="str">
            <v>00-00001976</v>
          </cell>
        </row>
        <row r="1449">
          <cell r="B1449" t="str">
            <v>Станция Евролос БИО 15+ (пр)</v>
          </cell>
          <cell r="C1449" t="str">
            <v>шт.</v>
          </cell>
          <cell r="D1449">
            <v>1</v>
          </cell>
          <cell r="E1449">
            <v>156000</v>
          </cell>
          <cell r="F1449">
            <v>148200</v>
          </cell>
          <cell r="G1449">
            <v>1</v>
          </cell>
          <cell r="H1449" t="str">
            <v>станция</v>
          </cell>
          <cell r="K1449" t="str">
            <v>00-00001977</v>
          </cell>
        </row>
        <row r="1450">
          <cell r="B1450" t="str">
            <v>Станция Евролос БИО 3</v>
          </cell>
          <cell r="C1450" t="str">
            <v>шт.</v>
          </cell>
          <cell r="D1450">
            <v>1</v>
          </cell>
          <cell r="E1450">
            <v>60000</v>
          </cell>
          <cell r="F1450">
            <v>57000</v>
          </cell>
          <cell r="G1450">
            <v>1</v>
          </cell>
          <cell r="H1450" t="str">
            <v>станция</v>
          </cell>
          <cell r="K1450" t="str">
            <v>00-00001962</v>
          </cell>
        </row>
        <row r="1451">
          <cell r="B1451" t="str">
            <v>Станция Евролос БИО 3+ (пр)</v>
          </cell>
          <cell r="C1451" t="str">
            <v>шт.</v>
          </cell>
          <cell r="D1451">
            <v>1</v>
          </cell>
          <cell r="E1451">
            <v>67000</v>
          </cell>
          <cell r="F1451">
            <v>63650</v>
          </cell>
          <cell r="G1451">
            <v>1</v>
          </cell>
          <cell r="H1451" t="str">
            <v>станция</v>
          </cell>
          <cell r="K1451" t="str">
            <v>00-00001963</v>
          </cell>
        </row>
        <row r="1452">
          <cell r="B1452" t="str">
            <v>Станция Евролос БИО 4</v>
          </cell>
          <cell r="C1452" t="str">
            <v>шт.</v>
          </cell>
          <cell r="D1452">
            <v>1</v>
          </cell>
          <cell r="E1452">
            <v>64000</v>
          </cell>
          <cell r="F1452">
            <v>60800</v>
          </cell>
          <cell r="G1452">
            <v>1</v>
          </cell>
          <cell r="H1452" t="str">
            <v>станция</v>
          </cell>
          <cell r="K1452" t="str">
            <v>00-00001964</v>
          </cell>
        </row>
        <row r="1453">
          <cell r="B1453" t="str">
            <v>Станция Евролос БИО 4+ (пр)</v>
          </cell>
          <cell r="C1453" t="str">
            <v>шт.</v>
          </cell>
          <cell r="D1453">
            <v>1</v>
          </cell>
          <cell r="E1453">
            <v>71000</v>
          </cell>
          <cell r="F1453">
            <v>67450</v>
          </cell>
          <cell r="G1453">
            <v>1</v>
          </cell>
          <cell r="H1453" t="str">
            <v>станция</v>
          </cell>
          <cell r="K1453" t="str">
            <v>00-00001965</v>
          </cell>
        </row>
        <row r="1454">
          <cell r="B1454" t="str">
            <v>Станция Евролос БИО 5</v>
          </cell>
          <cell r="C1454" t="str">
            <v>шт.</v>
          </cell>
          <cell r="D1454">
            <v>1</v>
          </cell>
          <cell r="E1454">
            <v>71000</v>
          </cell>
          <cell r="F1454">
            <v>67450</v>
          </cell>
          <cell r="G1454">
            <v>1</v>
          </cell>
          <cell r="H1454" t="str">
            <v>станция</v>
          </cell>
          <cell r="K1454" t="str">
            <v>00-00001966</v>
          </cell>
        </row>
        <row r="1455">
          <cell r="B1455" t="str">
            <v>Станция Евролос БИО 5+ (пр)</v>
          </cell>
          <cell r="C1455" t="str">
            <v>шт.</v>
          </cell>
          <cell r="D1455">
            <v>1</v>
          </cell>
          <cell r="E1455">
            <v>76000</v>
          </cell>
          <cell r="F1455">
            <v>72200</v>
          </cell>
          <cell r="G1455">
            <v>1</v>
          </cell>
          <cell r="H1455" t="str">
            <v>станция</v>
          </cell>
          <cell r="K1455" t="str">
            <v>00-00001967</v>
          </cell>
        </row>
        <row r="1456">
          <cell r="B1456" t="str">
            <v>Станция Евролос БИО 6</v>
          </cell>
          <cell r="C1456" t="str">
            <v>шт.</v>
          </cell>
          <cell r="D1456">
            <v>1</v>
          </cell>
          <cell r="E1456">
            <v>78000</v>
          </cell>
          <cell r="F1456">
            <v>74100</v>
          </cell>
          <cell r="G1456">
            <v>1</v>
          </cell>
          <cell r="H1456" t="str">
            <v>станция</v>
          </cell>
          <cell r="K1456" t="str">
            <v>00-00001968</v>
          </cell>
        </row>
        <row r="1457">
          <cell r="B1457" t="str">
            <v>Станция Евролос БИО 6+ (пр)</v>
          </cell>
          <cell r="C1457" t="str">
            <v>шт.</v>
          </cell>
          <cell r="D1457">
            <v>1</v>
          </cell>
          <cell r="E1457">
            <v>85000</v>
          </cell>
          <cell r="F1457">
            <v>80750</v>
          </cell>
          <cell r="G1457">
            <v>1</v>
          </cell>
          <cell r="H1457" t="str">
            <v>станция</v>
          </cell>
          <cell r="K1457" t="str">
            <v>00-00001969</v>
          </cell>
        </row>
        <row r="1458">
          <cell r="B1458" t="str">
            <v>Станция Евролос БИО 8</v>
          </cell>
          <cell r="C1458" t="str">
            <v>шт.</v>
          </cell>
          <cell r="D1458">
            <v>1</v>
          </cell>
          <cell r="E1458">
            <v>96000</v>
          </cell>
          <cell r="F1458">
            <v>91200</v>
          </cell>
          <cell r="G1458">
            <v>1</v>
          </cell>
          <cell r="H1458" t="str">
            <v>станция</v>
          </cell>
          <cell r="K1458" t="str">
            <v>00-00001970</v>
          </cell>
        </row>
        <row r="1459">
          <cell r="B1459" t="str">
            <v>Станция Евролос БИО 8+ (пр)</v>
          </cell>
          <cell r="C1459" t="str">
            <v>шт.</v>
          </cell>
          <cell r="D1459">
            <v>1</v>
          </cell>
          <cell r="E1459">
            <v>100000</v>
          </cell>
          <cell r="F1459">
            <v>95000</v>
          </cell>
          <cell r="G1459">
            <v>1</v>
          </cell>
          <cell r="H1459" t="str">
            <v>станция</v>
          </cell>
          <cell r="K1459" t="str">
            <v>00-00001971</v>
          </cell>
        </row>
        <row r="1460">
          <cell r="B1460" t="str">
            <v>Станция Каскад 5 S</v>
          </cell>
          <cell r="C1460" t="str">
            <v>шт.</v>
          </cell>
          <cell r="E1460">
            <v>89400</v>
          </cell>
          <cell r="F1460">
            <v>0</v>
          </cell>
          <cell r="G1460">
            <v>1</v>
          </cell>
        </row>
        <row r="1461">
          <cell r="B1461" t="str">
            <v>Станция Каскад 8 L</v>
          </cell>
          <cell r="C1461" t="str">
            <v>шт.</v>
          </cell>
          <cell r="E1461">
            <v>121100</v>
          </cell>
          <cell r="F1461">
            <v>0</v>
          </cell>
          <cell r="G1461">
            <v>1</v>
          </cell>
        </row>
        <row r="1462">
          <cell r="B1462" t="str">
            <v>Станция Каскад 8 S</v>
          </cell>
          <cell r="C1462" t="str">
            <v>шт.</v>
          </cell>
          <cell r="E1462">
            <v>109100</v>
          </cell>
          <cell r="F1462">
            <v>0</v>
          </cell>
          <cell r="G1462">
            <v>1</v>
          </cell>
        </row>
        <row r="1463">
          <cell r="B1463" t="str">
            <v>Станция Коло Веси 10  1200                                       со скидкой</v>
          </cell>
          <cell r="C1463" t="str">
            <v>шт.</v>
          </cell>
          <cell r="D1463">
            <v>1</v>
          </cell>
          <cell r="E1463">
            <v>159800</v>
          </cell>
          <cell r="F1463">
            <v>159800</v>
          </cell>
          <cell r="G1463">
            <v>1</v>
          </cell>
          <cell r="H1463" t="str">
            <v>станция</v>
          </cell>
          <cell r="K1463" t="str">
            <v>00-00000460</v>
          </cell>
        </row>
        <row r="1464">
          <cell r="B1464" t="str">
            <v>Станция Коло Веси 10  600                                       со скидкой</v>
          </cell>
          <cell r="C1464" t="str">
            <v>шт.</v>
          </cell>
          <cell r="D1464">
            <v>1</v>
          </cell>
          <cell r="E1464">
            <v>149900</v>
          </cell>
          <cell r="F1464">
            <v>149900</v>
          </cell>
          <cell r="G1464">
            <v>1</v>
          </cell>
          <cell r="H1464" t="str">
            <v>станция</v>
          </cell>
          <cell r="K1464" t="str">
            <v>00-00000452</v>
          </cell>
        </row>
        <row r="1465">
          <cell r="B1465" t="str">
            <v>Станция Коло Веси 10  900                                       со скидкой</v>
          </cell>
          <cell r="C1465" t="str">
            <v>шт.</v>
          </cell>
          <cell r="D1465">
            <v>1</v>
          </cell>
          <cell r="E1465">
            <v>156900</v>
          </cell>
          <cell r="F1465">
            <v>156900</v>
          </cell>
          <cell r="G1465">
            <v>1</v>
          </cell>
          <cell r="H1465" t="str">
            <v>станция</v>
          </cell>
          <cell r="K1465" t="str">
            <v>00-00000456</v>
          </cell>
        </row>
        <row r="1466">
          <cell r="B1466" t="str">
            <v>Станция Коло Веси 15  600                                       со скидкой</v>
          </cell>
          <cell r="C1466" t="str">
            <v>шт.</v>
          </cell>
          <cell r="D1466">
            <v>1</v>
          </cell>
          <cell r="E1466">
            <v>199600</v>
          </cell>
          <cell r="F1466">
            <v>199600</v>
          </cell>
          <cell r="G1466">
            <v>1</v>
          </cell>
          <cell r="H1466" t="str">
            <v>станция</v>
          </cell>
          <cell r="K1466" t="str">
            <v>00-00000461</v>
          </cell>
        </row>
        <row r="1467">
          <cell r="B1467" t="str">
            <v>Станция Коло Веси 20  600                                       со скидкой</v>
          </cell>
          <cell r="C1467" t="str">
            <v>шт.</v>
          </cell>
          <cell r="D1467">
            <v>1</v>
          </cell>
          <cell r="E1467">
            <v>249000</v>
          </cell>
          <cell r="F1467">
            <v>249000</v>
          </cell>
          <cell r="G1467">
            <v>1</v>
          </cell>
          <cell r="H1467" t="str">
            <v>станция</v>
          </cell>
          <cell r="K1467" t="str">
            <v>00-00000462</v>
          </cell>
        </row>
        <row r="1468">
          <cell r="B1468" t="str">
            <v>Станция Коло Веси 3  1200                                       со скидкой</v>
          </cell>
          <cell r="C1468" t="str">
            <v>шт.</v>
          </cell>
          <cell r="D1468">
            <v>1</v>
          </cell>
          <cell r="E1468">
            <v>119800</v>
          </cell>
          <cell r="F1468">
            <v>119800</v>
          </cell>
          <cell r="G1468">
            <v>1</v>
          </cell>
          <cell r="H1468" t="str">
            <v>станция</v>
          </cell>
          <cell r="K1468" t="str">
            <v>00-00000457</v>
          </cell>
        </row>
        <row r="1469">
          <cell r="B1469" t="str">
            <v>Станция Коло Веси 3  600                                       со скидкой</v>
          </cell>
          <cell r="C1469" t="str">
            <v>шт.</v>
          </cell>
          <cell r="D1469">
            <v>1</v>
          </cell>
          <cell r="E1469">
            <v>109800</v>
          </cell>
          <cell r="F1469">
            <v>109800</v>
          </cell>
          <cell r="G1469">
            <v>1</v>
          </cell>
          <cell r="H1469" t="str">
            <v>станция</v>
          </cell>
          <cell r="K1469" t="str">
            <v>00-00000446</v>
          </cell>
        </row>
        <row r="1470">
          <cell r="B1470" t="str">
            <v>Станция Коло Веси 3  600 НК                                      со скидкой</v>
          </cell>
          <cell r="C1470" t="str">
            <v>шт.</v>
          </cell>
          <cell r="D1470">
            <v>1</v>
          </cell>
          <cell r="E1470">
            <v>119900</v>
          </cell>
          <cell r="F1470">
            <v>119900</v>
          </cell>
          <cell r="G1470">
            <v>1</v>
          </cell>
          <cell r="H1470" t="str">
            <v>станция</v>
          </cell>
          <cell r="K1470" t="str">
            <v>00-00000447</v>
          </cell>
        </row>
        <row r="1471">
          <cell r="B1471" t="str">
            <v>Станция Коло Веси 3  900                                       со скидкой</v>
          </cell>
          <cell r="C1471" t="str">
            <v>шт.</v>
          </cell>
          <cell r="D1471">
            <v>1</v>
          </cell>
          <cell r="E1471">
            <v>116800</v>
          </cell>
          <cell r="F1471">
            <v>116800</v>
          </cell>
          <cell r="G1471">
            <v>1</v>
          </cell>
          <cell r="H1471" t="str">
            <v>станция</v>
          </cell>
          <cell r="K1471" t="str">
            <v>00-00000453</v>
          </cell>
        </row>
        <row r="1472">
          <cell r="B1472" t="str">
            <v>Станция Коло Веси 5  1200                                       со скидкой</v>
          </cell>
          <cell r="C1472" t="str">
            <v>шт.</v>
          </cell>
          <cell r="D1472">
            <v>1</v>
          </cell>
          <cell r="E1472">
            <v>140400</v>
          </cell>
          <cell r="F1472">
            <v>140400</v>
          </cell>
          <cell r="G1472">
            <v>1</v>
          </cell>
          <cell r="H1472" t="str">
            <v>станция</v>
          </cell>
          <cell r="K1472" t="str">
            <v>00-00000458</v>
          </cell>
        </row>
        <row r="1473">
          <cell r="B1473" t="str">
            <v>Станция Коло Веси 5  600                                       со скидкой</v>
          </cell>
          <cell r="C1473" t="str">
            <v>шт.</v>
          </cell>
          <cell r="D1473">
            <v>1</v>
          </cell>
          <cell r="E1473">
            <v>129900</v>
          </cell>
          <cell r="F1473">
            <v>129900</v>
          </cell>
          <cell r="G1473">
            <v>1</v>
          </cell>
          <cell r="H1473" t="str">
            <v>станция</v>
          </cell>
          <cell r="K1473" t="str">
            <v>00-00000448</v>
          </cell>
        </row>
        <row r="1474">
          <cell r="B1474" t="str">
            <v>Станция Коло Веси 5  600 НК                                      со скидкой</v>
          </cell>
          <cell r="C1474" t="str">
            <v>шт.</v>
          </cell>
          <cell r="D1474">
            <v>1</v>
          </cell>
          <cell r="E1474">
            <v>134900</v>
          </cell>
          <cell r="F1474">
            <v>134900</v>
          </cell>
          <cell r="G1474">
            <v>1</v>
          </cell>
          <cell r="H1474" t="str">
            <v>станция</v>
          </cell>
          <cell r="K1474" t="str">
            <v>00-00000449</v>
          </cell>
        </row>
        <row r="1475">
          <cell r="B1475" t="str">
            <v>Станция Коло Веси 5  900                                       со скидкой</v>
          </cell>
          <cell r="C1475" t="str">
            <v>шт.</v>
          </cell>
          <cell r="D1475">
            <v>1</v>
          </cell>
          <cell r="E1475">
            <v>136900</v>
          </cell>
          <cell r="F1475">
            <v>136900</v>
          </cell>
          <cell r="G1475">
            <v>1</v>
          </cell>
          <cell r="H1475" t="str">
            <v>станция</v>
          </cell>
          <cell r="K1475" t="str">
            <v>00-00000454</v>
          </cell>
        </row>
        <row r="1476">
          <cell r="B1476" t="str">
            <v>Станция Коло Веси 8  1200                                       со скидкой</v>
          </cell>
          <cell r="C1476" t="str">
            <v>шт.</v>
          </cell>
          <cell r="D1476">
            <v>1</v>
          </cell>
          <cell r="E1476">
            <v>149700</v>
          </cell>
          <cell r="F1476">
            <v>149700</v>
          </cell>
          <cell r="G1476">
            <v>1</v>
          </cell>
          <cell r="H1476" t="str">
            <v>станция</v>
          </cell>
          <cell r="K1476" t="str">
            <v>00-00000459</v>
          </cell>
        </row>
        <row r="1477">
          <cell r="B1477" t="str">
            <v>Станция Коло Веси 8  600                                       со скидкой</v>
          </cell>
          <cell r="C1477" t="str">
            <v>шт.</v>
          </cell>
          <cell r="D1477">
            <v>1</v>
          </cell>
          <cell r="E1477">
            <v>139900</v>
          </cell>
          <cell r="F1477">
            <v>139900</v>
          </cell>
          <cell r="G1477">
            <v>1</v>
          </cell>
          <cell r="H1477" t="str">
            <v>станция</v>
          </cell>
          <cell r="K1477" t="str">
            <v>00-00000450</v>
          </cell>
        </row>
        <row r="1478">
          <cell r="B1478" t="str">
            <v>Станция Коло Веси 8  600 НК                                      со скидкой</v>
          </cell>
          <cell r="C1478" t="str">
            <v>шт.</v>
          </cell>
          <cell r="D1478">
            <v>1</v>
          </cell>
          <cell r="E1478">
            <v>144900</v>
          </cell>
          <cell r="F1478">
            <v>144900</v>
          </cell>
          <cell r="G1478">
            <v>1</v>
          </cell>
          <cell r="H1478" t="str">
            <v>станция</v>
          </cell>
          <cell r="K1478" t="str">
            <v>00-00000451</v>
          </cell>
        </row>
        <row r="1479">
          <cell r="B1479" t="str">
            <v>Станция Коло Веси 8  900                                       со скидкой</v>
          </cell>
          <cell r="C1479" t="str">
            <v>шт.</v>
          </cell>
          <cell r="D1479">
            <v>1</v>
          </cell>
          <cell r="E1479">
            <v>146900</v>
          </cell>
          <cell r="F1479">
            <v>146900</v>
          </cell>
          <cell r="G1479">
            <v>1</v>
          </cell>
          <cell r="H1479" t="str">
            <v>станция</v>
          </cell>
          <cell r="K1479" t="str">
            <v>00-00000455</v>
          </cell>
        </row>
        <row r="1480">
          <cell r="B1480" t="str">
            <v>Станция Кристалл-5</v>
          </cell>
          <cell r="C1480" t="str">
            <v>шт</v>
          </cell>
          <cell r="E1480">
            <v>80000</v>
          </cell>
          <cell r="F1480">
            <v>0</v>
          </cell>
          <cell r="G1480">
            <v>1</v>
          </cell>
          <cell r="H1480" t="str">
            <v>станция</v>
          </cell>
          <cell r="K1480" t="str">
            <v>00-00002080</v>
          </cell>
        </row>
        <row r="1481">
          <cell r="B1481" t="str">
            <v>Станция Кристалл-5 Лонг</v>
          </cell>
          <cell r="C1481" t="str">
            <v>шт</v>
          </cell>
          <cell r="E1481">
            <v>90000</v>
          </cell>
          <cell r="F1481">
            <v>0</v>
          </cell>
          <cell r="G1481">
            <v>1</v>
          </cell>
          <cell r="H1481" t="str">
            <v>станция</v>
          </cell>
          <cell r="K1481" t="str">
            <v>00-00002081</v>
          </cell>
        </row>
        <row r="1482">
          <cell r="B1482" t="str">
            <v>Станция Кристалл-8</v>
          </cell>
          <cell r="C1482" t="str">
            <v>шт</v>
          </cell>
          <cell r="E1482">
            <v>105000</v>
          </cell>
          <cell r="F1482">
            <v>0</v>
          </cell>
          <cell r="G1482">
            <v>1</v>
          </cell>
          <cell r="H1482" t="str">
            <v>станция</v>
          </cell>
          <cell r="K1482" t="str">
            <v>00-00002082</v>
          </cell>
        </row>
        <row r="1483">
          <cell r="B1483" t="str">
            <v>Станция Кристалл-8 Лонг</v>
          </cell>
          <cell r="C1483" t="str">
            <v>шт</v>
          </cell>
          <cell r="E1483">
            <v>114000</v>
          </cell>
          <cell r="F1483">
            <v>0</v>
          </cell>
          <cell r="G1483">
            <v>1</v>
          </cell>
          <cell r="H1483" t="str">
            <v>станция</v>
          </cell>
          <cell r="K1483" t="str">
            <v>00-00002083</v>
          </cell>
        </row>
        <row r="1484">
          <cell r="B1484" t="str">
            <v>Станция Тверь-0,35П (2 С 320)</v>
          </cell>
          <cell r="C1484" t="str">
            <v>шт</v>
          </cell>
          <cell r="E1484">
            <v>64900.000000000007</v>
          </cell>
          <cell r="F1484">
            <v>0</v>
          </cell>
          <cell r="G1484">
            <v>1</v>
          </cell>
          <cell r="H1484" t="str">
            <v>станция</v>
          </cell>
          <cell r="K1484" t="str">
            <v>00-00001978</v>
          </cell>
        </row>
        <row r="1485">
          <cell r="B1485" t="str">
            <v>Станция Тверь-0,35ПН (2 П 320)</v>
          </cell>
          <cell r="C1485" t="str">
            <v>шт</v>
          </cell>
          <cell r="E1485">
            <v>71100</v>
          </cell>
          <cell r="F1485">
            <v>0</v>
          </cell>
          <cell r="G1485">
            <v>1</v>
          </cell>
          <cell r="H1485" t="str">
            <v>станция</v>
          </cell>
          <cell r="K1485" t="str">
            <v>00-00001979</v>
          </cell>
        </row>
        <row r="1486">
          <cell r="B1486" t="str">
            <v>Станция Тверь-0,5НП (3 С 1020)</v>
          </cell>
          <cell r="C1486" t="str">
            <v>шт</v>
          </cell>
          <cell r="E1486">
            <v>79900</v>
          </cell>
          <cell r="F1486">
            <v>0</v>
          </cell>
          <cell r="G1486">
            <v>1</v>
          </cell>
          <cell r="H1486" t="str">
            <v>станция</v>
          </cell>
          <cell r="K1486" t="str">
            <v>00-00001984</v>
          </cell>
        </row>
        <row r="1487">
          <cell r="B1487" t="str">
            <v>Станция Тверь-0,5НПМ (3 С 1320)</v>
          </cell>
          <cell r="C1487" t="str">
            <v>шт</v>
          </cell>
          <cell r="E1487">
            <v>92000</v>
          </cell>
          <cell r="F1487">
            <v>0</v>
          </cell>
          <cell r="G1487">
            <v>1</v>
          </cell>
          <cell r="H1487" t="str">
            <v>станция</v>
          </cell>
          <cell r="K1487" t="str">
            <v>00-00001985</v>
          </cell>
        </row>
        <row r="1488">
          <cell r="B1488" t="str">
            <v>Станция Тверь-0,5НПН (3 П 1020)</v>
          </cell>
          <cell r="C1488" t="str">
            <v>шт</v>
          </cell>
          <cell r="E1488">
            <v>87800</v>
          </cell>
          <cell r="F1488">
            <v>0</v>
          </cell>
          <cell r="G1488">
            <v>1</v>
          </cell>
          <cell r="H1488" t="str">
            <v>станция</v>
          </cell>
          <cell r="K1488" t="str">
            <v>00-00001986</v>
          </cell>
        </row>
        <row r="1489">
          <cell r="B1489" t="str">
            <v>Станция Тверь-0,5НПНМ (3 П 1320)</v>
          </cell>
          <cell r="C1489" t="str">
            <v>шт</v>
          </cell>
          <cell r="E1489">
            <v>100100</v>
          </cell>
          <cell r="F1489">
            <v>0</v>
          </cell>
          <cell r="G1489">
            <v>1</v>
          </cell>
          <cell r="H1489" t="str">
            <v>станция</v>
          </cell>
          <cell r="K1489" t="str">
            <v>00-00001987</v>
          </cell>
        </row>
        <row r="1490">
          <cell r="B1490" t="str">
            <v>Станция Тверь-0,5П (3 С 320)</v>
          </cell>
          <cell r="C1490" t="str">
            <v>шт</v>
          </cell>
          <cell r="E1490">
            <v>72000</v>
          </cell>
          <cell r="F1490">
            <v>0</v>
          </cell>
          <cell r="G1490">
            <v>1</v>
          </cell>
          <cell r="H1490" t="str">
            <v>станция</v>
          </cell>
          <cell r="K1490" t="str">
            <v>00-00001980</v>
          </cell>
        </row>
        <row r="1491">
          <cell r="B1491" t="str">
            <v>Станция Тверь-0,5ПМ (3 С 620)</v>
          </cell>
          <cell r="C1491" t="str">
            <v>шт</v>
          </cell>
          <cell r="E1491">
            <v>83900</v>
          </cell>
          <cell r="F1491">
            <v>0</v>
          </cell>
          <cell r="G1491">
            <v>1</v>
          </cell>
          <cell r="H1491" t="str">
            <v>станция</v>
          </cell>
          <cell r="K1491" t="str">
            <v>00-00001982</v>
          </cell>
        </row>
        <row r="1492">
          <cell r="B1492" t="str">
            <v>Станция Тверь-0,5ПН (3 П 320)</v>
          </cell>
          <cell r="C1492" t="str">
            <v>шт</v>
          </cell>
          <cell r="E1492">
            <v>79900</v>
          </cell>
          <cell r="F1492">
            <v>0</v>
          </cell>
          <cell r="G1492">
            <v>1</v>
          </cell>
          <cell r="H1492" t="str">
            <v>станция</v>
          </cell>
          <cell r="K1492" t="str">
            <v>00-00001981</v>
          </cell>
        </row>
        <row r="1493">
          <cell r="B1493" t="str">
            <v>Станция Тверь-0,5ПНМ (3 П 620)</v>
          </cell>
          <cell r="C1493" t="str">
            <v>шт</v>
          </cell>
          <cell r="E1493">
            <v>92000</v>
          </cell>
          <cell r="F1493">
            <v>0</v>
          </cell>
          <cell r="G1493">
            <v>1</v>
          </cell>
          <cell r="H1493" t="str">
            <v>станция</v>
          </cell>
          <cell r="K1493" t="str">
            <v>00-00001983</v>
          </cell>
        </row>
        <row r="1494">
          <cell r="B1494" t="str">
            <v>Станция Тверь-0,75НП (4 С 1020)</v>
          </cell>
          <cell r="C1494" t="str">
            <v>шт</v>
          </cell>
          <cell r="E1494">
            <v>92300</v>
          </cell>
          <cell r="F1494">
            <v>0</v>
          </cell>
          <cell r="G1494">
            <v>1</v>
          </cell>
          <cell r="H1494" t="str">
            <v>станция</v>
          </cell>
          <cell r="K1494" t="str">
            <v>00-00001992</v>
          </cell>
        </row>
        <row r="1495">
          <cell r="B1495" t="str">
            <v>Станция Тверь-0,75НПМ (4 С 1320)</v>
          </cell>
          <cell r="C1495" t="str">
            <v>шт</v>
          </cell>
          <cell r="E1495">
            <v>110500</v>
          </cell>
          <cell r="F1495">
            <v>0</v>
          </cell>
          <cell r="G1495">
            <v>1</v>
          </cell>
          <cell r="H1495" t="str">
            <v>станция</v>
          </cell>
          <cell r="K1495" t="str">
            <v>00-00001993</v>
          </cell>
        </row>
        <row r="1496">
          <cell r="B1496" t="str">
            <v>Станция Тверь-0,75НПН (4 П 1020)</v>
          </cell>
          <cell r="C1496" t="str">
            <v>шт</v>
          </cell>
          <cell r="E1496">
            <v>101700</v>
          </cell>
          <cell r="F1496">
            <v>0</v>
          </cell>
          <cell r="G1496">
            <v>1</v>
          </cell>
          <cell r="H1496" t="str">
            <v>станция</v>
          </cell>
          <cell r="K1496" t="str">
            <v>00-00001994</v>
          </cell>
        </row>
        <row r="1497">
          <cell r="B1497" t="str">
            <v>Станция Тверь-0,75НПНМ (4 П 1320)</v>
          </cell>
          <cell r="C1497" t="str">
            <v>шт</v>
          </cell>
          <cell r="E1497">
            <v>120000</v>
          </cell>
          <cell r="F1497">
            <v>0</v>
          </cell>
          <cell r="G1497">
            <v>1</v>
          </cell>
          <cell r="H1497" t="str">
            <v>станция</v>
          </cell>
          <cell r="K1497" t="str">
            <v>00-00001995</v>
          </cell>
        </row>
        <row r="1498">
          <cell r="B1498" t="str">
            <v>Станция Тверь-0,75П (4 С 320)</v>
          </cell>
          <cell r="C1498" t="str">
            <v>шт</v>
          </cell>
          <cell r="E1498">
            <v>82900</v>
          </cell>
          <cell r="F1498">
            <v>0</v>
          </cell>
          <cell r="G1498">
            <v>1</v>
          </cell>
          <cell r="H1498" t="str">
            <v>станция</v>
          </cell>
          <cell r="K1498" t="str">
            <v>00-00001988</v>
          </cell>
        </row>
        <row r="1499">
          <cell r="B1499" t="str">
            <v>Станция Тверь-0,75ПМ (4 С 620)</v>
          </cell>
          <cell r="C1499" t="str">
            <v>шт</v>
          </cell>
          <cell r="E1499">
            <v>99300</v>
          </cell>
          <cell r="F1499">
            <v>0</v>
          </cell>
          <cell r="G1499">
            <v>1</v>
          </cell>
          <cell r="H1499" t="str">
            <v>станция</v>
          </cell>
          <cell r="K1499" t="str">
            <v>00-00001990</v>
          </cell>
        </row>
        <row r="1500">
          <cell r="B1500" t="str">
            <v>Станция Тверь-0,75ПН (4 П 320)</v>
          </cell>
          <cell r="C1500" t="str">
            <v>шт</v>
          </cell>
          <cell r="E1500">
            <v>92300</v>
          </cell>
          <cell r="F1500">
            <v>0</v>
          </cell>
          <cell r="G1500">
            <v>1</v>
          </cell>
          <cell r="H1500" t="str">
            <v>станция</v>
          </cell>
          <cell r="K1500" t="str">
            <v>00-00001989</v>
          </cell>
        </row>
        <row r="1501">
          <cell r="B1501" t="str">
            <v>Станция Тверь-0,75ПНМ (4 П 620)</v>
          </cell>
          <cell r="C1501" t="str">
            <v>шт</v>
          </cell>
          <cell r="E1501">
            <v>110500</v>
          </cell>
          <cell r="F1501">
            <v>0</v>
          </cell>
          <cell r="G1501">
            <v>1</v>
          </cell>
          <cell r="H1501" t="str">
            <v>станция</v>
          </cell>
          <cell r="K1501" t="str">
            <v>00-00001991</v>
          </cell>
        </row>
        <row r="1502">
          <cell r="B1502" t="str">
            <v>Станция Тверь-0,85НП (5 С 1020)</v>
          </cell>
          <cell r="C1502" t="str">
            <v>шт</v>
          </cell>
          <cell r="E1502">
            <v>99200</v>
          </cell>
          <cell r="F1502">
            <v>0</v>
          </cell>
          <cell r="G1502">
            <v>1</v>
          </cell>
          <cell r="H1502" t="str">
            <v>станция</v>
          </cell>
          <cell r="K1502" t="str">
            <v>00-00002000</v>
          </cell>
        </row>
        <row r="1503">
          <cell r="B1503" t="str">
            <v>Станция Тверь-0,85НПМ (5 С 1320)</v>
          </cell>
          <cell r="C1503" t="str">
            <v>шт</v>
          </cell>
          <cell r="E1503">
            <v>121900</v>
          </cell>
          <cell r="F1503">
            <v>0</v>
          </cell>
          <cell r="G1503">
            <v>1</v>
          </cell>
          <cell r="H1503" t="str">
            <v>станция</v>
          </cell>
          <cell r="K1503" t="str">
            <v>00-00002001</v>
          </cell>
        </row>
        <row r="1504">
          <cell r="B1504" t="str">
            <v>Станция Тверь-0,85НПН (5 П 1020)</v>
          </cell>
          <cell r="C1504" t="str">
            <v>шт</v>
          </cell>
          <cell r="E1504">
            <v>109700</v>
          </cell>
          <cell r="F1504">
            <v>0</v>
          </cell>
          <cell r="G1504">
            <v>1</v>
          </cell>
          <cell r="H1504" t="str">
            <v>станция</v>
          </cell>
          <cell r="K1504" t="str">
            <v>00-00002002</v>
          </cell>
        </row>
        <row r="1505">
          <cell r="B1505" t="str">
            <v>Станция Тверь-0,85НПНМ (5 П 1320)</v>
          </cell>
          <cell r="C1505" t="str">
            <v>шт</v>
          </cell>
          <cell r="E1505">
            <v>133800</v>
          </cell>
          <cell r="F1505">
            <v>0</v>
          </cell>
          <cell r="G1505">
            <v>1</v>
          </cell>
          <cell r="H1505" t="str">
            <v>станция</v>
          </cell>
          <cell r="K1505" t="str">
            <v>00-00002003</v>
          </cell>
        </row>
        <row r="1506">
          <cell r="B1506" t="str">
            <v>Станция Тверь-0,85П (5 С 320)</v>
          </cell>
          <cell r="C1506" t="str">
            <v>шт</v>
          </cell>
          <cell r="E1506">
            <v>89800</v>
          </cell>
          <cell r="F1506">
            <v>0</v>
          </cell>
          <cell r="G1506">
            <v>1</v>
          </cell>
          <cell r="H1506" t="str">
            <v>станция</v>
          </cell>
          <cell r="K1506" t="str">
            <v>00-00001996</v>
          </cell>
        </row>
        <row r="1507">
          <cell r="B1507" t="str">
            <v>Станция Тверь-0,85ПМ (5 С 620)</v>
          </cell>
          <cell r="C1507" t="str">
            <v>шт</v>
          </cell>
          <cell r="E1507">
            <v>110900</v>
          </cell>
          <cell r="F1507">
            <v>0</v>
          </cell>
          <cell r="G1507">
            <v>1</v>
          </cell>
          <cell r="H1507" t="str">
            <v>станция</v>
          </cell>
          <cell r="K1507" t="str">
            <v>00-00001998</v>
          </cell>
        </row>
        <row r="1508">
          <cell r="B1508" t="str">
            <v>Станция Тверь-0,85ПН (5 П 320)</v>
          </cell>
          <cell r="C1508" t="str">
            <v>шт</v>
          </cell>
          <cell r="E1508">
            <v>99200</v>
          </cell>
          <cell r="F1508">
            <v>0</v>
          </cell>
          <cell r="G1508">
            <v>1</v>
          </cell>
          <cell r="H1508" t="str">
            <v>станция</v>
          </cell>
          <cell r="K1508" t="str">
            <v>00-00001997</v>
          </cell>
        </row>
        <row r="1509">
          <cell r="B1509" t="str">
            <v>Станция Тверь-0,85ПНМ (5 П 620)</v>
          </cell>
          <cell r="C1509" t="str">
            <v>шт</v>
          </cell>
          <cell r="E1509">
            <v>121900</v>
          </cell>
          <cell r="F1509">
            <v>0</v>
          </cell>
          <cell r="G1509">
            <v>1</v>
          </cell>
          <cell r="H1509" t="str">
            <v>станция</v>
          </cell>
          <cell r="K1509" t="str">
            <v>00-00001999</v>
          </cell>
        </row>
        <row r="1510">
          <cell r="B1510" t="str">
            <v>Станция Тверь-1,2НП (7 С 1020)</v>
          </cell>
          <cell r="C1510" t="str">
            <v>шт</v>
          </cell>
          <cell r="E1510">
            <v>121000</v>
          </cell>
          <cell r="F1510">
            <v>0</v>
          </cell>
          <cell r="G1510">
            <v>1</v>
          </cell>
          <cell r="H1510" t="str">
            <v>станция</v>
          </cell>
          <cell r="K1510" t="str">
            <v>00-00002016</v>
          </cell>
        </row>
        <row r="1511">
          <cell r="B1511" t="str">
            <v>Станция Тверь-1,2НПМ (7 С 1320)</v>
          </cell>
          <cell r="C1511" t="str">
            <v>шт</v>
          </cell>
          <cell r="E1511">
            <v>137500</v>
          </cell>
          <cell r="F1511">
            <v>0</v>
          </cell>
          <cell r="G1511">
            <v>1</v>
          </cell>
          <cell r="H1511" t="str">
            <v>станция</v>
          </cell>
          <cell r="K1511" t="str">
            <v>00-00002017</v>
          </cell>
        </row>
        <row r="1512">
          <cell r="B1512" t="str">
            <v>Станция Тверь-1,2НПН (7 П 1020)</v>
          </cell>
          <cell r="C1512" t="str">
            <v>шт</v>
          </cell>
          <cell r="E1512">
            <v>131000</v>
          </cell>
          <cell r="F1512">
            <v>0</v>
          </cell>
          <cell r="G1512">
            <v>1</v>
          </cell>
          <cell r="H1512" t="str">
            <v>станция</v>
          </cell>
          <cell r="K1512" t="str">
            <v>00-00002018</v>
          </cell>
        </row>
        <row r="1513">
          <cell r="B1513" t="str">
            <v>Станция Тверь-1,2НПНМ (7 П 1320)</v>
          </cell>
          <cell r="C1513" t="str">
            <v>шт</v>
          </cell>
          <cell r="E1513">
            <v>148500</v>
          </cell>
          <cell r="F1513">
            <v>0</v>
          </cell>
          <cell r="G1513">
            <v>1</v>
          </cell>
          <cell r="H1513" t="str">
            <v>станция</v>
          </cell>
          <cell r="K1513" t="str">
            <v>00-00002019</v>
          </cell>
        </row>
        <row r="1514">
          <cell r="B1514" t="str">
            <v>Станция Тверь-1,2П (7 С 320)</v>
          </cell>
          <cell r="C1514" t="str">
            <v>шт</v>
          </cell>
          <cell r="E1514">
            <v>111000</v>
          </cell>
          <cell r="F1514">
            <v>0</v>
          </cell>
          <cell r="G1514">
            <v>1</v>
          </cell>
          <cell r="H1514" t="str">
            <v>станция</v>
          </cell>
          <cell r="K1514" t="str">
            <v>00-00002012</v>
          </cell>
        </row>
        <row r="1515">
          <cell r="B1515" t="str">
            <v>Станция Тверь-1,2ПМ (7 С 620)</v>
          </cell>
          <cell r="C1515" t="str">
            <v>шт</v>
          </cell>
          <cell r="E1515">
            <v>127000</v>
          </cell>
          <cell r="F1515">
            <v>0</v>
          </cell>
          <cell r="G1515">
            <v>1</v>
          </cell>
          <cell r="H1515" t="str">
            <v>станция</v>
          </cell>
          <cell r="K1515" t="str">
            <v>00-00002014</v>
          </cell>
        </row>
        <row r="1516">
          <cell r="B1516" t="str">
            <v>Станция Тверь-1,2ПН (7 П 320)</v>
          </cell>
          <cell r="C1516" t="str">
            <v>шт</v>
          </cell>
          <cell r="E1516">
            <v>121000</v>
          </cell>
          <cell r="F1516">
            <v>0</v>
          </cell>
          <cell r="G1516">
            <v>1</v>
          </cell>
          <cell r="H1516" t="str">
            <v>станция</v>
          </cell>
          <cell r="K1516" t="str">
            <v>00-00002013</v>
          </cell>
        </row>
        <row r="1517">
          <cell r="B1517" t="str">
            <v>Станция Тверь-1,2ПНМ (7 П 620)</v>
          </cell>
          <cell r="C1517" t="str">
            <v>шт</v>
          </cell>
          <cell r="E1517">
            <v>137500</v>
          </cell>
          <cell r="F1517">
            <v>0</v>
          </cell>
          <cell r="G1517">
            <v>1</v>
          </cell>
          <cell r="H1517" t="str">
            <v>станция</v>
          </cell>
          <cell r="K1517" t="str">
            <v>00-00002015</v>
          </cell>
        </row>
        <row r="1518">
          <cell r="B1518" t="str">
            <v>Станция Тверь-1,5НП (9 С 1020)</v>
          </cell>
          <cell r="C1518" t="str">
            <v>шт</v>
          </cell>
          <cell r="E1518">
            <v>136600</v>
          </cell>
          <cell r="F1518">
            <v>0</v>
          </cell>
          <cell r="G1518">
            <v>1</v>
          </cell>
          <cell r="H1518" t="str">
            <v>станция</v>
          </cell>
          <cell r="K1518" t="str">
            <v>00-00002024</v>
          </cell>
        </row>
        <row r="1519">
          <cell r="B1519" t="str">
            <v>Станция Тверь-1,5НПМ (9 С 1320)</v>
          </cell>
          <cell r="C1519" t="str">
            <v>шт</v>
          </cell>
          <cell r="E1519">
            <v>154400</v>
          </cell>
          <cell r="F1519">
            <v>0</v>
          </cell>
          <cell r="G1519">
            <v>1</v>
          </cell>
          <cell r="H1519" t="str">
            <v>станция</v>
          </cell>
          <cell r="K1519" t="str">
            <v>00-00002025</v>
          </cell>
        </row>
        <row r="1520">
          <cell r="B1520" t="str">
            <v>Станция Тверь-1,5НПН (9 П 1020)</v>
          </cell>
          <cell r="C1520" t="str">
            <v>шт</v>
          </cell>
          <cell r="E1520">
            <v>148200</v>
          </cell>
          <cell r="F1520">
            <v>0</v>
          </cell>
          <cell r="G1520">
            <v>1</v>
          </cell>
          <cell r="H1520" t="str">
            <v>станция</v>
          </cell>
          <cell r="K1520" t="str">
            <v>00-00002026</v>
          </cell>
        </row>
        <row r="1521">
          <cell r="B1521" t="str">
            <v>Станция Тверь-1,5НПНМ (9 П 1320)</v>
          </cell>
          <cell r="C1521" t="str">
            <v>шт</v>
          </cell>
          <cell r="E1521">
            <v>165400</v>
          </cell>
          <cell r="F1521">
            <v>0</v>
          </cell>
          <cell r="G1521">
            <v>1</v>
          </cell>
          <cell r="H1521" t="str">
            <v>станция</v>
          </cell>
          <cell r="K1521" t="str">
            <v>00-00002027</v>
          </cell>
        </row>
        <row r="1522">
          <cell r="B1522" t="str">
            <v>Станция Тверь-1,5П (9 С 320)</v>
          </cell>
          <cell r="C1522" t="str">
            <v>шт</v>
          </cell>
          <cell r="E1522">
            <v>125000</v>
          </cell>
          <cell r="F1522">
            <v>0</v>
          </cell>
          <cell r="G1522">
            <v>1</v>
          </cell>
          <cell r="H1522" t="str">
            <v>станция</v>
          </cell>
          <cell r="K1522" t="str">
            <v>00-00002020</v>
          </cell>
        </row>
        <row r="1523">
          <cell r="B1523" t="str">
            <v>Станция Тверь-1,5ПМ (9 С 620)</v>
          </cell>
          <cell r="C1523" t="str">
            <v>шт</v>
          </cell>
          <cell r="E1523">
            <v>143600</v>
          </cell>
          <cell r="F1523">
            <v>0</v>
          </cell>
          <cell r="G1523">
            <v>1</v>
          </cell>
          <cell r="H1523" t="str">
            <v>станция</v>
          </cell>
          <cell r="K1523" t="str">
            <v>00-00002022</v>
          </cell>
        </row>
        <row r="1524">
          <cell r="B1524" t="str">
            <v>Станция Тверь-1,5ПН (9 П 320)</v>
          </cell>
          <cell r="C1524" t="str">
            <v>шт</v>
          </cell>
          <cell r="E1524">
            <v>136600</v>
          </cell>
          <cell r="F1524">
            <v>0</v>
          </cell>
          <cell r="G1524">
            <v>1</v>
          </cell>
          <cell r="H1524" t="str">
            <v>станция</v>
          </cell>
          <cell r="K1524" t="str">
            <v>00-00002021</v>
          </cell>
        </row>
        <row r="1525">
          <cell r="B1525" t="str">
            <v>Станция Тверь-1,5ПНМ (9 П 620)</v>
          </cell>
          <cell r="C1525" t="str">
            <v>шт</v>
          </cell>
          <cell r="E1525">
            <v>154400</v>
          </cell>
          <cell r="F1525">
            <v>0</v>
          </cell>
          <cell r="G1525">
            <v>1</v>
          </cell>
          <cell r="H1525" t="str">
            <v>станция</v>
          </cell>
          <cell r="K1525" t="str">
            <v>00-00002023</v>
          </cell>
        </row>
        <row r="1526">
          <cell r="B1526" t="str">
            <v>Станция Тверь-1НП (6 С 1020)</v>
          </cell>
          <cell r="C1526" t="str">
            <v>шт</v>
          </cell>
          <cell r="E1526">
            <v>112300</v>
          </cell>
          <cell r="F1526">
            <v>0</v>
          </cell>
          <cell r="G1526">
            <v>1</v>
          </cell>
          <cell r="H1526" t="str">
            <v>станция</v>
          </cell>
          <cell r="K1526" t="str">
            <v>00-00002008</v>
          </cell>
        </row>
        <row r="1527">
          <cell r="B1527" t="str">
            <v>Станция Тверь-1НПМ (6 С 1320)</v>
          </cell>
          <cell r="C1527" t="str">
            <v>шт</v>
          </cell>
          <cell r="E1527">
            <v>128400</v>
          </cell>
          <cell r="F1527">
            <v>0</v>
          </cell>
          <cell r="G1527">
            <v>1</v>
          </cell>
          <cell r="H1527" t="str">
            <v>станция</v>
          </cell>
          <cell r="K1527" t="str">
            <v>00-00002009</v>
          </cell>
        </row>
        <row r="1528">
          <cell r="B1528" t="str">
            <v>Станция Тверь-1НПН (6 П 1020)</v>
          </cell>
          <cell r="C1528" t="str">
            <v>шт</v>
          </cell>
          <cell r="E1528">
            <v>121800</v>
          </cell>
          <cell r="F1528">
            <v>0</v>
          </cell>
          <cell r="G1528">
            <v>1</v>
          </cell>
          <cell r="H1528" t="str">
            <v>станция</v>
          </cell>
          <cell r="K1528" t="str">
            <v>00-00002010</v>
          </cell>
        </row>
        <row r="1529">
          <cell r="B1529" t="str">
            <v>Станция Тверь-1НПНМ (6 П 1320)</v>
          </cell>
          <cell r="C1529" t="str">
            <v>шт</v>
          </cell>
          <cell r="E1529">
            <v>140400</v>
          </cell>
          <cell r="F1529">
            <v>0</v>
          </cell>
          <cell r="G1529">
            <v>1</v>
          </cell>
          <cell r="H1529" t="str">
            <v>станция</v>
          </cell>
          <cell r="K1529" t="str">
            <v>00-00002011</v>
          </cell>
        </row>
        <row r="1530">
          <cell r="B1530" t="str">
            <v>Станция Тверь-1П (6 С 320)</v>
          </cell>
          <cell r="C1530" t="str">
            <v>шт</v>
          </cell>
          <cell r="E1530">
            <v>102800</v>
          </cell>
          <cell r="F1530">
            <v>0</v>
          </cell>
          <cell r="G1530">
            <v>1</v>
          </cell>
          <cell r="H1530" t="str">
            <v>станция</v>
          </cell>
          <cell r="K1530" t="str">
            <v>00-00002004</v>
          </cell>
        </row>
        <row r="1531">
          <cell r="B1531" t="str">
            <v>Станция Тверь-1ПМ (6 С 620)</v>
          </cell>
          <cell r="C1531" t="str">
            <v>шт</v>
          </cell>
          <cell r="E1531">
            <v>117600</v>
          </cell>
          <cell r="F1531">
            <v>0</v>
          </cell>
          <cell r="G1531">
            <v>1</v>
          </cell>
          <cell r="H1531" t="str">
            <v>станция</v>
          </cell>
          <cell r="K1531" t="str">
            <v>00-00002006</v>
          </cell>
        </row>
        <row r="1532">
          <cell r="B1532" t="str">
            <v>Станция Тверь-1ПН (6 П 320)</v>
          </cell>
          <cell r="C1532" t="str">
            <v>шт</v>
          </cell>
          <cell r="E1532">
            <v>112300</v>
          </cell>
          <cell r="F1532">
            <v>0</v>
          </cell>
          <cell r="G1532">
            <v>1</v>
          </cell>
          <cell r="H1532" t="str">
            <v>станция</v>
          </cell>
          <cell r="K1532" t="str">
            <v>00-00002005</v>
          </cell>
        </row>
        <row r="1533">
          <cell r="B1533" t="str">
            <v>Станция Тверь-1ПНМ (6 П 620)</v>
          </cell>
          <cell r="C1533" t="str">
            <v>шт</v>
          </cell>
          <cell r="E1533">
            <v>128400</v>
          </cell>
          <cell r="F1533">
            <v>0</v>
          </cell>
          <cell r="G1533">
            <v>1</v>
          </cell>
          <cell r="H1533" t="str">
            <v>станция</v>
          </cell>
          <cell r="K1533" t="str">
            <v>00-00002007</v>
          </cell>
        </row>
        <row r="1534">
          <cell r="B1534" t="str">
            <v>Станция Тверь-2НП (12 С 1020)</v>
          </cell>
          <cell r="C1534" t="str">
            <v>шт</v>
          </cell>
          <cell r="E1534">
            <v>168100</v>
          </cell>
          <cell r="F1534">
            <v>0</v>
          </cell>
          <cell r="G1534">
            <v>1</v>
          </cell>
          <cell r="H1534" t="str">
            <v>станция</v>
          </cell>
          <cell r="K1534" t="str">
            <v>00-00002032</v>
          </cell>
        </row>
        <row r="1535">
          <cell r="B1535" t="str">
            <v>Станция Тверь-2НПМ (12 С 1320)</v>
          </cell>
          <cell r="C1535" t="str">
            <v>шт</v>
          </cell>
          <cell r="E1535">
            <v>179400</v>
          </cell>
          <cell r="F1535">
            <v>0</v>
          </cell>
          <cell r="G1535">
            <v>1</v>
          </cell>
          <cell r="H1535" t="str">
            <v>станция</v>
          </cell>
          <cell r="K1535" t="str">
            <v>00-00002033</v>
          </cell>
        </row>
        <row r="1536">
          <cell r="B1536" t="str">
            <v>Станция Тверь-2НПН (12 П 1020)</v>
          </cell>
          <cell r="C1536" t="str">
            <v>шт</v>
          </cell>
          <cell r="E1536">
            <v>179300</v>
          </cell>
          <cell r="F1536">
            <v>0</v>
          </cell>
          <cell r="G1536">
            <v>1</v>
          </cell>
          <cell r="H1536" t="str">
            <v>станция</v>
          </cell>
          <cell r="K1536" t="str">
            <v>00-00002034</v>
          </cell>
        </row>
        <row r="1537">
          <cell r="B1537" t="str">
            <v>Станция Тверь-2НПНМ (12 П 1320)</v>
          </cell>
          <cell r="C1537" t="str">
            <v>шт</v>
          </cell>
          <cell r="E1537">
            <v>190600</v>
          </cell>
          <cell r="F1537">
            <v>0</v>
          </cell>
          <cell r="G1537">
            <v>1</v>
          </cell>
          <cell r="H1537" t="str">
            <v>станция</v>
          </cell>
          <cell r="K1537" t="str">
            <v>00-00002035</v>
          </cell>
        </row>
        <row r="1538">
          <cell r="B1538" t="str">
            <v>Станция Тверь-2П (12 С 320)</v>
          </cell>
          <cell r="C1538" t="str">
            <v>шт</v>
          </cell>
          <cell r="E1538">
            <v>156900</v>
          </cell>
          <cell r="F1538">
            <v>0</v>
          </cell>
          <cell r="G1538">
            <v>1</v>
          </cell>
          <cell r="H1538" t="str">
            <v>станция</v>
          </cell>
          <cell r="K1538" t="str">
            <v>00-00002028</v>
          </cell>
        </row>
        <row r="1539">
          <cell r="B1539" t="str">
            <v>Станция Тверь-2ПМ (12 С 620)</v>
          </cell>
          <cell r="C1539" t="str">
            <v>шт</v>
          </cell>
          <cell r="E1539">
            <v>167600</v>
          </cell>
          <cell r="F1539">
            <v>0</v>
          </cell>
          <cell r="G1539">
            <v>1</v>
          </cell>
          <cell r="H1539" t="str">
            <v>станция</v>
          </cell>
          <cell r="K1539" t="str">
            <v>00-00002030</v>
          </cell>
        </row>
        <row r="1540">
          <cell r="B1540" t="str">
            <v>Станция Тверь-2ПН (12 П 320)</v>
          </cell>
          <cell r="C1540" t="str">
            <v>шт</v>
          </cell>
          <cell r="E1540">
            <v>168100</v>
          </cell>
          <cell r="F1540">
            <v>0</v>
          </cell>
          <cell r="G1540">
            <v>1</v>
          </cell>
          <cell r="H1540" t="str">
            <v>станция</v>
          </cell>
          <cell r="K1540" t="str">
            <v>00-00002029</v>
          </cell>
        </row>
        <row r="1541">
          <cell r="B1541" t="str">
            <v>Станция Тверь-2ПНМ (12 П 620)</v>
          </cell>
          <cell r="C1541" t="str">
            <v>шт</v>
          </cell>
          <cell r="E1541">
            <v>179400</v>
          </cell>
          <cell r="F1541">
            <v>0</v>
          </cell>
          <cell r="G1541">
            <v>1</v>
          </cell>
          <cell r="H1541" t="str">
            <v>станция</v>
          </cell>
          <cell r="K1541" t="str">
            <v>00-00002031</v>
          </cell>
        </row>
        <row r="1542">
          <cell r="B1542" t="str">
            <v>Станция Тверь-3НП (18 С 1020)</v>
          </cell>
          <cell r="C1542" t="str">
            <v>шт</v>
          </cell>
          <cell r="E1542">
            <v>188100</v>
          </cell>
          <cell r="F1542">
            <v>0</v>
          </cell>
          <cell r="G1542">
            <v>1</v>
          </cell>
          <cell r="H1542" t="str">
            <v>станция</v>
          </cell>
          <cell r="K1542" t="str">
            <v>00-00002040</v>
          </cell>
        </row>
        <row r="1543">
          <cell r="B1543" t="str">
            <v>Станция Тверь-3НПМ (18 С 1320)</v>
          </cell>
          <cell r="C1543" t="str">
            <v>шт</v>
          </cell>
          <cell r="E1543">
            <v>200400</v>
          </cell>
          <cell r="F1543">
            <v>0</v>
          </cell>
          <cell r="G1543">
            <v>1</v>
          </cell>
          <cell r="H1543" t="str">
            <v>станция</v>
          </cell>
          <cell r="K1543" t="str">
            <v>00-00002041</v>
          </cell>
        </row>
        <row r="1544">
          <cell r="B1544" t="str">
            <v>Станция Тверь-3НПН (18 П 1020)</v>
          </cell>
          <cell r="C1544" t="str">
            <v>шт</v>
          </cell>
          <cell r="E1544">
            <v>199300</v>
          </cell>
          <cell r="F1544">
            <v>0</v>
          </cell>
          <cell r="G1544">
            <v>1</v>
          </cell>
          <cell r="H1544" t="str">
            <v>станция</v>
          </cell>
          <cell r="K1544" t="str">
            <v>00-00002042</v>
          </cell>
        </row>
        <row r="1545">
          <cell r="B1545" t="str">
            <v>Станция Тверь-3НПНМ (18 П 1320)</v>
          </cell>
          <cell r="C1545" t="str">
            <v>шт</v>
          </cell>
          <cell r="E1545">
            <v>211600</v>
          </cell>
          <cell r="F1545">
            <v>0</v>
          </cell>
          <cell r="G1545">
            <v>1</v>
          </cell>
          <cell r="H1545" t="str">
            <v>станция</v>
          </cell>
          <cell r="K1545" t="str">
            <v>00-00002043</v>
          </cell>
        </row>
        <row r="1546">
          <cell r="B1546" t="str">
            <v>Станция Тверь-3П (18 С 320)</v>
          </cell>
          <cell r="C1546" t="str">
            <v>шт</v>
          </cell>
          <cell r="E1546">
            <v>176900</v>
          </cell>
          <cell r="F1546">
            <v>0</v>
          </cell>
          <cell r="G1546">
            <v>1</v>
          </cell>
          <cell r="H1546" t="str">
            <v>станция</v>
          </cell>
          <cell r="K1546" t="str">
            <v>00-00002036</v>
          </cell>
        </row>
        <row r="1547">
          <cell r="B1547" t="str">
            <v>Станция Тверь-3ПМ (18 С 620)</v>
          </cell>
          <cell r="C1547" t="str">
            <v>шт</v>
          </cell>
          <cell r="E1547">
            <v>191600</v>
          </cell>
          <cell r="F1547">
            <v>0</v>
          </cell>
          <cell r="G1547">
            <v>1</v>
          </cell>
          <cell r="H1547" t="str">
            <v>станция</v>
          </cell>
          <cell r="K1547" t="str">
            <v>00-00002038</v>
          </cell>
        </row>
        <row r="1548">
          <cell r="B1548" t="str">
            <v>Станция Тверь-3ПН (18 П 320)</v>
          </cell>
          <cell r="C1548" t="str">
            <v>шт</v>
          </cell>
          <cell r="E1548">
            <v>188100</v>
          </cell>
          <cell r="F1548">
            <v>0</v>
          </cell>
          <cell r="G1548">
            <v>1</v>
          </cell>
          <cell r="H1548" t="str">
            <v>станция</v>
          </cell>
          <cell r="K1548" t="str">
            <v>00-00002037</v>
          </cell>
        </row>
        <row r="1549">
          <cell r="B1549" t="str">
            <v>Станция Тверь-3ПНМ (18 П 620)</v>
          </cell>
          <cell r="C1549" t="str">
            <v>шт</v>
          </cell>
          <cell r="E1549">
            <v>200400</v>
          </cell>
          <cell r="F1549">
            <v>0</v>
          </cell>
          <cell r="G1549">
            <v>1</v>
          </cell>
          <cell r="H1549" t="str">
            <v>станция</v>
          </cell>
          <cell r="K1549" t="str">
            <v>00-00002039</v>
          </cell>
        </row>
        <row r="1550">
          <cell r="B1550" t="str">
            <v>Станция Топас 10 П 1400                                       со скидкой</v>
          </cell>
          <cell r="C1550" t="str">
            <v>шт.</v>
          </cell>
          <cell r="D1550">
            <v>1</v>
          </cell>
          <cell r="E1550">
            <v>210900</v>
          </cell>
          <cell r="F1550">
            <v>210900</v>
          </cell>
          <cell r="G1550">
            <v>1</v>
          </cell>
          <cell r="H1550" t="str">
            <v>станция</v>
          </cell>
          <cell r="K1550" t="str">
            <v>00-00000420</v>
          </cell>
        </row>
        <row r="1551">
          <cell r="B1551" t="str">
            <v>Станция Топас 10 П 1400 Ус                                      со скидкой</v>
          </cell>
          <cell r="C1551" t="str">
            <v>шт.</v>
          </cell>
          <cell r="D1551">
            <v>1</v>
          </cell>
          <cell r="E1551">
            <v>230100</v>
          </cell>
          <cell r="F1551">
            <v>230100</v>
          </cell>
          <cell r="G1551">
            <v>1</v>
          </cell>
          <cell r="H1551" t="str">
            <v>станция</v>
          </cell>
          <cell r="K1551" t="str">
            <v>00-00000422</v>
          </cell>
        </row>
        <row r="1552">
          <cell r="B1552" t="str">
            <v>Станция Топас 10 П 800                                       со скидкой</v>
          </cell>
          <cell r="C1552" t="str">
            <v>шт.</v>
          </cell>
          <cell r="D1552">
            <v>1</v>
          </cell>
          <cell r="E1552">
            <v>179500</v>
          </cell>
          <cell r="F1552">
            <v>179500</v>
          </cell>
          <cell r="G1552">
            <v>1</v>
          </cell>
          <cell r="H1552" t="str">
            <v>станция</v>
          </cell>
          <cell r="K1552" t="str">
            <v>00-00000418</v>
          </cell>
        </row>
        <row r="1553">
          <cell r="B1553" t="str">
            <v>Станция Топас 10 С 1400                                       со скидкой</v>
          </cell>
          <cell r="C1553" t="str">
            <v>шт.</v>
          </cell>
          <cell r="D1553">
            <v>1</v>
          </cell>
          <cell r="E1553">
            <v>189700</v>
          </cell>
          <cell r="F1553">
            <v>189700</v>
          </cell>
          <cell r="G1553">
            <v>1</v>
          </cell>
          <cell r="H1553" t="str">
            <v>станция</v>
          </cell>
          <cell r="K1553" t="str">
            <v>00-00000419</v>
          </cell>
        </row>
        <row r="1554">
          <cell r="B1554" t="str">
            <v>Станция Топас 10 С 1400 Ус                                      со скидкой</v>
          </cell>
          <cell r="C1554" t="str">
            <v>шт.</v>
          </cell>
          <cell r="D1554">
            <v>1</v>
          </cell>
          <cell r="E1554">
            <v>218700</v>
          </cell>
          <cell r="F1554">
            <v>218700</v>
          </cell>
          <cell r="G1554">
            <v>1</v>
          </cell>
          <cell r="H1554" t="str">
            <v>станция</v>
          </cell>
          <cell r="K1554" t="str">
            <v>00-00000421</v>
          </cell>
        </row>
        <row r="1555">
          <cell r="B1555" t="str">
            <v>Станция Топас 10 С 800                                       со скидкой</v>
          </cell>
          <cell r="C1555" t="str">
            <v>шт.</v>
          </cell>
          <cell r="D1555">
            <v>1</v>
          </cell>
          <cell r="E1555">
            <v>168600</v>
          </cell>
          <cell r="F1555">
            <v>168600</v>
          </cell>
          <cell r="G1555">
            <v>1</v>
          </cell>
          <cell r="H1555" t="str">
            <v>станция</v>
          </cell>
          <cell r="K1555" t="str">
            <v>00-00000417</v>
          </cell>
        </row>
        <row r="1556">
          <cell r="B1556" t="str">
            <v>Станция Топас 12 П 1400                                       со скидкой</v>
          </cell>
          <cell r="C1556" t="str">
            <v>шт.</v>
          </cell>
          <cell r="D1556">
            <v>1</v>
          </cell>
          <cell r="E1556">
            <v>212500</v>
          </cell>
          <cell r="F1556">
            <v>212500</v>
          </cell>
          <cell r="G1556">
            <v>1</v>
          </cell>
          <cell r="H1556" t="str">
            <v>станция</v>
          </cell>
          <cell r="K1556" t="str">
            <v>00-00000426</v>
          </cell>
        </row>
        <row r="1557">
          <cell r="B1557" t="str">
            <v>Станция Топас 12 П 1400 Ус                                      со скидкой</v>
          </cell>
          <cell r="C1557" t="str">
            <v>шт.</v>
          </cell>
          <cell r="D1557">
            <v>1</v>
          </cell>
          <cell r="E1557">
            <v>231700</v>
          </cell>
          <cell r="F1557">
            <v>231700</v>
          </cell>
          <cell r="G1557">
            <v>1</v>
          </cell>
          <cell r="H1557" t="str">
            <v>станция</v>
          </cell>
          <cell r="K1557" t="str">
            <v>00-00000428</v>
          </cell>
        </row>
        <row r="1558">
          <cell r="B1558" t="str">
            <v>Станция Топас 12 П 800                                       со скидкой</v>
          </cell>
          <cell r="C1558" t="str">
            <v>шт.</v>
          </cell>
          <cell r="D1558">
            <v>1</v>
          </cell>
          <cell r="E1558">
            <v>185100</v>
          </cell>
          <cell r="F1558">
            <v>185100</v>
          </cell>
          <cell r="G1558">
            <v>1</v>
          </cell>
          <cell r="H1558" t="str">
            <v>станция</v>
          </cell>
          <cell r="K1558" t="str">
            <v>00-00000424</v>
          </cell>
        </row>
        <row r="1559">
          <cell r="B1559" t="str">
            <v>Станция Топас 12 С 1400                                       со скидкой</v>
          </cell>
          <cell r="C1559" t="str">
            <v>шт.</v>
          </cell>
          <cell r="D1559">
            <v>1</v>
          </cell>
          <cell r="E1559">
            <v>193500</v>
          </cell>
          <cell r="F1559">
            <v>193500</v>
          </cell>
          <cell r="G1559">
            <v>1</v>
          </cell>
          <cell r="H1559" t="str">
            <v>станция</v>
          </cell>
          <cell r="K1559" t="str">
            <v>00-00000425</v>
          </cell>
        </row>
        <row r="1560">
          <cell r="B1560" t="str">
            <v>Станция Топас 12 С 1400 Ус                                      со скидкой</v>
          </cell>
          <cell r="C1560" t="str">
            <v>шт.</v>
          </cell>
          <cell r="D1560">
            <v>1</v>
          </cell>
          <cell r="E1560">
            <v>219700</v>
          </cell>
          <cell r="F1560">
            <v>219700</v>
          </cell>
          <cell r="G1560">
            <v>1</v>
          </cell>
          <cell r="H1560" t="str">
            <v>станция</v>
          </cell>
          <cell r="K1560" t="str">
            <v>00-00000427</v>
          </cell>
        </row>
        <row r="1561">
          <cell r="B1561" t="str">
            <v>Станция Топас 12 С 800                                       со скидкой</v>
          </cell>
          <cell r="C1561" t="str">
            <v>шт.</v>
          </cell>
          <cell r="D1561">
            <v>1</v>
          </cell>
          <cell r="E1561">
            <v>172400</v>
          </cell>
          <cell r="F1561">
            <v>172400</v>
          </cell>
          <cell r="G1561">
            <v>1</v>
          </cell>
          <cell r="H1561" t="str">
            <v>станция</v>
          </cell>
          <cell r="K1561" t="str">
            <v>00-00000423</v>
          </cell>
        </row>
        <row r="1562">
          <cell r="B1562" t="str">
            <v>Станция Топас 15 П 1400                                       со скидкой</v>
          </cell>
          <cell r="C1562" t="str">
            <v>шт.</v>
          </cell>
          <cell r="D1562">
            <v>1</v>
          </cell>
          <cell r="E1562">
            <v>247600</v>
          </cell>
          <cell r="F1562">
            <v>247600</v>
          </cell>
          <cell r="G1562">
            <v>1</v>
          </cell>
          <cell r="H1562" t="str">
            <v>станция</v>
          </cell>
          <cell r="K1562" t="str">
            <v>00-00000432</v>
          </cell>
        </row>
        <row r="1563">
          <cell r="B1563" t="str">
            <v>Станция Топас 15 П 1400 Ус                                      со скидкой</v>
          </cell>
          <cell r="C1563" t="str">
            <v>шт.</v>
          </cell>
          <cell r="D1563">
            <v>1</v>
          </cell>
          <cell r="E1563">
            <v>267700</v>
          </cell>
          <cell r="F1563">
            <v>267700</v>
          </cell>
          <cell r="G1563">
            <v>1</v>
          </cell>
          <cell r="H1563" t="str">
            <v>станция</v>
          </cell>
          <cell r="K1563" t="str">
            <v>00-00000434</v>
          </cell>
        </row>
        <row r="1564">
          <cell r="B1564" t="str">
            <v>Станция Топас 15 П 800                                       со скидкой</v>
          </cell>
          <cell r="C1564" t="str">
            <v>шт.</v>
          </cell>
          <cell r="D1564">
            <v>1</v>
          </cell>
          <cell r="E1564">
            <v>225600</v>
          </cell>
          <cell r="F1564">
            <v>225600</v>
          </cell>
          <cell r="G1564">
            <v>1</v>
          </cell>
          <cell r="H1564" t="str">
            <v>станция</v>
          </cell>
          <cell r="K1564" t="str">
            <v>00-00000430</v>
          </cell>
        </row>
        <row r="1565">
          <cell r="B1565" t="str">
            <v>Станция Топас 15 С 1400                                       со скидкой</v>
          </cell>
          <cell r="C1565" t="str">
            <v>шт.</v>
          </cell>
          <cell r="D1565">
            <v>1</v>
          </cell>
          <cell r="E1565">
            <v>230000</v>
          </cell>
          <cell r="F1565">
            <v>230000</v>
          </cell>
          <cell r="G1565">
            <v>1</v>
          </cell>
          <cell r="H1565" t="str">
            <v>станция</v>
          </cell>
          <cell r="K1565" t="str">
            <v>00-00000431</v>
          </cell>
        </row>
        <row r="1566">
          <cell r="B1566" t="str">
            <v>Станция Топас 15 С 1400 Ус                                      со скидкой</v>
          </cell>
          <cell r="C1566" t="str">
            <v>шт.</v>
          </cell>
          <cell r="D1566">
            <v>1</v>
          </cell>
          <cell r="E1566">
            <v>249300</v>
          </cell>
          <cell r="F1566">
            <v>249300</v>
          </cell>
          <cell r="G1566">
            <v>1</v>
          </cell>
          <cell r="H1566" t="str">
            <v>станция</v>
          </cell>
          <cell r="K1566" t="str">
            <v>00-00000433</v>
          </cell>
        </row>
        <row r="1567">
          <cell r="B1567" t="str">
            <v>Станция Топас 15 С 800                                       со скидкой</v>
          </cell>
          <cell r="C1567" t="str">
            <v>шт.</v>
          </cell>
          <cell r="D1567">
            <v>1</v>
          </cell>
          <cell r="E1567">
            <v>200600</v>
          </cell>
          <cell r="F1567">
            <v>200600</v>
          </cell>
          <cell r="G1567">
            <v>1</v>
          </cell>
          <cell r="H1567" t="str">
            <v>станция</v>
          </cell>
          <cell r="K1567" t="str">
            <v>00-00000429</v>
          </cell>
        </row>
        <row r="1568">
          <cell r="B1568" t="str">
            <v>Станция Топас 30 П 1400</v>
          </cell>
          <cell r="C1568" t="str">
            <v>шт.</v>
          </cell>
          <cell r="D1568">
            <v>1</v>
          </cell>
          <cell r="E1568">
            <v>369000</v>
          </cell>
          <cell r="F1568">
            <v>369000</v>
          </cell>
          <cell r="G1568">
            <v>1</v>
          </cell>
          <cell r="K1568" t="str">
            <v>00-00001914</v>
          </cell>
        </row>
        <row r="1569">
          <cell r="B1569" t="str">
            <v>Станция Топас 30 С 800</v>
          </cell>
          <cell r="C1569" t="str">
            <v>шт.</v>
          </cell>
          <cell r="D1569">
            <v>1</v>
          </cell>
          <cell r="E1569">
            <v>335800</v>
          </cell>
          <cell r="F1569">
            <v>335800</v>
          </cell>
          <cell r="G1569">
            <v>1</v>
          </cell>
          <cell r="H1569" t="str">
            <v>станция</v>
          </cell>
          <cell r="K1569" t="str">
            <v>00-00001913</v>
          </cell>
        </row>
        <row r="1570">
          <cell r="B1570" t="str">
            <v>Станция Топас 4 П 800                                       со скидкой</v>
          </cell>
          <cell r="C1570" t="str">
            <v>шт.</v>
          </cell>
          <cell r="D1570">
            <v>1</v>
          </cell>
          <cell r="E1570">
            <v>100800</v>
          </cell>
          <cell r="F1570">
            <v>100800</v>
          </cell>
          <cell r="G1570">
            <v>1</v>
          </cell>
          <cell r="H1570" t="str">
            <v>станция</v>
          </cell>
          <cell r="K1570" t="str">
            <v>00-00000398</v>
          </cell>
        </row>
        <row r="1571">
          <cell r="B1571" t="str">
            <v>Станция Топас 4 С 800                                       со скидкой</v>
          </cell>
          <cell r="C1571" t="str">
            <v>шт.</v>
          </cell>
          <cell r="D1571">
            <v>1</v>
          </cell>
          <cell r="E1571">
            <v>91200</v>
          </cell>
          <cell r="F1571">
            <v>91200</v>
          </cell>
          <cell r="G1571">
            <v>1</v>
          </cell>
          <cell r="H1571" t="str">
            <v>станция</v>
          </cell>
          <cell r="K1571" t="str">
            <v>00-00000397</v>
          </cell>
        </row>
        <row r="1572">
          <cell r="B1572" t="str">
            <v>Станция Топас 40 П 800</v>
          </cell>
          <cell r="C1572" t="str">
            <v>шт.</v>
          </cell>
          <cell r="D1572">
            <v>1</v>
          </cell>
          <cell r="E1572">
            <v>447400</v>
          </cell>
          <cell r="F1572">
            <v>447400</v>
          </cell>
          <cell r="G1572">
            <v>1</v>
          </cell>
          <cell r="H1572" t="str">
            <v>станция</v>
          </cell>
          <cell r="K1572" t="str">
            <v>00-00001915</v>
          </cell>
        </row>
        <row r="1573">
          <cell r="B1573" t="str">
            <v>Станция Топас 5 П 1400                                       со скидкой</v>
          </cell>
          <cell r="C1573" t="str">
            <v>шт.</v>
          </cell>
          <cell r="D1573">
            <v>1</v>
          </cell>
          <cell r="E1573">
            <v>141500</v>
          </cell>
          <cell r="F1573">
            <v>141500</v>
          </cell>
          <cell r="G1573">
            <v>1</v>
          </cell>
          <cell r="H1573" t="str">
            <v>станция</v>
          </cell>
          <cell r="K1573" t="str">
            <v>00-00000402</v>
          </cell>
        </row>
        <row r="1574">
          <cell r="B1574" t="str">
            <v>Станция Топас 5 П 800                                       со скидкой</v>
          </cell>
          <cell r="C1574" t="str">
            <v>шт.</v>
          </cell>
          <cell r="D1574">
            <v>1</v>
          </cell>
          <cell r="E1574">
            <v>113300</v>
          </cell>
          <cell r="F1574">
            <v>113300</v>
          </cell>
          <cell r="G1574">
            <v>1</v>
          </cell>
          <cell r="H1574" t="str">
            <v>станция</v>
          </cell>
          <cell r="K1574" t="str">
            <v>00-00000400</v>
          </cell>
        </row>
        <row r="1575">
          <cell r="B1575" t="str">
            <v>Станция Топас 5 С 1400                                       со скидкой</v>
          </cell>
          <cell r="C1575" t="str">
            <v>шт.</v>
          </cell>
          <cell r="D1575">
            <v>1</v>
          </cell>
          <cell r="E1575">
            <v>127300</v>
          </cell>
          <cell r="F1575">
            <v>127300</v>
          </cell>
          <cell r="G1575">
            <v>1</v>
          </cell>
          <cell r="H1575" t="str">
            <v>станция</v>
          </cell>
          <cell r="K1575" t="str">
            <v>00-00000401</v>
          </cell>
        </row>
        <row r="1576">
          <cell r="B1576" t="str">
            <v>Станция Топас 5 С 800                                       со скидкой</v>
          </cell>
          <cell r="C1576" t="str">
            <v>шт.</v>
          </cell>
          <cell r="D1576">
            <v>1</v>
          </cell>
          <cell r="E1576">
            <v>102900</v>
          </cell>
          <cell r="F1576">
            <v>102900</v>
          </cell>
          <cell r="G1576">
            <v>1</v>
          </cell>
          <cell r="H1576" t="str">
            <v>станция</v>
          </cell>
          <cell r="K1576" t="str">
            <v>00-00000399</v>
          </cell>
        </row>
        <row r="1577">
          <cell r="B1577" t="str">
            <v>Станция Топас 6 П 1400                                       со скидкой</v>
          </cell>
          <cell r="C1577" t="str">
            <v>шт.</v>
          </cell>
          <cell r="D1577">
            <v>1</v>
          </cell>
          <cell r="E1577">
            <v>147400</v>
          </cell>
          <cell r="F1577">
            <v>147400</v>
          </cell>
          <cell r="G1577">
            <v>1</v>
          </cell>
          <cell r="H1577" t="str">
            <v>станция</v>
          </cell>
          <cell r="K1577" t="str">
            <v>00-00000406</v>
          </cell>
        </row>
        <row r="1578">
          <cell r="B1578" t="str">
            <v>Станция Топас 6 П 800                                       со скидкой</v>
          </cell>
          <cell r="C1578" t="str">
            <v>шт.</v>
          </cell>
          <cell r="D1578">
            <v>1</v>
          </cell>
          <cell r="E1578">
            <v>117600</v>
          </cell>
          <cell r="F1578">
            <v>117600</v>
          </cell>
          <cell r="G1578">
            <v>1</v>
          </cell>
          <cell r="H1578" t="str">
            <v>станция</v>
          </cell>
          <cell r="K1578" t="str">
            <v>00-00000404</v>
          </cell>
        </row>
        <row r="1579">
          <cell r="B1579" t="str">
            <v>Станция Топас 6 С 1400                                       со скидкой</v>
          </cell>
          <cell r="C1579" t="str">
            <v>шт.</v>
          </cell>
          <cell r="D1579">
            <v>1</v>
          </cell>
          <cell r="E1579">
            <v>131200</v>
          </cell>
          <cell r="F1579">
            <v>131200</v>
          </cell>
          <cell r="G1579">
            <v>1</v>
          </cell>
          <cell r="H1579" t="str">
            <v>станция</v>
          </cell>
          <cell r="K1579" t="str">
            <v>00-00000405</v>
          </cell>
        </row>
        <row r="1580">
          <cell r="B1580" t="str">
            <v>Станция Топас 6 С 800                                       со скидкой</v>
          </cell>
          <cell r="C1580" t="str">
            <v>шт.</v>
          </cell>
          <cell r="D1580">
            <v>1</v>
          </cell>
          <cell r="E1580">
            <v>106600</v>
          </cell>
          <cell r="F1580">
            <v>106600</v>
          </cell>
          <cell r="G1580">
            <v>1</v>
          </cell>
          <cell r="H1580" t="str">
            <v>станция</v>
          </cell>
          <cell r="K1580" t="str">
            <v>00-00000403</v>
          </cell>
        </row>
        <row r="1581">
          <cell r="B1581" t="str">
            <v>Станция Топас 8 П 1400                                       со скидкой</v>
          </cell>
          <cell r="C1581" t="str">
            <v>шт.</v>
          </cell>
          <cell r="D1581">
            <v>1</v>
          </cell>
          <cell r="E1581">
            <v>160700</v>
          </cell>
          <cell r="F1581">
            <v>160700</v>
          </cell>
          <cell r="G1581">
            <v>1</v>
          </cell>
          <cell r="H1581" t="str">
            <v>станция</v>
          </cell>
          <cell r="K1581" t="str">
            <v>00-00000410</v>
          </cell>
        </row>
        <row r="1582">
          <cell r="B1582" t="str">
            <v>Станция Топас 8 П 800                                       со скидкой</v>
          </cell>
          <cell r="C1582" t="str">
            <v>шт.</v>
          </cell>
          <cell r="D1582">
            <v>1</v>
          </cell>
          <cell r="E1582">
            <v>140700</v>
          </cell>
          <cell r="F1582">
            <v>140700</v>
          </cell>
          <cell r="G1582">
            <v>1</v>
          </cell>
          <cell r="H1582" t="str">
            <v>станция</v>
          </cell>
          <cell r="K1582" t="str">
            <v>00-00000408</v>
          </cell>
        </row>
        <row r="1583">
          <cell r="B1583" t="str">
            <v>Станция Топас 8 С 1400                                       со скидкой</v>
          </cell>
          <cell r="C1583" t="str">
            <v>шт.</v>
          </cell>
          <cell r="D1583">
            <v>1</v>
          </cell>
          <cell r="E1583">
            <v>146100</v>
          </cell>
          <cell r="F1583">
            <v>146100</v>
          </cell>
          <cell r="G1583">
            <v>1</v>
          </cell>
          <cell r="H1583" t="str">
            <v>станция</v>
          </cell>
          <cell r="K1583" t="str">
            <v>00-00000409</v>
          </cell>
        </row>
        <row r="1584">
          <cell r="B1584" t="str">
            <v>Станция Топас 8 С 800                                       со скидкой</v>
          </cell>
          <cell r="C1584" t="str">
            <v>шт.</v>
          </cell>
          <cell r="D1584">
            <v>1</v>
          </cell>
          <cell r="E1584">
            <v>129500</v>
          </cell>
          <cell r="F1584">
            <v>129500</v>
          </cell>
          <cell r="G1584">
            <v>1</v>
          </cell>
          <cell r="H1584" t="str">
            <v>станция</v>
          </cell>
          <cell r="K1584" t="str">
            <v>00-00000407</v>
          </cell>
        </row>
        <row r="1585">
          <cell r="B1585" t="str">
            <v>Станция Топас 9 П 1400                                       со скидкой</v>
          </cell>
          <cell r="C1585" t="str">
            <v>шт.</v>
          </cell>
          <cell r="D1585">
            <v>1</v>
          </cell>
          <cell r="E1585">
            <v>163300</v>
          </cell>
          <cell r="F1585">
            <v>163300</v>
          </cell>
          <cell r="G1585">
            <v>1</v>
          </cell>
          <cell r="H1585" t="str">
            <v>станция</v>
          </cell>
          <cell r="K1585" t="str">
            <v>00-00000414</v>
          </cell>
        </row>
        <row r="1586">
          <cell r="B1586" t="str">
            <v>Станция Топас 9 П 1400 Ус                                      со скидкой</v>
          </cell>
          <cell r="C1586" t="str">
            <v>шт.</v>
          </cell>
          <cell r="D1586">
            <v>1</v>
          </cell>
          <cell r="E1586">
            <v>183900</v>
          </cell>
          <cell r="F1586">
            <v>183900</v>
          </cell>
          <cell r="G1586">
            <v>1</v>
          </cell>
          <cell r="H1586" t="str">
            <v>станция</v>
          </cell>
          <cell r="K1586" t="str">
            <v>00-00000416</v>
          </cell>
        </row>
        <row r="1587">
          <cell r="B1587" t="str">
            <v>Станция Топас 9 П 800                                       со скидкой</v>
          </cell>
          <cell r="C1587" t="str">
            <v>шт.</v>
          </cell>
          <cell r="D1587">
            <v>1</v>
          </cell>
          <cell r="E1587">
            <v>142100</v>
          </cell>
          <cell r="F1587">
            <v>142100</v>
          </cell>
          <cell r="G1587">
            <v>1</v>
          </cell>
          <cell r="H1587" t="str">
            <v>станция</v>
          </cell>
          <cell r="K1587" t="str">
            <v>00-00000412</v>
          </cell>
        </row>
        <row r="1588">
          <cell r="B1588" t="str">
            <v>Станция Топас 9 С 1400                                       со скидкой</v>
          </cell>
          <cell r="C1588" t="str">
            <v>шт.</v>
          </cell>
          <cell r="D1588">
            <v>1</v>
          </cell>
          <cell r="E1588">
            <v>150700</v>
          </cell>
          <cell r="F1588">
            <v>150700</v>
          </cell>
          <cell r="G1588">
            <v>1</v>
          </cell>
          <cell r="H1588" t="str">
            <v>станция</v>
          </cell>
          <cell r="K1588" t="str">
            <v>00-00000413</v>
          </cell>
        </row>
        <row r="1589">
          <cell r="B1589" t="str">
            <v>Станция Топас 9 С 1400 Ус                                      со скидкой</v>
          </cell>
          <cell r="C1589" t="str">
            <v>шт.</v>
          </cell>
          <cell r="D1589">
            <v>1</v>
          </cell>
          <cell r="E1589">
            <v>172100</v>
          </cell>
          <cell r="F1589">
            <v>172100</v>
          </cell>
          <cell r="G1589">
            <v>1</v>
          </cell>
          <cell r="H1589" t="str">
            <v>станция</v>
          </cell>
          <cell r="K1589" t="str">
            <v>00-00000415</v>
          </cell>
        </row>
        <row r="1590">
          <cell r="B1590" t="str">
            <v>Станция Топас 9 С 800                                       со скидкой</v>
          </cell>
          <cell r="C1590" t="str">
            <v>шт.</v>
          </cell>
          <cell r="D1590">
            <v>1</v>
          </cell>
          <cell r="E1590">
            <v>131700</v>
          </cell>
          <cell r="F1590">
            <v>131700</v>
          </cell>
          <cell r="G1590">
            <v>1</v>
          </cell>
          <cell r="H1590" t="str">
            <v>станция</v>
          </cell>
          <cell r="K1590" t="str">
            <v>00-00000411</v>
          </cell>
        </row>
        <row r="1591">
          <cell r="B1591" t="str">
            <v>Станция Топас-С 10 П 1400                                        со скидкой</v>
          </cell>
          <cell r="C1591" t="str">
            <v>шт.</v>
          </cell>
          <cell r="D1591">
            <v>1</v>
          </cell>
          <cell r="E1591">
            <v>193500</v>
          </cell>
          <cell r="F1591">
            <v>193500</v>
          </cell>
          <cell r="G1591">
            <v>1</v>
          </cell>
          <cell r="H1591" t="str">
            <v>станция</v>
          </cell>
          <cell r="K1591" t="str">
            <v>00-00001941</v>
          </cell>
        </row>
        <row r="1592">
          <cell r="B1592" t="str">
            <v>Станция Топас-С 10 П 1400 Ус                                       со скидкой</v>
          </cell>
          <cell r="C1592" t="str">
            <v>шт.</v>
          </cell>
          <cell r="D1592">
            <v>1</v>
          </cell>
          <cell r="E1592">
            <v>211100</v>
          </cell>
          <cell r="F1592">
            <v>211100</v>
          </cell>
          <cell r="G1592">
            <v>1</v>
          </cell>
          <cell r="H1592" t="str">
            <v>станция</v>
          </cell>
          <cell r="K1592" t="str">
            <v>00-00001943</v>
          </cell>
        </row>
        <row r="1593">
          <cell r="B1593" t="str">
            <v>Станция Топас-С 10 П 800                                        со скидкой</v>
          </cell>
          <cell r="C1593" t="str">
            <v>шт.</v>
          </cell>
          <cell r="D1593">
            <v>1</v>
          </cell>
          <cell r="E1593">
            <v>163700</v>
          </cell>
          <cell r="F1593">
            <v>163700</v>
          </cell>
          <cell r="G1593">
            <v>1</v>
          </cell>
          <cell r="H1593" t="str">
            <v>станция</v>
          </cell>
          <cell r="K1593" t="str">
            <v>00-00001939</v>
          </cell>
        </row>
        <row r="1594">
          <cell r="B1594" t="str">
            <v>Станция Топас-С 10 С 1400                                        со скидкой</v>
          </cell>
          <cell r="C1594" t="str">
            <v>шт.</v>
          </cell>
          <cell r="D1594">
            <v>1</v>
          </cell>
          <cell r="E1594">
            <v>171900</v>
          </cell>
          <cell r="F1594">
            <v>171900</v>
          </cell>
          <cell r="G1594">
            <v>1</v>
          </cell>
          <cell r="H1594" t="str">
            <v>станция</v>
          </cell>
          <cell r="K1594" t="str">
            <v>00-00001940</v>
          </cell>
        </row>
        <row r="1595">
          <cell r="B1595" t="str">
            <v>Станция Топас-С 10 С 1400 Ус                                       со скидкой</v>
          </cell>
          <cell r="C1595" t="str">
            <v>шт.</v>
          </cell>
          <cell r="D1595">
            <v>1</v>
          </cell>
          <cell r="E1595">
            <v>200300</v>
          </cell>
          <cell r="F1595">
            <v>200300</v>
          </cell>
          <cell r="G1595">
            <v>1</v>
          </cell>
          <cell r="H1595" t="str">
            <v>станция</v>
          </cell>
          <cell r="K1595" t="str">
            <v>00-00001942</v>
          </cell>
        </row>
        <row r="1596">
          <cell r="B1596" t="str">
            <v>Станция Топас-С 10 С 800                                        со скидкой</v>
          </cell>
          <cell r="C1596" t="str">
            <v>шт.</v>
          </cell>
          <cell r="D1596">
            <v>1</v>
          </cell>
          <cell r="E1596">
            <v>151600</v>
          </cell>
          <cell r="F1596">
            <v>151600</v>
          </cell>
          <cell r="G1596">
            <v>1</v>
          </cell>
          <cell r="H1596" t="str">
            <v>станция</v>
          </cell>
          <cell r="K1596" t="str">
            <v>00-00001938</v>
          </cell>
        </row>
        <row r="1597">
          <cell r="B1597" t="str">
            <v>Станция Топас-С 12 П 1400                                        со скидкой</v>
          </cell>
          <cell r="C1597" t="str">
            <v>шт.</v>
          </cell>
          <cell r="D1597">
            <v>1</v>
          </cell>
          <cell r="E1597">
            <v>191500</v>
          </cell>
          <cell r="F1597">
            <v>191500</v>
          </cell>
          <cell r="G1597">
            <v>1</v>
          </cell>
          <cell r="H1597" t="str">
            <v>станция</v>
          </cell>
          <cell r="K1597" t="str">
            <v>00-00001947</v>
          </cell>
        </row>
        <row r="1598">
          <cell r="B1598" t="str">
            <v>Станция Топас-С 12 П 1400 Ус                                       со скидкой</v>
          </cell>
          <cell r="C1598" t="str">
            <v>шт.</v>
          </cell>
          <cell r="D1598">
            <v>1</v>
          </cell>
          <cell r="E1598">
            <v>211800</v>
          </cell>
          <cell r="F1598">
            <v>211800</v>
          </cell>
          <cell r="G1598">
            <v>1</v>
          </cell>
          <cell r="H1598" t="str">
            <v>станция</v>
          </cell>
          <cell r="K1598" t="str">
            <v>00-00001949</v>
          </cell>
        </row>
        <row r="1599">
          <cell r="B1599" t="str">
            <v>Станция Топас-С 12 П 800                                        со скидкой</v>
          </cell>
          <cell r="C1599" t="str">
            <v>шт.</v>
          </cell>
          <cell r="D1599">
            <v>1</v>
          </cell>
          <cell r="E1599">
            <v>168100</v>
          </cell>
          <cell r="F1599">
            <v>168100</v>
          </cell>
          <cell r="G1599">
            <v>1</v>
          </cell>
          <cell r="H1599" t="str">
            <v>станция</v>
          </cell>
          <cell r="K1599" t="str">
            <v>00-00001945</v>
          </cell>
        </row>
        <row r="1600">
          <cell r="B1600" t="str">
            <v>Станция Топас-С 12 С 1400                                        со скидкой</v>
          </cell>
          <cell r="C1600" t="str">
            <v>шт.</v>
          </cell>
          <cell r="D1600">
            <v>1</v>
          </cell>
          <cell r="E1600">
            <v>174900</v>
          </cell>
          <cell r="F1600">
            <v>174900</v>
          </cell>
          <cell r="G1600">
            <v>1</v>
          </cell>
          <cell r="H1600" t="str">
            <v>станция</v>
          </cell>
          <cell r="K1600" t="str">
            <v>00-00001946</v>
          </cell>
        </row>
        <row r="1601">
          <cell r="B1601" t="str">
            <v>Станция Топас-С 12 С 1400 Ус                                       со скидкой</v>
          </cell>
          <cell r="C1601" t="str">
            <v>шт.</v>
          </cell>
          <cell r="D1601">
            <v>1</v>
          </cell>
          <cell r="E1601">
            <v>201300</v>
          </cell>
          <cell r="F1601">
            <v>201300</v>
          </cell>
          <cell r="G1601">
            <v>1</v>
          </cell>
          <cell r="H1601" t="str">
            <v>станция</v>
          </cell>
          <cell r="K1601" t="str">
            <v>00-00001948</v>
          </cell>
        </row>
        <row r="1602">
          <cell r="B1602" t="str">
            <v>Станция Топас-С 12 С 800                                        со скидкой</v>
          </cell>
          <cell r="C1602" t="str">
            <v>шт.</v>
          </cell>
          <cell r="D1602">
            <v>1</v>
          </cell>
          <cell r="E1602">
            <v>155600</v>
          </cell>
          <cell r="F1602">
            <v>155600</v>
          </cell>
          <cell r="G1602">
            <v>1</v>
          </cell>
          <cell r="H1602" t="str">
            <v>станция</v>
          </cell>
          <cell r="K1602" t="str">
            <v>00-00001944</v>
          </cell>
        </row>
        <row r="1603">
          <cell r="B1603" t="str">
            <v>Станция Топас-С 4 П 800                                        со скидкой</v>
          </cell>
          <cell r="C1603" t="str">
            <v>шт.</v>
          </cell>
          <cell r="D1603">
            <v>1</v>
          </cell>
          <cell r="E1603">
            <v>90000</v>
          </cell>
          <cell r="F1603">
            <v>90000</v>
          </cell>
          <cell r="G1603">
            <v>1</v>
          </cell>
          <cell r="H1603" t="str">
            <v>станция</v>
          </cell>
          <cell r="K1603" t="str">
            <v>00-00001917</v>
          </cell>
        </row>
        <row r="1604">
          <cell r="B1604" t="str">
            <v>Станция Топас-С 4 С 800                                        со скидкой</v>
          </cell>
          <cell r="C1604" t="str">
            <v>шт.</v>
          </cell>
          <cell r="D1604">
            <v>1</v>
          </cell>
          <cell r="E1604">
            <v>80200</v>
          </cell>
          <cell r="F1604">
            <v>80200</v>
          </cell>
          <cell r="G1604">
            <v>1</v>
          </cell>
          <cell r="H1604" t="str">
            <v>станция</v>
          </cell>
          <cell r="K1604" t="str">
            <v>00-00001916</v>
          </cell>
        </row>
        <row r="1605">
          <cell r="B1605" t="str">
            <v>Станция Топас-С 5 П 1400                                        со скидкой</v>
          </cell>
          <cell r="C1605" t="str">
            <v>шт.</v>
          </cell>
          <cell r="D1605">
            <v>1</v>
          </cell>
          <cell r="E1605">
            <v>127900</v>
          </cell>
          <cell r="F1605">
            <v>127900</v>
          </cell>
          <cell r="G1605">
            <v>1</v>
          </cell>
          <cell r="H1605" t="str">
            <v>станция</v>
          </cell>
          <cell r="K1605" t="str">
            <v>00-00001921</v>
          </cell>
        </row>
        <row r="1606">
          <cell r="B1606" t="str">
            <v>Станция Топас-С 5 П 800                                        со скидкой</v>
          </cell>
          <cell r="C1606" t="str">
            <v>шт.</v>
          </cell>
          <cell r="D1606">
            <v>1</v>
          </cell>
          <cell r="E1606">
            <v>102000</v>
          </cell>
          <cell r="F1606">
            <v>102000</v>
          </cell>
          <cell r="G1606">
            <v>1</v>
          </cell>
          <cell r="H1606" t="str">
            <v>станция</v>
          </cell>
          <cell r="K1606" t="str">
            <v>00-00001919</v>
          </cell>
        </row>
        <row r="1607">
          <cell r="B1607" t="str">
            <v>Станция Топас-С 5 С 1400                                        со скидкой</v>
          </cell>
          <cell r="C1607" t="str">
            <v>шт.</v>
          </cell>
          <cell r="D1607">
            <v>1</v>
          </cell>
          <cell r="E1607">
            <v>113900</v>
          </cell>
          <cell r="F1607">
            <v>113900</v>
          </cell>
          <cell r="G1607">
            <v>1</v>
          </cell>
          <cell r="H1607" t="str">
            <v>станция</v>
          </cell>
          <cell r="K1607" t="str">
            <v>00-00001920</v>
          </cell>
        </row>
        <row r="1608">
          <cell r="B1608" t="str">
            <v>Станция Топас-С 5 С 800                                        со скидкой</v>
          </cell>
          <cell r="C1608" t="str">
            <v>шт.</v>
          </cell>
          <cell r="D1608">
            <v>1</v>
          </cell>
          <cell r="E1608">
            <v>89700</v>
          </cell>
          <cell r="F1608">
            <v>89700</v>
          </cell>
          <cell r="G1608">
            <v>1</v>
          </cell>
          <cell r="H1608" t="str">
            <v>станция</v>
          </cell>
          <cell r="K1608" t="str">
            <v>00-00001918</v>
          </cell>
        </row>
        <row r="1609">
          <cell r="B1609" t="str">
            <v>Станция Топас-С 6 П 1400                                        со скидкой</v>
          </cell>
          <cell r="C1609" t="str">
            <v>шт.</v>
          </cell>
          <cell r="D1609">
            <v>1</v>
          </cell>
          <cell r="E1609">
            <v>131200</v>
          </cell>
          <cell r="F1609">
            <v>131200</v>
          </cell>
          <cell r="G1609">
            <v>1</v>
          </cell>
          <cell r="H1609" t="str">
            <v>станция</v>
          </cell>
          <cell r="K1609" t="str">
            <v>00-00001925</v>
          </cell>
        </row>
        <row r="1610">
          <cell r="B1610" t="str">
            <v>Станция Топас-С 6 П 800                                        со скидкой</v>
          </cell>
          <cell r="C1610" t="str">
            <v>шт.</v>
          </cell>
          <cell r="D1610">
            <v>1</v>
          </cell>
          <cell r="E1610">
            <v>107200</v>
          </cell>
          <cell r="F1610">
            <v>107200</v>
          </cell>
          <cell r="G1610">
            <v>1</v>
          </cell>
          <cell r="H1610" t="str">
            <v>станция</v>
          </cell>
          <cell r="K1610" t="str">
            <v>00-00001923</v>
          </cell>
        </row>
        <row r="1611">
          <cell r="B1611" t="str">
            <v>Станция Топас-С 6 С 1400                                        со скидкой</v>
          </cell>
          <cell r="C1611" t="str">
            <v>шт.</v>
          </cell>
          <cell r="D1611">
            <v>1</v>
          </cell>
          <cell r="E1611">
            <v>117400</v>
          </cell>
          <cell r="F1611">
            <v>117400</v>
          </cell>
          <cell r="G1611">
            <v>1</v>
          </cell>
          <cell r="H1611" t="str">
            <v>станция</v>
          </cell>
          <cell r="K1611" t="str">
            <v>00-00001924</v>
          </cell>
        </row>
        <row r="1612">
          <cell r="B1612" t="str">
            <v>Станция Топас-С 6 С 800                                        со скидкой</v>
          </cell>
          <cell r="C1612" t="str">
            <v>шт.</v>
          </cell>
          <cell r="D1612">
            <v>1</v>
          </cell>
          <cell r="E1612">
            <v>96600</v>
          </cell>
          <cell r="F1612">
            <v>96600</v>
          </cell>
          <cell r="G1612">
            <v>1</v>
          </cell>
          <cell r="H1612" t="str">
            <v>станция</v>
          </cell>
          <cell r="K1612" t="str">
            <v>00-00001922</v>
          </cell>
        </row>
        <row r="1613">
          <cell r="B1613" t="str">
            <v>Станция Топас-С 8 П 1400                                        со скидкой</v>
          </cell>
          <cell r="C1613" t="str">
            <v>шт.</v>
          </cell>
          <cell r="D1613">
            <v>1</v>
          </cell>
          <cell r="E1613">
            <v>146900</v>
          </cell>
          <cell r="F1613">
            <v>146900</v>
          </cell>
          <cell r="G1613">
            <v>1</v>
          </cell>
          <cell r="H1613" t="str">
            <v>станция</v>
          </cell>
          <cell r="K1613" t="str">
            <v>00-00001929</v>
          </cell>
        </row>
        <row r="1614">
          <cell r="B1614" t="str">
            <v>Станция Топас-С 8 П 1400 Ус                                       со скидкой</v>
          </cell>
          <cell r="C1614" t="str">
            <v>шт.</v>
          </cell>
          <cell r="D1614">
            <v>1</v>
          </cell>
          <cell r="E1614">
            <v>161300</v>
          </cell>
          <cell r="F1614">
            <v>161300</v>
          </cell>
          <cell r="G1614">
            <v>1</v>
          </cell>
          <cell r="H1614" t="str">
            <v>станция</v>
          </cell>
          <cell r="K1614" t="str">
            <v>00-00001931</v>
          </cell>
        </row>
        <row r="1615">
          <cell r="B1615" t="str">
            <v>Станция Топас-С 8 П 800                                        со скидкой</v>
          </cell>
          <cell r="C1615" t="str">
            <v>шт.</v>
          </cell>
          <cell r="D1615">
            <v>1</v>
          </cell>
          <cell r="E1615">
            <v>129100</v>
          </cell>
          <cell r="F1615">
            <v>129100</v>
          </cell>
          <cell r="G1615">
            <v>1</v>
          </cell>
          <cell r="H1615" t="str">
            <v>станция</v>
          </cell>
          <cell r="K1615" t="str">
            <v>00-00001927</v>
          </cell>
        </row>
        <row r="1616">
          <cell r="B1616" t="str">
            <v>Станция Топас-С 8 С 1400                                        со скидкой</v>
          </cell>
          <cell r="C1616" t="str">
            <v>шт.</v>
          </cell>
          <cell r="D1616">
            <v>1</v>
          </cell>
          <cell r="E1616">
            <v>133100</v>
          </cell>
          <cell r="F1616">
            <v>133100</v>
          </cell>
          <cell r="G1616">
            <v>1</v>
          </cell>
          <cell r="H1616" t="str">
            <v>станция</v>
          </cell>
          <cell r="K1616" t="str">
            <v>00-00001928</v>
          </cell>
        </row>
        <row r="1617">
          <cell r="B1617" t="str">
            <v>Станция Топас-С 8 С 1400 Ус                                       со скидкой</v>
          </cell>
          <cell r="C1617" t="str">
            <v>шт.</v>
          </cell>
          <cell r="D1617">
            <v>1</v>
          </cell>
          <cell r="E1617">
            <v>147500</v>
          </cell>
          <cell r="F1617">
            <v>147500</v>
          </cell>
          <cell r="G1617">
            <v>1</v>
          </cell>
          <cell r="H1617" t="str">
            <v>станция</v>
          </cell>
          <cell r="K1617" t="str">
            <v>00-00001930</v>
          </cell>
        </row>
        <row r="1618">
          <cell r="B1618" t="str">
            <v>Станция Топас-С 8 С 800                                        со скидкой</v>
          </cell>
          <cell r="C1618" t="str">
            <v>шт.</v>
          </cell>
          <cell r="D1618">
            <v>1</v>
          </cell>
          <cell r="E1618">
            <v>116900</v>
          </cell>
          <cell r="F1618">
            <v>116900</v>
          </cell>
          <cell r="G1618">
            <v>1</v>
          </cell>
          <cell r="H1618" t="str">
            <v>станция</v>
          </cell>
          <cell r="K1618" t="str">
            <v>00-00001926</v>
          </cell>
        </row>
        <row r="1619">
          <cell r="B1619" t="str">
            <v>Станция Топас-С 9 П 1400                                        со скидкой</v>
          </cell>
          <cell r="C1619" t="str">
            <v>шт.</v>
          </cell>
          <cell r="D1619">
            <v>1</v>
          </cell>
          <cell r="E1619">
            <v>151000</v>
          </cell>
          <cell r="F1619">
            <v>151000</v>
          </cell>
          <cell r="G1619">
            <v>1</v>
          </cell>
          <cell r="H1619" t="str">
            <v>станция</v>
          </cell>
          <cell r="K1619" t="str">
            <v>00-00001935</v>
          </cell>
        </row>
        <row r="1620">
          <cell r="B1620" t="str">
            <v>Станция Топас-С 9 П 1400 Ус                                       со скидкой</v>
          </cell>
          <cell r="C1620" t="str">
            <v>шт.</v>
          </cell>
          <cell r="D1620">
            <v>1</v>
          </cell>
          <cell r="E1620">
            <v>170900</v>
          </cell>
          <cell r="F1620">
            <v>170900</v>
          </cell>
          <cell r="G1620">
            <v>1</v>
          </cell>
          <cell r="H1620" t="str">
            <v>станция</v>
          </cell>
          <cell r="K1620" t="str">
            <v>00-00001937</v>
          </cell>
        </row>
        <row r="1621">
          <cell r="B1621" t="str">
            <v>Станция Топас-С 9 П 800                                        со скидкой</v>
          </cell>
          <cell r="C1621" t="str">
            <v>шт.</v>
          </cell>
          <cell r="D1621">
            <v>1</v>
          </cell>
          <cell r="E1621">
            <v>131900</v>
          </cell>
          <cell r="F1621">
            <v>131900</v>
          </cell>
          <cell r="G1621">
            <v>1</v>
          </cell>
          <cell r="H1621" t="str">
            <v>станция</v>
          </cell>
          <cell r="K1621" t="str">
            <v>00-00001933</v>
          </cell>
        </row>
        <row r="1622">
          <cell r="B1622" t="str">
            <v>Станция Топас-С 9 С 1400                                        со скидкой</v>
          </cell>
          <cell r="C1622" t="str">
            <v>шт.</v>
          </cell>
          <cell r="D1622">
            <v>1</v>
          </cell>
          <cell r="E1622">
            <v>138500</v>
          </cell>
          <cell r="F1622">
            <v>138500</v>
          </cell>
          <cell r="G1622">
            <v>1</v>
          </cell>
          <cell r="H1622" t="str">
            <v>станция</v>
          </cell>
          <cell r="K1622" t="str">
            <v>00-00001934</v>
          </cell>
        </row>
        <row r="1623">
          <cell r="B1623" t="str">
            <v>Станция Топас-С 9 С 1400 Ус                                       со скидкой</v>
          </cell>
          <cell r="C1623" t="str">
            <v>шт.</v>
          </cell>
          <cell r="D1623">
            <v>1</v>
          </cell>
          <cell r="E1623">
            <v>159500</v>
          </cell>
          <cell r="F1623">
            <v>159500</v>
          </cell>
          <cell r="G1623">
            <v>1</v>
          </cell>
          <cell r="H1623" t="str">
            <v>станция</v>
          </cell>
          <cell r="K1623" t="str">
            <v>00-00001936</v>
          </cell>
        </row>
        <row r="1624">
          <cell r="B1624" t="str">
            <v>Станция Топас-С 9 С 800                                        со скидкой</v>
          </cell>
          <cell r="C1624" t="str">
            <v>шт.</v>
          </cell>
          <cell r="D1624">
            <v>1</v>
          </cell>
          <cell r="E1624">
            <v>121700</v>
          </cell>
          <cell r="F1624">
            <v>121700</v>
          </cell>
          <cell r="G1624">
            <v>1</v>
          </cell>
          <cell r="H1624" t="str">
            <v>станция</v>
          </cell>
          <cell r="K1624" t="str">
            <v>00-00001932</v>
          </cell>
        </row>
        <row r="1625">
          <cell r="B1625" t="str">
            <v>Стяжка для кабеля 2,6х200мм черная (100 шт) ДКС</v>
          </cell>
          <cell r="C1625" t="str">
            <v>упак.</v>
          </cell>
          <cell r="E1625">
            <v>175</v>
          </cell>
          <cell r="F1625">
            <v>0</v>
          </cell>
          <cell r="G1625">
            <v>1</v>
          </cell>
          <cell r="K1625" t="str">
            <v>00-00000190</v>
          </cell>
        </row>
        <row r="1626">
          <cell r="B1626" t="str">
            <v>Стяжка для кабеля 4,8х360мм черная (100 шт) ДКС</v>
          </cell>
          <cell r="C1626" t="str">
            <v>упак.</v>
          </cell>
          <cell r="E1626">
            <v>615</v>
          </cell>
          <cell r="F1626">
            <v>0</v>
          </cell>
          <cell r="G1626">
            <v>1</v>
          </cell>
          <cell r="K1626" t="str">
            <v>00-00000230</v>
          </cell>
        </row>
        <row r="1627">
          <cell r="B1627" t="str">
            <v>Сухая смесь для быстрой ликвидации напорных течей "Пенеплаг" ("Ватерплаг") 4кг</v>
          </cell>
          <cell r="C1627" t="str">
            <v>шт.</v>
          </cell>
          <cell r="D1627">
            <v>2</v>
          </cell>
          <cell r="E1627">
            <v>1464</v>
          </cell>
          <cell r="F1627">
            <v>2928</v>
          </cell>
          <cell r="G1627">
            <v>1</v>
          </cell>
        </row>
        <row r="1628">
          <cell r="B1628" t="str">
            <v>Сухая смесь для гидроизоляции бетонных поверхностей "Пенетрон", 5 кг</v>
          </cell>
          <cell r="C1628" t="str">
            <v>шт.</v>
          </cell>
          <cell r="D1628">
            <v>1</v>
          </cell>
          <cell r="E1628">
            <v>1860</v>
          </cell>
          <cell r="F1628">
            <v>1860</v>
          </cell>
          <cell r="G1628">
            <v>1</v>
          </cell>
        </row>
        <row r="1629">
          <cell r="B1629" t="str">
            <v>Сухая смесь для гидроизоляция швов, стыков, трещин, примыканий в бетоне "Пенекрит", 5кг</v>
          </cell>
          <cell r="C1629" t="str">
            <v>шт.</v>
          </cell>
          <cell r="D1629">
            <v>2</v>
          </cell>
          <cell r="E1629">
            <v>1530</v>
          </cell>
          <cell r="F1629">
            <v>3060</v>
          </cell>
          <cell r="G1629">
            <v>1</v>
          </cell>
        </row>
        <row r="1630">
          <cell r="B1630" t="str">
            <v>Счётчик ХВС ZENNER MTK-I(импульсный),Dn20</v>
          </cell>
          <cell r="C1630" t="str">
            <v>шт.</v>
          </cell>
          <cell r="E1630">
            <v>4926</v>
          </cell>
          <cell r="F1630">
            <v>0</v>
          </cell>
          <cell r="G1630">
            <v>1</v>
          </cell>
          <cell r="H1630" t="str">
            <v>приб.уч</v>
          </cell>
        </row>
        <row r="1631">
          <cell r="B1631" t="str">
            <v>Тачка садовая одноколесная 65 л/120 кг</v>
          </cell>
          <cell r="C1631" t="str">
            <v>шт.</v>
          </cell>
          <cell r="E1631">
            <v>1399</v>
          </cell>
          <cell r="F1631">
            <v>0</v>
          </cell>
          <cell r="G1631">
            <v>1</v>
          </cell>
        </row>
        <row r="1632">
          <cell r="B1632" t="str">
            <v>Теплоизоляция «VALTEC Супер Протект» красная 15 мм VT.SP.R10R.1504</v>
          </cell>
          <cell r="C1632" t="str">
            <v>м</v>
          </cell>
          <cell r="D1632">
            <v>1</v>
          </cell>
          <cell r="E1632">
            <v>14</v>
          </cell>
          <cell r="F1632">
            <v>14</v>
          </cell>
          <cell r="G1632">
            <v>1</v>
          </cell>
          <cell r="I1632" t="str">
            <v>мп</v>
          </cell>
          <cell r="K1632" t="str">
            <v>00-00000875</v>
          </cell>
        </row>
        <row r="1633">
          <cell r="B1633" t="str">
            <v>Теплоизоляция «VALTEC Супер Протект» красная 18 мм VT.SP.R10R.1804</v>
          </cell>
          <cell r="C1633" t="str">
            <v>м</v>
          </cell>
          <cell r="D1633">
            <v>1</v>
          </cell>
          <cell r="E1633">
            <v>16</v>
          </cell>
          <cell r="F1633">
            <v>16</v>
          </cell>
          <cell r="G1633">
            <v>1</v>
          </cell>
          <cell r="I1633" t="str">
            <v>мп</v>
          </cell>
          <cell r="K1633" t="str">
            <v>00-00000876</v>
          </cell>
        </row>
        <row r="1634">
          <cell r="B1634" t="str">
            <v>Теплоизоляция «VALTEC Супер Протект» красная 22 мм VT.SP.R10R.2204</v>
          </cell>
          <cell r="C1634" t="str">
            <v>м</v>
          </cell>
          <cell r="D1634">
            <v>1</v>
          </cell>
          <cell r="E1634">
            <v>17</v>
          </cell>
          <cell r="F1634">
            <v>17</v>
          </cell>
          <cell r="G1634">
            <v>1</v>
          </cell>
          <cell r="I1634" t="str">
            <v>мп</v>
          </cell>
          <cell r="K1634" t="str">
            <v>00-00000877</v>
          </cell>
        </row>
        <row r="1635">
          <cell r="B1635" t="str">
            <v>Теплоизоляция «VALTEC Супер Протект» красная 28 мм VT.SP.R10R.2804</v>
          </cell>
          <cell r="C1635" t="str">
            <v>м</v>
          </cell>
          <cell r="D1635">
            <v>1</v>
          </cell>
          <cell r="E1635">
            <v>21</v>
          </cell>
          <cell r="F1635">
            <v>21</v>
          </cell>
          <cell r="G1635">
            <v>1</v>
          </cell>
          <cell r="I1635" t="str">
            <v>мп</v>
          </cell>
          <cell r="K1635" t="str">
            <v>00-00000878</v>
          </cell>
        </row>
        <row r="1636">
          <cell r="B1636" t="str">
            <v>Теплоизоляция «VALTEC Супер Протект» красная 35 мм VT.SP.R10R.3504</v>
          </cell>
          <cell r="C1636" t="str">
            <v>м</v>
          </cell>
          <cell r="D1636">
            <v>1</v>
          </cell>
          <cell r="E1636">
            <v>27</v>
          </cell>
          <cell r="F1636">
            <v>27</v>
          </cell>
          <cell r="G1636">
            <v>1</v>
          </cell>
          <cell r="I1636" t="str">
            <v>мп</v>
          </cell>
          <cell r="K1636" t="str">
            <v>00-00000879</v>
          </cell>
        </row>
        <row r="1637">
          <cell r="B1637" t="str">
            <v>Теплоизоляция «VALTEC Супер Протект» синяя 15 мм VT.SP.R10B.1504</v>
          </cell>
          <cell r="C1637" t="str">
            <v>м</v>
          </cell>
          <cell r="D1637">
            <v>1</v>
          </cell>
          <cell r="E1637">
            <v>14</v>
          </cell>
          <cell r="F1637">
            <v>14</v>
          </cell>
          <cell r="G1637">
            <v>1</v>
          </cell>
          <cell r="I1637" t="str">
            <v>мп</v>
          </cell>
          <cell r="K1637" t="str">
            <v>00-00000880</v>
          </cell>
        </row>
        <row r="1638">
          <cell r="B1638" t="str">
            <v>Теплоизоляция «VALTEC Супер Протект» синяя 18 мм VT.SP.R10B.1804</v>
          </cell>
          <cell r="C1638" t="str">
            <v>м</v>
          </cell>
          <cell r="D1638">
            <v>1</v>
          </cell>
          <cell r="E1638">
            <v>16</v>
          </cell>
          <cell r="F1638">
            <v>16</v>
          </cell>
          <cell r="G1638">
            <v>1</v>
          </cell>
          <cell r="I1638" t="str">
            <v>мп</v>
          </cell>
          <cell r="K1638" t="str">
            <v>00-00000881</v>
          </cell>
        </row>
        <row r="1639">
          <cell r="B1639" t="str">
            <v>Теплоизоляция «VALTEC Супер Протект» синяя 22 мм VT.SP.R10B.2204</v>
          </cell>
          <cell r="C1639" t="str">
            <v>м</v>
          </cell>
          <cell r="D1639">
            <v>1</v>
          </cell>
          <cell r="E1639">
            <v>17</v>
          </cell>
          <cell r="F1639">
            <v>17</v>
          </cell>
          <cell r="G1639">
            <v>1</v>
          </cell>
          <cell r="I1639" t="str">
            <v>мп</v>
          </cell>
          <cell r="K1639" t="str">
            <v>00-00000882</v>
          </cell>
        </row>
        <row r="1640">
          <cell r="B1640" t="str">
            <v>Теплоизоляция «VALTEC Супер Протект» синяя 28 мм VT.SP.R10B.2804</v>
          </cell>
          <cell r="C1640" t="str">
            <v>м</v>
          </cell>
          <cell r="D1640">
            <v>1</v>
          </cell>
          <cell r="E1640">
            <v>21</v>
          </cell>
          <cell r="F1640">
            <v>21</v>
          </cell>
          <cell r="G1640">
            <v>1</v>
          </cell>
          <cell r="I1640" t="str">
            <v>мп</v>
          </cell>
          <cell r="K1640" t="str">
            <v>00-00000883</v>
          </cell>
        </row>
        <row r="1641">
          <cell r="B1641" t="str">
            <v>Теплоизоляция «VALTEC Супер Протект» синяя 35 мм VT.SP.R10B.3504</v>
          </cell>
          <cell r="C1641" t="str">
            <v>м</v>
          </cell>
          <cell r="D1641">
            <v>1</v>
          </cell>
          <cell r="E1641">
            <v>27</v>
          </cell>
          <cell r="F1641">
            <v>27</v>
          </cell>
          <cell r="G1641">
            <v>1</v>
          </cell>
          <cell r="I1641" t="str">
            <v>мп</v>
          </cell>
          <cell r="K1641" t="str">
            <v>00-00000884</v>
          </cell>
        </row>
        <row r="1642">
          <cell r="B1642" t="str">
            <v>Теплоизоляция для гидравлической стрелки VT.VAR.00 VT.TVR00.FP.07</v>
          </cell>
          <cell r="C1642" t="str">
            <v>шт.</v>
          </cell>
          <cell r="D1642">
            <v>1</v>
          </cell>
          <cell r="E1642">
            <v>2354</v>
          </cell>
          <cell r="F1642">
            <v>2354</v>
          </cell>
          <cell r="G1642">
            <v>1</v>
          </cell>
          <cell r="H1642" t="str">
            <v>Сист.модульн.монт.</v>
          </cell>
          <cell r="K1642" t="str">
            <v>00-00001815</v>
          </cell>
        </row>
        <row r="1643">
          <cell r="B1643" t="str">
            <v>Теплоизоляция для труб 114х13х2000 мм Стенофлекс</v>
          </cell>
          <cell r="C1643" t="str">
            <v>шт.</v>
          </cell>
          <cell r="E1643">
            <v>290</v>
          </cell>
          <cell r="F1643">
            <v>0</v>
          </cell>
          <cell r="G1643">
            <v>1</v>
          </cell>
          <cell r="K1643" t="str">
            <v>00-00000308</v>
          </cell>
        </row>
        <row r="1644">
          <cell r="B1644" t="str">
            <v>Теплоизоляция для труб 34х9х2000 мм Стенофлекс</v>
          </cell>
          <cell r="C1644" t="str">
            <v>шт.</v>
          </cell>
          <cell r="E1644">
            <v>45</v>
          </cell>
          <cell r="F1644">
            <v>0</v>
          </cell>
          <cell r="G1644">
            <v>1</v>
          </cell>
          <cell r="K1644" t="str">
            <v>00-00000191</v>
          </cell>
        </row>
        <row r="1645">
          <cell r="B1645" t="str">
            <v>Теплоизоляция для труб Стенофлекс 18х9х2000 мм</v>
          </cell>
          <cell r="C1645" t="str">
            <v>шт.</v>
          </cell>
          <cell r="E1645">
            <v>24</v>
          </cell>
          <cell r="F1645">
            <v>0</v>
          </cell>
          <cell r="G1645">
            <v>1</v>
          </cell>
          <cell r="K1645" t="str">
            <v>00-00000100</v>
          </cell>
        </row>
        <row r="1646">
          <cell r="B1646" t="str">
            <v>Теплоизоляция для труб Стенофлекс 22х9х2000 мм</v>
          </cell>
          <cell r="C1646" t="str">
            <v>шт.</v>
          </cell>
          <cell r="E1646">
            <v>26</v>
          </cell>
          <cell r="F1646">
            <v>0</v>
          </cell>
          <cell r="G1646">
            <v>1</v>
          </cell>
          <cell r="K1646" t="str">
            <v>00-00002103</v>
          </cell>
        </row>
        <row r="1647">
          <cell r="B1647" t="str">
            <v>Теплоизоляция для труб Стенофлекс 28х9х2000 мм</v>
          </cell>
          <cell r="C1647" t="str">
            <v>шт.</v>
          </cell>
          <cell r="E1647">
            <v>30</v>
          </cell>
          <cell r="F1647">
            <v>0</v>
          </cell>
          <cell r="G1647">
            <v>1</v>
          </cell>
        </row>
        <row r="1648">
          <cell r="B1648" t="str">
            <v>Теплоизоляция для труб Стенофлекс 42х13х2000 мм</v>
          </cell>
          <cell r="C1648" t="str">
            <v>шт.</v>
          </cell>
          <cell r="E1648">
            <v>78</v>
          </cell>
          <cell r="F1648">
            <v>0</v>
          </cell>
          <cell r="G1648">
            <v>1</v>
          </cell>
          <cell r="K1648" t="str">
            <v>00-00000509</v>
          </cell>
        </row>
        <row r="1649">
          <cell r="B1649" t="str">
            <v>Теплоизоляция для труб Стенофлекс 54х13х2000 мм</v>
          </cell>
          <cell r="C1649" t="str">
            <v>шт.</v>
          </cell>
          <cell r="E1649">
            <v>89</v>
          </cell>
          <cell r="F1649">
            <v>0</v>
          </cell>
          <cell r="G1649">
            <v>1</v>
          </cell>
          <cell r="K1649" t="str">
            <v>00-00000248</v>
          </cell>
        </row>
        <row r="1650">
          <cell r="B1650" t="str">
            <v>Теплоизоляция для труб Стенофлекс 76х13х2000 мм</v>
          </cell>
          <cell r="C1650" t="str">
            <v>шт.</v>
          </cell>
          <cell r="E1650">
            <v>124</v>
          </cell>
          <cell r="F1650">
            <v>0</v>
          </cell>
          <cell r="G1650">
            <v>1</v>
          </cell>
        </row>
        <row r="1651">
          <cell r="B1651" t="str">
            <v>Теплораспределительная пластина 1000 х 125 мм VT.FP.SZ.0125</v>
          </cell>
          <cell r="C1651" t="str">
            <v>шт.</v>
          </cell>
          <cell r="D1651">
            <v>1</v>
          </cell>
          <cell r="E1651">
            <v>195</v>
          </cell>
          <cell r="F1651">
            <v>195</v>
          </cell>
          <cell r="G1651">
            <v>1</v>
          </cell>
          <cell r="H1651" t="str">
            <v>Вод.теп.пол</v>
          </cell>
          <cell r="K1651" t="str">
            <v>00-00001733</v>
          </cell>
        </row>
        <row r="1652">
          <cell r="B1652" t="str">
            <v>Теплосчетчик квартирный с тахометрическим расходомером (на обр. трубопр.) VHM-T-15/0,6/O/</v>
          </cell>
          <cell r="C1652" t="str">
            <v>шт.</v>
          </cell>
          <cell r="D1652">
            <v>1</v>
          </cell>
          <cell r="E1652">
            <v>7599</v>
          </cell>
          <cell r="F1652">
            <v>7599</v>
          </cell>
          <cell r="G1652">
            <v>1</v>
          </cell>
          <cell r="H1652" t="str">
            <v>Сист.модульн.монт.</v>
          </cell>
        </row>
        <row r="1653">
          <cell r="B1653" t="str">
            <v>Теплосчетчик квартирный с тахометрическим расходомером (на обр. трубопр.) VHM-T-15/1,5/O/</v>
          </cell>
          <cell r="C1653" t="str">
            <v>шт.</v>
          </cell>
          <cell r="D1653">
            <v>1</v>
          </cell>
          <cell r="E1653">
            <v>7599</v>
          </cell>
          <cell r="F1653">
            <v>7599</v>
          </cell>
          <cell r="G1653">
            <v>1</v>
          </cell>
          <cell r="H1653" t="str">
            <v>Сист.модульн.монт.</v>
          </cell>
        </row>
        <row r="1654">
          <cell r="B1654" t="str">
            <v>Теплосчетчик квартирный с тахометрическим расходомером (на подающий трубопр.) VHM-T-15/1,5/P/</v>
          </cell>
          <cell r="C1654" t="str">
            <v>шт.</v>
          </cell>
          <cell r="D1654">
            <v>1</v>
          </cell>
          <cell r="E1654">
            <v>7599</v>
          </cell>
          <cell r="F1654">
            <v>7599</v>
          </cell>
          <cell r="G1654">
            <v>1</v>
          </cell>
          <cell r="H1654" t="str">
            <v>приб.уч</v>
          </cell>
        </row>
        <row r="1655">
          <cell r="B1655" t="str">
            <v>Теплосчетчик квартирный, с тахометрическим расходомером (на подающий трубопр.) VHM-T-15/0,6/P/</v>
          </cell>
          <cell r="C1655" t="str">
            <v>шт.</v>
          </cell>
          <cell r="D1655">
            <v>1</v>
          </cell>
          <cell r="E1655">
            <v>7599</v>
          </cell>
          <cell r="F1655">
            <v>7599</v>
          </cell>
          <cell r="G1655">
            <v>1</v>
          </cell>
          <cell r="H1655" t="str">
            <v>приб.уч</v>
          </cell>
        </row>
        <row r="1656">
          <cell r="B1656" t="str">
            <v>Термометр погружной 1/2" НР VT.0617.0.0</v>
          </cell>
          <cell r="C1656" t="str">
            <v>шт.</v>
          </cell>
          <cell r="D1656">
            <v>1</v>
          </cell>
          <cell r="E1656">
            <v>1034</v>
          </cell>
          <cell r="F1656">
            <v>1034</v>
          </cell>
          <cell r="G1656">
            <v>1</v>
          </cell>
          <cell r="H1656" t="str">
            <v>коллект</v>
          </cell>
          <cell r="K1656" t="str">
            <v>00-00001677</v>
          </cell>
        </row>
        <row r="1657">
          <cell r="B1657" t="str">
            <v>Терморегулирующий монтажный комплект ICBOX-1 3/4" VT.ICBOX.1.0</v>
          </cell>
          <cell r="C1657" t="str">
            <v>шт.</v>
          </cell>
          <cell r="D1657">
            <v>1</v>
          </cell>
          <cell r="E1657">
            <v>6886</v>
          </cell>
          <cell r="F1657">
            <v>6886</v>
          </cell>
          <cell r="G1657">
            <v>1</v>
          </cell>
          <cell r="H1657" t="str">
            <v>Вод.теп.пол</v>
          </cell>
          <cell r="K1657" t="str">
            <v>00-00001717</v>
          </cell>
        </row>
        <row r="1658">
          <cell r="B1658" t="str">
            <v>Терморегулирующий монтажный комплект ICBOX-2 3/4" VT.ICBOX.2.0</v>
          </cell>
          <cell r="C1658" t="str">
            <v>шт.</v>
          </cell>
          <cell r="D1658">
            <v>1</v>
          </cell>
          <cell r="E1658">
            <v>7196</v>
          </cell>
          <cell r="F1658">
            <v>7196</v>
          </cell>
          <cell r="G1658">
            <v>1</v>
          </cell>
          <cell r="H1658" t="str">
            <v>Вод.теп.пол</v>
          </cell>
          <cell r="K1658" t="str">
            <v>00-00001716</v>
          </cell>
        </row>
        <row r="1659">
          <cell r="B1659" t="str">
            <v>Терморегулирующий монтажный комплект ICBOX-4 3/4" VT.ICBOX.4.0</v>
          </cell>
          <cell r="C1659" t="str">
            <v>шт.</v>
          </cell>
          <cell r="D1659">
            <v>1</v>
          </cell>
          <cell r="E1659">
            <v>5175</v>
          </cell>
          <cell r="F1659">
            <v>5175</v>
          </cell>
          <cell r="G1659">
            <v>1</v>
          </cell>
          <cell r="H1659" t="str">
            <v>Вод.теп.пол</v>
          </cell>
          <cell r="K1659" t="str">
            <v>00-00001720</v>
          </cell>
        </row>
        <row r="1660">
          <cell r="B1660" t="str">
            <v>Терморегулирующий монтажный комплект ICBOX-5 3/4" VT.ICBOX.5.0</v>
          </cell>
          <cell r="C1660" t="str">
            <v>шт.</v>
          </cell>
          <cell r="D1660">
            <v>1</v>
          </cell>
          <cell r="E1660">
            <v>4731</v>
          </cell>
          <cell r="F1660">
            <v>4731</v>
          </cell>
          <cell r="G1660">
            <v>1</v>
          </cell>
          <cell r="H1660" t="str">
            <v>Вод.теп.пол</v>
          </cell>
          <cell r="K1660" t="str">
            <v>00-00001715</v>
          </cell>
        </row>
        <row r="1661">
          <cell r="B1661" t="str">
            <v>Терморегулятор радиаторный прямой 1/2" VT.048.N.04</v>
          </cell>
          <cell r="C1661" t="str">
            <v>шт.</v>
          </cell>
          <cell r="D1661">
            <v>1</v>
          </cell>
          <cell r="E1661">
            <v>779</v>
          </cell>
          <cell r="F1661">
            <v>779</v>
          </cell>
          <cell r="G1661">
            <v>1</v>
          </cell>
          <cell r="H1661" t="str">
            <v>Рад.арм.</v>
          </cell>
          <cell r="K1661" t="str">
            <v>00-00001787</v>
          </cell>
        </row>
        <row r="1662">
          <cell r="B1662" t="str">
            <v>Терморегулятор радиаторный угловой 1/2" VT.047.N.04</v>
          </cell>
          <cell r="C1662" t="str">
            <v>шт.</v>
          </cell>
          <cell r="D1662">
            <v>1</v>
          </cell>
          <cell r="E1662">
            <v>742</v>
          </cell>
          <cell r="F1662">
            <v>742</v>
          </cell>
          <cell r="G1662">
            <v>1</v>
          </cell>
          <cell r="H1662" t="str">
            <v>Рад.арм.</v>
          </cell>
          <cell r="K1662" t="str">
            <v>00-00001786</v>
          </cell>
        </row>
        <row r="1663">
          <cell r="B1663" t="str">
            <v>Термостат комнатный с датчиком температуры пола VT.AC602.0.0</v>
          </cell>
          <cell r="C1663" t="str">
            <v>шт.</v>
          </cell>
          <cell r="D1663">
            <v>1</v>
          </cell>
          <cell r="E1663">
            <v>1600</v>
          </cell>
          <cell r="F1663">
            <v>1600</v>
          </cell>
          <cell r="G1663">
            <v>1</v>
          </cell>
          <cell r="H1663" t="str">
            <v>Вод.теп.пол</v>
          </cell>
          <cell r="K1663" t="str">
            <v>00-00001724</v>
          </cell>
        </row>
        <row r="1664">
          <cell r="B1664" t="str">
            <v>Термостат комнатный электронный VT.AC701.0.0</v>
          </cell>
          <cell r="C1664" t="str">
            <v>шт.</v>
          </cell>
          <cell r="D1664">
            <v>1</v>
          </cell>
          <cell r="E1664">
            <v>3000</v>
          </cell>
          <cell r="F1664">
            <v>3000</v>
          </cell>
          <cell r="G1664">
            <v>1</v>
          </cell>
          <cell r="H1664" t="str">
            <v>Вод.теп.пол</v>
          </cell>
          <cell r="K1664" t="str">
            <v>00-00001725</v>
          </cell>
        </row>
        <row r="1665">
          <cell r="B1665" t="str">
            <v>Термостат регулируемый с накладным датчиком 220 B (50 Гц) VT.AC614.0.0</v>
          </cell>
          <cell r="C1665" t="str">
            <v>шт.</v>
          </cell>
          <cell r="D1665">
            <v>1</v>
          </cell>
          <cell r="E1665">
            <v>1800</v>
          </cell>
          <cell r="F1665">
            <v>1800</v>
          </cell>
          <cell r="G1665">
            <v>1</v>
          </cell>
          <cell r="H1665" t="str">
            <v>Вод.теп.пол</v>
          </cell>
          <cell r="K1665" t="str">
            <v>00-00001721</v>
          </cell>
        </row>
        <row r="1666">
          <cell r="B1666" t="str">
            <v>Термостатическая головка с выносным накладным датчиком 20-60 °С, 2 м VT.5012.0.0</v>
          </cell>
          <cell r="C1666" t="str">
            <v>шт.</v>
          </cell>
          <cell r="D1666">
            <v>1</v>
          </cell>
          <cell r="E1666">
            <v>2639</v>
          </cell>
          <cell r="F1666">
            <v>2639</v>
          </cell>
          <cell r="G1666">
            <v>1</v>
          </cell>
          <cell r="H1666" t="str">
            <v>Вод.теп.пол</v>
          </cell>
          <cell r="K1666" t="str">
            <v>00-00001732</v>
          </cell>
        </row>
        <row r="1667">
          <cell r="B1667" t="str">
            <v>Термостатическая головка с выносным настенным датчиком М30 х 1,5, 6,5 - 28 °C VT.5010.0.0</v>
          </cell>
          <cell r="C1667" t="str">
            <v>шт.</v>
          </cell>
          <cell r="D1667">
            <v>1</v>
          </cell>
          <cell r="E1667">
            <v>1679</v>
          </cell>
          <cell r="F1667">
            <v>1679</v>
          </cell>
          <cell r="G1667">
            <v>1</v>
          </cell>
          <cell r="H1667" t="str">
            <v>коллект</v>
          </cell>
          <cell r="K1667" t="str">
            <v>00-00001665</v>
          </cell>
        </row>
        <row r="1668">
          <cell r="B1668" t="str">
            <v>Термостатическая головка с выносным погружным датчиком 20-60 °С, 2 м VT.5011.0.0</v>
          </cell>
          <cell r="C1668" t="str">
            <v>шт.</v>
          </cell>
          <cell r="D1668">
            <v>1</v>
          </cell>
          <cell r="E1668">
            <v>2860</v>
          </cell>
          <cell r="F1668">
            <v>2860</v>
          </cell>
          <cell r="G1668">
            <v>1</v>
          </cell>
          <cell r="H1668" t="str">
            <v>Вод.теп.пол</v>
          </cell>
          <cell r="K1668" t="str">
            <v>00-00001731</v>
          </cell>
        </row>
        <row r="1669">
          <cell r="B1669" t="str">
            <v>Трап Viega 50мм 557140</v>
          </cell>
          <cell r="C1669" t="str">
            <v>шт.</v>
          </cell>
          <cell r="D1669">
            <v>1</v>
          </cell>
          <cell r="E1669">
            <v>3781</v>
          </cell>
          <cell r="F1669">
            <v>3781</v>
          </cell>
          <cell r="G1669">
            <v>1</v>
          </cell>
        </row>
        <row r="1670">
          <cell r="B1670" t="str">
            <v>Трап с сухим затвором (горизонтальный выпуск) Viega 50мм 583217</v>
          </cell>
          <cell r="C1670" t="str">
            <v>шт.</v>
          </cell>
          <cell r="D1670">
            <v>1</v>
          </cell>
          <cell r="E1670">
            <v>2500</v>
          </cell>
          <cell r="F1670">
            <v>2500</v>
          </cell>
          <cell r="G1670">
            <v>1</v>
          </cell>
        </row>
        <row r="1671">
          <cell r="B1671" t="str">
            <v>Трехходовой смесительный клапан 1 1/4" ВР VT.MIX03.G.07</v>
          </cell>
          <cell r="C1671" t="str">
            <v>шт.</v>
          </cell>
          <cell r="D1671">
            <v>1</v>
          </cell>
          <cell r="E1671">
            <v>3768</v>
          </cell>
          <cell r="F1671">
            <v>3768</v>
          </cell>
          <cell r="G1671">
            <v>1</v>
          </cell>
          <cell r="H1671" t="str">
            <v>Регул арм</v>
          </cell>
          <cell r="K1671" t="str">
            <v>00-00001600</v>
          </cell>
        </row>
        <row r="1672">
          <cell r="B1672" t="str">
            <v>Трехходовой смесительный клапан 1" ВР VT.MIX03.G.06</v>
          </cell>
          <cell r="C1672" t="str">
            <v>шт.</v>
          </cell>
          <cell r="D1672">
            <v>1</v>
          </cell>
          <cell r="E1672">
            <v>3756</v>
          </cell>
          <cell r="F1672">
            <v>3756</v>
          </cell>
          <cell r="G1672">
            <v>1</v>
          </cell>
          <cell r="H1672" t="str">
            <v>Регул арм</v>
          </cell>
          <cell r="K1672" t="str">
            <v>00-00001599</v>
          </cell>
        </row>
        <row r="1673">
          <cell r="B1673" t="str">
            <v>Трехходовой смесительный клапан 3/4" ВР VT.MIX03.G.05</v>
          </cell>
          <cell r="C1673" t="str">
            <v>шт.</v>
          </cell>
          <cell r="D1673">
            <v>1</v>
          </cell>
          <cell r="E1673">
            <v>3555</v>
          </cell>
          <cell r="F1673">
            <v>3555</v>
          </cell>
          <cell r="G1673">
            <v>1</v>
          </cell>
          <cell r="H1673" t="str">
            <v>Регул арм</v>
          </cell>
          <cell r="K1673" t="str">
            <v>00-00001598</v>
          </cell>
        </row>
        <row r="1674">
          <cell r="B1674" t="str">
            <v>Трехходовой термостатический смесительный клапан 1" ВР VT.MR01.N.0603</v>
          </cell>
          <cell r="C1674" t="str">
            <v>шт.</v>
          </cell>
          <cell r="D1674">
            <v>1</v>
          </cell>
          <cell r="E1674">
            <v>3319</v>
          </cell>
          <cell r="F1674">
            <v>3319</v>
          </cell>
          <cell r="G1674">
            <v>1</v>
          </cell>
          <cell r="H1674" t="str">
            <v>Регул арм</v>
          </cell>
          <cell r="K1674" t="str">
            <v>00-00001594</v>
          </cell>
        </row>
        <row r="1675">
          <cell r="B1675" t="str">
            <v>Трехходовой термостатический смесительный клапан 1" ВР VT.MR02.N.0603</v>
          </cell>
          <cell r="C1675" t="str">
            <v>шт.</v>
          </cell>
          <cell r="D1675">
            <v>1</v>
          </cell>
          <cell r="E1675">
            <v>3598</v>
          </cell>
          <cell r="F1675">
            <v>3598</v>
          </cell>
          <cell r="G1675">
            <v>1</v>
          </cell>
          <cell r="H1675" t="str">
            <v>Регул арм</v>
          </cell>
          <cell r="K1675" t="str">
            <v>00-00001593</v>
          </cell>
        </row>
        <row r="1676">
          <cell r="B1676" t="str">
            <v>Трехходовой термостатический смесительный клапан 1" ВР VT.MR03.N.0603</v>
          </cell>
          <cell r="C1676" t="str">
            <v>шт.</v>
          </cell>
          <cell r="D1676">
            <v>1</v>
          </cell>
          <cell r="E1676">
            <v>3636</v>
          </cell>
          <cell r="F1676">
            <v>3636</v>
          </cell>
          <cell r="G1676">
            <v>1</v>
          </cell>
          <cell r="H1676" t="str">
            <v>Регул арм</v>
          </cell>
          <cell r="K1676" t="str">
            <v>00-00001592</v>
          </cell>
        </row>
        <row r="1677">
          <cell r="B1677" t="str">
            <v>Тройник 1" внутр(г) х 1" внутр(г) х 1" внутр(г)</v>
          </cell>
          <cell r="C1677" t="str">
            <v>шт.</v>
          </cell>
          <cell r="E1677">
            <v>339</v>
          </cell>
          <cell r="F1677">
            <v>0</v>
          </cell>
          <cell r="G1677">
            <v>1</v>
          </cell>
          <cell r="H1677" t="str">
            <v>т</v>
          </cell>
          <cell r="I1677" t="str">
            <v>р</v>
          </cell>
        </row>
        <row r="1678">
          <cell r="B1678" t="str">
            <v>Тройник 1.1/4" внутр(г) х 1.1/4" внутр(г) х 1.1/4" внутр(г)</v>
          </cell>
          <cell r="C1678" t="str">
            <v>шт.</v>
          </cell>
          <cell r="E1678">
            <v>699</v>
          </cell>
          <cell r="F1678">
            <v>0</v>
          </cell>
          <cell r="G1678">
            <v>1</v>
          </cell>
          <cell r="H1678" t="str">
            <v>т</v>
          </cell>
          <cell r="I1678" t="str">
            <v>р</v>
          </cell>
        </row>
        <row r="1679">
          <cell r="B1679" t="str">
            <v>Тройник 1/2" внутр(г) х 1/2" внутр(г) х 1/2" внутр(г)</v>
          </cell>
          <cell r="C1679" t="str">
            <v>шт.</v>
          </cell>
          <cell r="E1679">
            <v>149</v>
          </cell>
          <cell r="F1679">
            <v>0</v>
          </cell>
          <cell r="G1679">
            <v>1</v>
          </cell>
          <cell r="H1679" t="str">
            <v>т</v>
          </cell>
          <cell r="I1679" t="str">
            <v>р</v>
          </cell>
        </row>
        <row r="1680">
          <cell r="B1680" t="str">
            <v>Тройник 3/4" ВР</v>
          </cell>
          <cell r="C1680" t="str">
            <v>шт.</v>
          </cell>
          <cell r="E1680">
            <v>231</v>
          </cell>
          <cell r="F1680">
            <v>0</v>
          </cell>
          <cell r="G1680">
            <v>1</v>
          </cell>
          <cell r="H1680" t="str">
            <v>т</v>
          </cell>
          <cell r="I1680" t="str">
            <v>р</v>
          </cell>
        </row>
        <row r="1681">
          <cell r="B1681" t="str">
            <v>Тройник 32х32мм 1/2" ВР для гофр.нерж.тр.</v>
          </cell>
          <cell r="D1681">
            <v>1</v>
          </cell>
          <cell r="E1681">
            <v>2156</v>
          </cell>
          <cell r="F1681">
            <v>2156</v>
          </cell>
          <cell r="G1681">
            <v>1</v>
          </cell>
          <cell r="H1681" t="str">
            <v>т</v>
          </cell>
        </row>
        <row r="1682">
          <cell r="B1682" t="str">
            <v>Тройник c заземлением</v>
          </cell>
          <cell r="C1682" t="str">
            <v>шт.</v>
          </cell>
          <cell r="D1682">
            <v>1</v>
          </cell>
          <cell r="E1682">
            <v>132</v>
          </cell>
          <cell r="F1682">
            <v>132</v>
          </cell>
          <cell r="G1682">
            <v>1</v>
          </cell>
        </row>
        <row r="1683">
          <cell r="B1683" t="str">
            <v>Тройник бытовой с шаровым краном 1/2" х 3/4" х 1/2" ВР-НР-НР VT.256.N.04</v>
          </cell>
          <cell r="C1683" t="str">
            <v>шт.</v>
          </cell>
          <cell r="D1683">
            <v>1</v>
          </cell>
          <cell r="E1683">
            <v>265</v>
          </cell>
          <cell r="F1683">
            <v>265</v>
          </cell>
          <cell r="G1683">
            <v>1</v>
          </cell>
          <cell r="I1683" t="str">
            <v>к</v>
          </cell>
          <cell r="K1683" t="str">
            <v>00-00001216</v>
          </cell>
        </row>
        <row r="1684">
          <cell r="B1684" t="str">
            <v>Тройник внутренний 110 мм, 45° двухраструбный </v>
          </cell>
          <cell r="C1684" t="str">
            <v>шт.</v>
          </cell>
          <cell r="E1684">
            <v>160</v>
          </cell>
          <cell r="F1684">
            <v>0</v>
          </cell>
          <cell r="G1684">
            <v>1</v>
          </cell>
          <cell r="H1684" t="str">
            <v>т</v>
          </cell>
          <cell r="I1684" t="str">
            <v>к</v>
          </cell>
          <cell r="K1684" t="str">
            <v>00-00000328</v>
          </cell>
        </row>
        <row r="1685">
          <cell r="B1685" t="str">
            <v>Тройник внутренний 110х110 мм. двухраструбный 87°</v>
          </cell>
          <cell r="C1685" t="str">
            <v>шт.</v>
          </cell>
          <cell r="D1685">
            <v>1</v>
          </cell>
          <cell r="E1685">
            <v>160</v>
          </cell>
          <cell r="F1685">
            <v>160</v>
          </cell>
          <cell r="G1685">
            <v>1</v>
          </cell>
          <cell r="H1685" t="str">
            <v>т</v>
          </cell>
          <cell r="I1685" t="str">
            <v>к</v>
          </cell>
          <cell r="K1685" t="str">
            <v>00-00000192</v>
          </cell>
        </row>
        <row r="1686">
          <cell r="B1686" t="str">
            <v>Тройник внутренний 110х50 мм, 45° двухраструбный</v>
          </cell>
          <cell r="C1686" t="str">
            <v>шт.</v>
          </cell>
          <cell r="E1686">
            <v>99</v>
          </cell>
          <cell r="F1686">
            <v>0</v>
          </cell>
          <cell r="G1686">
            <v>1</v>
          </cell>
          <cell r="H1686" t="str">
            <v>т</v>
          </cell>
          <cell r="I1686" t="str">
            <v>к</v>
          </cell>
          <cell r="K1686" t="str">
            <v>00-00000193</v>
          </cell>
        </row>
        <row r="1687">
          <cell r="B1687" t="str">
            <v>Тройник внутренний 110х50 мм, 87° двухраструбный</v>
          </cell>
          <cell r="C1687" t="str">
            <v>шт.</v>
          </cell>
          <cell r="E1687">
            <v>99</v>
          </cell>
          <cell r="F1687">
            <v>0</v>
          </cell>
          <cell r="G1687">
            <v>1</v>
          </cell>
          <cell r="H1687" t="str">
            <v>т</v>
          </cell>
          <cell r="I1687" t="str">
            <v>к</v>
          </cell>
        </row>
        <row r="1688">
          <cell r="B1688" t="str">
            <v>Тройник внутренний 40 мм, 87° двухраструбный</v>
          </cell>
          <cell r="C1688" t="str">
            <v>шт.</v>
          </cell>
          <cell r="E1688">
            <v>74</v>
          </cell>
          <cell r="F1688">
            <v>0</v>
          </cell>
          <cell r="G1688">
            <v>1</v>
          </cell>
          <cell r="H1688" t="str">
            <v>т</v>
          </cell>
          <cell r="I1688" t="str">
            <v>к</v>
          </cell>
        </row>
        <row r="1689">
          <cell r="B1689" t="str">
            <v>Тройник внутренний 50 мм, 45° двухраструбный</v>
          </cell>
          <cell r="C1689" t="str">
            <v>шт.</v>
          </cell>
          <cell r="E1689">
            <v>78</v>
          </cell>
          <cell r="F1689">
            <v>0</v>
          </cell>
          <cell r="G1689">
            <v>1</v>
          </cell>
          <cell r="H1689" t="str">
            <v>т</v>
          </cell>
          <cell r="I1689" t="str">
            <v>к</v>
          </cell>
          <cell r="K1689" t="str">
            <v>00-00000194</v>
          </cell>
        </row>
        <row r="1690">
          <cell r="B1690" t="str">
            <v>Тройник внутренний 50 мм, 87° двухраструбный</v>
          </cell>
          <cell r="C1690" t="str">
            <v>шт.</v>
          </cell>
          <cell r="E1690">
            <v>78</v>
          </cell>
          <cell r="F1690">
            <v>0</v>
          </cell>
          <cell r="G1690">
            <v>1</v>
          </cell>
          <cell r="H1690" t="str">
            <v>т</v>
          </cell>
          <cell r="I1690" t="str">
            <v>к</v>
          </cell>
          <cell r="K1690" t="str">
            <v>00-00000195</v>
          </cell>
        </row>
        <row r="1691">
          <cell r="B1691" t="str">
            <v>Тройник для дренажных труб d 110</v>
          </cell>
          <cell r="C1691" t="str">
            <v>шт.</v>
          </cell>
          <cell r="E1691">
            <v>245</v>
          </cell>
          <cell r="F1691">
            <v>0</v>
          </cell>
          <cell r="G1691">
            <v>1</v>
          </cell>
          <cell r="H1691" t="str">
            <v>т</v>
          </cell>
          <cell r="I1691" t="str">
            <v>др</v>
          </cell>
          <cell r="K1691" t="str">
            <v>00-00002130</v>
          </cell>
        </row>
        <row r="1692">
          <cell r="B1692" t="str">
            <v>Тройник для дренажных труб d 160</v>
          </cell>
          <cell r="C1692" t="str">
            <v>шт.</v>
          </cell>
          <cell r="E1692">
            <v>369</v>
          </cell>
          <cell r="F1692">
            <v>0</v>
          </cell>
          <cell r="G1692">
            <v>1</v>
          </cell>
          <cell r="H1692" t="str">
            <v>т</v>
          </cell>
          <cell r="I1692" t="str">
            <v>др</v>
          </cell>
        </row>
        <row r="1693">
          <cell r="B1693" t="str">
            <v>Тройник для подключения датчика температуры 1" x M10 x 1" ВР VTr.250.N.0006</v>
          </cell>
          <cell r="C1693" t="str">
            <v>шт.</v>
          </cell>
          <cell r="D1693">
            <v>1</v>
          </cell>
          <cell r="E1693">
            <v>319</v>
          </cell>
          <cell r="F1693">
            <v>319</v>
          </cell>
          <cell r="G1693">
            <v>1</v>
          </cell>
          <cell r="H1693" t="str">
            <v>т</v>
          </cell>
          <cell r="I1693" t="str">
            <v>р</v>
          </cell>
          <cell r="K1693" t="str">
            <v>00-00001259</v>
          </cell>
        </row>
        <row r="1694">
          <cell r="B1694" t="str">
            <v>Тройник для подключения датчика температуры 1/2" х M10 х 1/2" ВР VTr.250.N.0004</v>
          </cell>
          <cell r="C1694" t="str">
            <v>шт.</v>
          </cell>
          <cell r="D1694">
            <v>1</v>
          </cell>
          <cell r="E1694">
            <v>216</v>
          </cell>
          <cell r="F1694">
            <v>216</v>
          </cell>
          <cell r="G1694">
            <v>1</v>
          </cell>
          <cell r="H1694" t="str">
            <v>т</v>
          </cell>
          <cell r="I1694" t="str">
            <v>р</v>
          </cell>
          <cell r="K1694" t="str">
            <v>00-00001257</v>
          </cell>
        </row>
        <row r="1695">
          <cell r="B1695" t="str">
            <v>Тройник для подключения датчика температуры 3/4" х M10 х 3/4" ВР VTr.250.N.0005</v>
          </cell>
          <cell r="C1695" t="str">
            <v>шт.</v>
          </cell>
          <cell r="D1695">
            <v>1</v>
          </cell>
          <cell r="E1695">
            <v>260</v>
          </cell>
          <cell r="F1695">
            <v>260</v>
          </cell>
          <cell r="G1695">
            <v>1</v>
          </cell>
          <cell r="H1695" t="str">
            <v>т</v>
          </cell>
          <cell r="I1695" t="str">
            <v>р</v>
          </cell>
          <cell r="K1695" t="str">
            <v>00-00001258</v>
          </cell>
        </row>
        <row r="1696">
          <cell r="B1696" t="str">
            <v>Тройник коллекторный 1" x 1/2" x 1/2" НР-ВР-ВР VTc.530.N.060404</v>
          </cell>
          <cell r="C1696" t="str">
            <v>шт.</v>
          </cell>
          <cell r="D1696">
            <v>1</v>
          </cell>
          <cell r="E1696">
            <v>199</v>
          </cell>
          <cell r="F1696">
            <v>199</v>
          </cell>
          <cell r="G1696">
            <v>1</v>
          </cell>
          <cell r="H1696" t="str">
            <v>коллект</v>
          </cell>
          <cell r="K1696" t="str">
            <v>00-00001675</v>
          </cell>
        </row>
        <row r="1697">
          <cell r="B1697" t="str">
            <v>Тройник коллекторный 3/4" x 1/2" x 1/2" НР-ВР-ВР VTc.530.N.050404</v>
          </cell>
          <cell r="C1697" t="str">
            <v>шт.</v>
          </cell>
          <cell r="D1697">
            <v>1</v>
          </cell>
          <cell r="E1697">
            <v>180</v>
          </cell>
          <cell r="F1697">
            <v>180</v>
          </cell>
          <cell r="G1697">
            <v>1</v>
          </cell>
          <cell r="H1697" t="str">
            <v>коллект</v>
          </cell>
          <cell r="K1697" t="str">
            <v>00-00001674</v>
          </cell>
        </row>
        <row r="1698">
          <cell r="B1698" t="str">
            <v>Тройник компрессионный 25ПНД</v>
          </cell>
          <cell r="C1698" t="str">
            <v>шт.</v>
          </cell>
          <cell r="E1698">
            <v>108</v>
          </cell>
          <cell r="F1698">
            <v>0</v>
          </cell>
          <cell r="G1698">
            <v>1</v>
          </cell>
          <cell r="H1698" t="str">
            <v>т</v>
          </cell>
          <cell r="I1698" t="str">
            <v>пнд</v>
          </cell>
          <cell r="K1698" t="str">
            <v>00-00000231</v>
          </cell>
        </row>
        <row r="1699">
          <cell r="B1699" t="str">
            <v>Тройник компрессионный 32ПНД</v>
          </cell>
          <cell r="C1699" t="str">
            <v>шт.</v>
          </cell>
          <cell r="E1699">
            <v>117</v>
          </cell>
          <cell r="F1699">
            <v>0</v>
          </cell>
          <cell r="G1699">
            <v>1</v>
          </cell>
          <cell r="H1699" t="str">
            <v>т</v>
          </cell>
          <cell r="I1699" t="str">
            <v>пнд</v>
          </cell>
        </row>
        <row r="1700">
          <cell r="B1700" t="str">
            <v>Тройник компрессионный латунный 20 мм</v>
          </cell>
          <cell r="C1700" t="str">
            <v>шт.</v>
          </cell>
          <cell r="E1700">
            <v>488</v>
          </cell>
          <cell r="F1700">
            <v>0</v>
          </cell>
          <cell r="G1700">
            <v>1</v>
          </cell>
          <cell r="H1700" t="str">
            <v>т</v>
          </cell>
          <cell r="I1700" t="str">
            <v>пнд</v>
          </cell>
          <cell r="J1700" t="str">
            <v>латун</v>
          </cell>
        </row>
        <row r="1701">
          <cell r="B1701" t="str">
            <v xml:space="preserve">Тройник компрессионный латунный 20 х 1/2" ВР х 20 мм </v>
          </cell>
          <cell r="C1701" t="str">
            <v>шт.</v>
          </cell>
          <cell r="E1701">
            <v>473</v>
          </cell>
          <cell r="F1701">
            <v>0</v>
          </cell>
          <cell r="G1701">
            <v>1</v>
          </cell>
          <cell r="H1701" t="str">
            <v>т</v>
          </cell>
          <cell r="I1701" t="str">
            <v>пнд</v>
          </cell>
          <cell r="J1701" t="str">
            <v>латун</v>
          </cell>
        </row>
        <row r="1702">
          <cell r="B1702" t="str">
            <v>Тройник компрессионный латунный 25</v>
          </cell>
          <cell r="C1702" t="str">
            <v>шт.</v>
          </cell>
          <cell r="E1702">
            <v>934</v>
          </cell>
          <cell r="F1702">
            <v>0</v>
          </cell>
          <cell r="G1702">
            <v>1</v>
          </cell>
          <cell r="H1702" t="str">
            <v>т</v>
          </cell>
          <cell r="I1702" t="str">
            <v>пнд</v>
          </cell>
          <cell r="J1702" t="str">
            <v>латун</v>
          </cell>
        </row>
        <row r="1703">
          <cell r="B1703" t="str">
            <v>Тройник компрессионный латунный 32</v>
          </cell>
          <cell r="C1703" t="str">
            <v>шт.</v>
          </cell>
          <cell r="E1703">
            <v>1388</v>
          </cell>
          <cell r="F1703">
            <v>0</v>
          </cell>
          <cell r="G1703">
            <v>1</v>
          </cell>
          <cell r="H1703" t="str">
            <v>т</v>
          </cell>
          <cell r="I1703" t="str">
            <v>пнд</v>
          </cell>
          <cell r="J1703" t="str">
            <v>латун</v>
          </cell>
        </row>
        <row r="1704">
          <cell r="B1704" t="str">
            <v>Тройник компрессионный латунный 40</v>
          </cell>
          <cell r="C1704" t="str">
            <v>шт.</v>
          </cell>
          <cell r="E1704">
            <v>1690</v>
          </cell>
          <cell r="F1704">
            <v>0</v>
          </cell>
          <cell r="G1704">
            <v>1</v>
          </cell>
          <cell r="H1704" t="str">
            <v>т</v>
          </cell>
          <cell r="I1704" t="str">
            <v>пнд</v>
          </cell>
          <cell r="J1704" t="str">
            <v>латун</v>
          </cell>
        </row>
        <row r="1705">
          <cell r="B1705" t="str">
            <v>Тройник компрессионный латунный 63 х 1" ВР х 63 мм</v>
          </cell>
          <cell r="C1705" t="str">
            <v>шт.</v>
          </cell>
          <cell r="D1705">
            <v>1</v>
          </cell>
          <cell r="E1705">
            <v>3080</v>
          </cell>
          <cell r="F1705">
            <v>3080</v>
          </cell>
          <cell r="G1705">
            <v>1</v>
          </cell>
          <cell r="H1705" t="str">
            <v>т</v>
          </cell>
          <cell r="I1705" t="str">
            <v>пнд</v>
          </cell>
          <cell r="J1705" t="str">
            <v>латун</v>
          </cell>
        </row>
        <row r="1706">
          <cell r="B1706" t="str">
            <v>Тройник компрессионный переходной 25ПНД / 1/2 нар</v>
          </cell>
          <cell r="C1706" t="str">
            <v>шт.</v>
          </cell>
          <cell r="E1706">
            <v>98</v>
          </cell>
          <cell r="F1706">
            <v>0</v>
          </cell>
          <cell r="G1706">
            <v>1</v>
          </cell>
          <cell r="H1706" t="str">
            <v>т</v>
          </cell>
          <cell r="I1706" t="str">
            <v>пнд</v>
          </cell>
          <cell r="K1706" t="str">
            <v>00-00000232</v>
          </cell>
        </row>
        <row r="1707">
          <cell r="B1707" t="str">
            <v>Тройник наружный 110 мм, 45° двухраструбный</v>
          </cell>
          <cell r="C1707" t="str">
            <v>шт.</v>
          </cell>
          <cell r="E1707">
            <v>163</v>
          </cell>
          <cell r="F1707">
            <v>0</v>
          </cell>
          <cell r="G1707">
            <v>1</v>
          </cell>
          <cell r="H1707" t="str">
            <v>т</v>
          </cell>
          <cell r="I1707" t="str">
            <v>к</v>
          </cell>
          <cell r="K1707" t="str">
            <v>00-00000196</v>
          </cell>
        </row>
        <row r="1708">
          <cell r="B1708" t="str">
            <v>Тройник наружный 110 мм, 87° двухраструбный</v>
          </cell>
          <cell r="C1708" t="str">
            <v>шт.</v>
          </cell>
          <cell r="E1708">
            <v>163</v>
          </cell>
          <cell r="F1708">
            <v>0</v>
          </cell>
          <cell r="G1708">
            <v>1</v>
          </cell>
          <cell r="H1708" t="str">
            <v>т</v>
          </cell>
          <cell r="I1708" t="str">
            <v>к</v>
          </cell>
          <cell r="K1708" t="str">
            <v>00-00000197</v>
          </cell>
        </row>
        <row r="1709">
          <cell r="B1709" t="str">
            <v>Тройник полипропиленовый 20 мм VTp.731.0.020</v>
          </cell>
          <cell r="C1709" t="str">
            <v>шт.</v>
          </cell>
          <cell r="D1709">
            <v>1</v>
          </cell>
          <cell r="E1709">
            <v>8</v>
          </cell>
          <cell r="F1709">
            <v>8</v>
          </cell>
          <cell r="G1709">
            <v>1</v>
          </cell>
          <cell r="H1709" t="str">
            <v>т</v>
          </cell>
          <cell r="I1709" t="str">
            <v>ппр</v>
          </cell>
          <cell r="K1709" t="str">
            <v>00-00000953</v>
          </cell>
        </row>
        <row r="1710">
          <cell r="B1710" t="str">
            <v>Тройник полипропиленовый 20 мм х 1/2" ВР VTp.732.0.02004</v>
          </cell>
          <cell r="C1710" t="str">
            <v>шт.</v>
          </cell>
          <cell r="D1710">
            <v>1</v>
          </cell>
          <cell r="E1710">
            <v>60</v>
          </cell>
          <cell r="F1710">
            <v>60</v>
          </cell>
          <cell r="G1710">
            <v>1</v>
          </cell>
          <cell r="H1710" t="str">
            <v>т</v>
          </cell>
          <cell r="I1710" t="str">
            <v>ппр</v>
          </cell>
          <cell r="K1710" t="str">
            <v>00-00000957</v>
          </cell>
        </row>
        <row r="1711">
          <cell r="B1711" t="str">
            <v>Тройник полипропиленовый 20 мм х 1/2" НР VTp.733.0.02004</v>
          </cell>
          <cell r="C1711" t="str">
            <v>шт.</v>
          </cell>
          <cell r="D1711">
            <v>1</v>
          </cell>
          <cell r="E1711">
            <v>81</v>
          </cell>
          <cell r="F1711">
            <v>81</v>
          </cell>
          <cell r="G1711">
            <v>1</v>
          </cell>
          <cell r="H1711" t="str">
            <v>т</v>
          </cell>
          <cell r="I1711" t="str">
            <v>ппр</v>
          </cell>
          <cell r="K1711" t="str">
            <v>00-00000964</v>
          </cell>
        </row>
        <row r="1712">
          <cell r="B1712" t="str">
            <v>Тройник полипропиленовый 20 мм х 3/4" ВР VTp.732.0.02005</v>
          </cell>
          <cell r="C1712" t="str">
            <v>шт.</v>
          </cell>
          <cell r="D1712">
            <v>1</v>
          </cell>
          <cell r="E1712">
            <v>86</v>
          </cell>
          <cell r="F1712">
            <v>86</v>
          </cell>
          <cell r="G1712">
            <v>1</v>
          </cell>
          <cell r="H1712" t="str">
            <v>т</v>
          </cell>
          <cell r="I1712" t="str">
            <v>ппр</v>
          </cell>
          <cell r="K1712" t="str">
            <v>00-00000958</v>
          </cell>
        </row>
        <row r="1713">
          <cell r="B1713" t="str">
            <v>Тройник полипропиленовый 20 мм х 3/4" НР VTp.733.0.02005</v>
          </cell>
          <cell r="C1713" t="str">
            <v>шт.</v>
          </cell>
          <cell r="D1713">
            <v>1</v>
          </cell>
          <cell r="E1713">
            <v>103</v>
          </cell>
          <cell r="F1713">
            <v>103</v>
          </cell>
          <cell r="G1713">
            <v>1</v>
          </cell>
          <cell r="H1713" t="str">
            <v>т</v>
          </cell>
          <cell r="I1713" t="str">
            <v>ппр</v>
          </cell>
          <cell r="K1713" t="str">
            <v>00-00000965</v>
          </cell>
        </row>
        <row r="1714">
          <cell r="B1714" t="str">
            <v>Тройник полипропиленовый 25 мм VTp.731.0.025</v>
          </cell>
          <cell r="C1714" t="str">
            <v>шт.</v>
          </cell>
          <cell r="D1714">
            <v>1</v>
          </cell>
          <cell r="E1714">
            <v>12</v>
          </cell>
          <cell r="F1714">
            <v>12</v>
          </cell>
          <cell r="G1714">
            <v>1</v>
          </cell>
          <cell r="H1714" t="str">
            <v>т</v>
          </cell>
          <cell r="I1714" t="str">
            <v>ппр</v>
          </cell>
          <cell r="K1714" t="str">
            <v>00-00000954</v>
          </cell>
        </row>
        <row r="1715">
          <cell r="B1715" t="str">
            <v>Тройник полипропиленовый 25 мм х 1/2" ВР VTp.732.0.02504</v>
          </cell>
          <cell r="C1715" t="str">
            <v>шт.</v>
          </cell>
          <cell r="D1715">
            <v>1</v>
          </cell>
          <cell r="E1715">
            <v>71</v>
          </cell>
          <cell r="F1715">
            <v>71</v>
          </cell>
          <cell r="G1715">
            <v>1</v>
          </cell>
          <cell r="H1715" t="str">
            <v>т</v>
          </cell>
          <cell r="I1715" t="str">
            <v>ппр</v>
          </cell>
          <cell r="K1715" t="str">
            <v>00-00000959</v>
          </cell>
        </row>
        <row r="1716">
          <cell r="B1716" t="str">
            <v>Тройник полипропиленовый 25 мм х 1/2" НР VTp.733.0.02504</v>
          </cell>
          <cell r="C1716" t="str">
            <v>шт.</v>
          </cell>
          <cell r="D1716">
            <v>1</v>
          </cell>
          <cell r="E1716">
            <v>98</v>
          </cell>
          <cell r="F1716">
            <v>98</v>
          </cell>
          <cell r="G1716">
            <v>1</v>
          </cell>
          <cell r="H1716" t="str">
            <v>т</v>
          </cell>
          <cell r="I1716" t="str">
            <v>ппр</v>
          </cell>
          <cell r="K1716" t="str">
            <v>00-00000966</v>
          </cell>
        </row>
        <row r="1717">
          <cell r="B1717" t="str">
            <v>Тройник полипропиленовый 25 мм х 3/4" ВР VTp.732.0.02505</v>
          </cell>
          <cell r="C1717" t="str">
            <v>шт.</v>
          </cell>
          <cell r="D1717">
            <v>1</v>
          </cell>
          <cell r="E1717">
            <v>78</v>
          </cell>
          <cell r="F1717">
            <v>78</v>
          </cell>
          <cell r="G1717">
            <v>1</v>
          </cell>
          <cell r="H1717" t="str">
            <v>т</v>
          </cell>
          <cell r="I1717" t="str">
            <v>ппр</v>
          </cell>
          <cell r="K1717" t="str">
            <v>00-00000960</v>
          </cell>
        </row>
        <row r="1718">
          <cell r="B1718" t="str">
            <v>Тройник полипропиленовый 25 мм х 3/4" НР VTp.733.0.02505</v>
          </cell>
          <cell r="C1718" t="str">
            <v>шт.</v>
          </cell>
          <cell r="D1718">
            <v>1</v>
          </cell>
          <cell r="E1718">
            <v>118</v>
          </cell>
          <cell r="F1718">
            <v>118</v>
          </cell>
          <cell r="G1718">
            <v>1</v>
          </cell>
          <cell r="H1718" t="str">
            <v>т</v>
          </cell>
          <cell r="I1718" t="str">
            <v>ппр</v>
          </cell>
          <cell r="K1718" t="str">
            <v>00-00000967</v>
          </cell>
        </row>
        <row r="1719">
          <cell r="B1719" t="str">
            <v>Тройник полипропиленовый 25х1/2" НР</v>
          </cell>
          <cell r="C1719" t="str">
            <v>шт.</v>
          </cell>
          <cell r="E1719">
            <v>99</v>
          </cell>
          <cell r="F1719">
            <v>0</v>
          </cell>
          <cell r="G1719">
            <v>1</v>
          </cell>
          <cell r="H1719" t="str">
            <v>т</v>
          </cell>
          <cell r="I1719" t="str">
            <v>ппр</v>
          </cell>
        </row>
        <row r="1720">
          <cell r="B1720" t="str">
            <v>Тройник полипропиленовый 25х3/4" ВР</v>
          </cell>
          <cell r="C1720" t="str">
            <v>шт.</v>
          </cell>
          <cell r="E1720">
            <v>85</v>
          </cell>
          <cell r="F1720">
            <v>0</v>
          </cell>
          <cell r="G1720">
            <v>1</v>
          </cell>
          <cell r="H1720" t="str">
            <v>т</v>
          </cell>
          <cell r="I1720" t="str">
            <v>ппр</v>
          </cell>
        </row>
        <row r="1721">
          <cell r="B1721" t="str">
            <v>Тройник полипропиленовый 32 мм</v>
          </cell>
          <cell r="C1721" t="str">
            <v>шт.</v>
          </cell>
          <cell r="E1721">
            <v>26</v>
          </cell>
          <cell r="F1721">
            <v>0</v>
          </cell>
          <cell r="G1721">
            <v>1</v>
          </cell>
          <cell r="H1721" t="str">
            <v>т</v>
          </cell>
          <cell r="I1721" t="str">
            <v>ппр</v>
          </cell>
        </row>
        <row r="1722">
          <cell r="B1722" t="str">
            <v>Тройник полипропиленовый 32 мм VTp.731.0.032</v>
          </cell>
          <cell r="C1722" t="str">
            <v>шт.</v>
          </cell>
          <cell r="D1722">
            <v>1</v>
          </cell>
          <cell r="E1722">
            <v>21</v>
          </cell>
          <cell r="F1722">
            <v>21</v>
          </cell>
          <cell r="G1722">
            <v>1</v>
          </cell>
          <cell r="H1722" t="str">
            <v>т</v>
          </cell>
          <cell r="I1722" t="str">
            <v>ппр</v>
          </cell>
          <cell r="K1722" t="str">
            <v>00-00000955</v>
          </cell>
        </row>
        <row r="1723">
          <cell r="B1723" t="str">
            <v>Тройник полипропиленовый 32 мм х 1" ВР VTp.732.0.03206</v>
          </cell>
          <cell r="C1723" t="str">
            <v>шт.</v>
          </cell>
          <cell r="D1723">
            <v>1</v>
          </cell>
          <cell r="E1723">
            <v>155</v>
          </cell>
          <cell r="F1723">
            <v>155</v>
          </cell>
          <cell r="G1723">
            <v>1</v>
          </cell>
          <cell r="H1723" t="str">
            <v>т</v>
          </cell>
          <cell r="I1723" t="str">
            <v>ппр</v>
          </cell>
          <cell r="K1723" t="str">
            <v>00-00000962</v>
          </cell>
        </row>
        <row r="1724">
          <cell r="B1724" t="str">
            <v>Тройник полипропиленовый 32 мм х 1" НР VTp.733.0.03206</v>
          </cell>
          <cell r="C1724" t="str">
            <v>шт.</v>
          </cell>
          <cell r="D1724">
            <v>1</v>
          </cell>
          <cell r="E1724">
            <v>189</v>
          </cell>
          <cell r="F1724">
            <v>189</v>
          </cell>
          <cell r="G1724">
            <v>1</v>
          </cell>
          <cell r="H1724" t="str">
            <v>т</v>
          </cell>
          <cell r="I1724" t="str">
            <v>ппр</v>
          </cell>
          <cell r="K1724" t="str">
            <v>00-00000968</v>
          </cell>
        </row>
        <row r="1725">
          <cell r="B1725" t="str">
            <v>Тройник полипропиленовый 32 мм х 1/2" ВР VTp.732.0.03204</v>
          </cell>
          <cell r="C1725" t="str">
            <v>шт.</v>
          </cell>
          <cell r="D1725">
            <v>1</v>
          </cell>
          <cell r="E1725">
            <v>128</v>
          </cell>
          <cell r="F1725">
            <v>128</v>
          </cell>
          <cell r="G1725">
            <v>1</v>
          </cell>
          <cell r="H1725" t="str">
            <v>т</v>
          </cell>
          <cell r="I1725" t="str">
            <v>ппр</v>
          </cell>
          <cell r="K1725" t="str">
            <v>00-00000963</v>
          </cell>
        </row>
        <row r="1726">
          <cell r="B1726" t="str">
            <v>Тройник полипропиленовый 32 мм х 1/2" НР VTp.733.0.03204</v>
          </cell>
          <cell r="C1726" t="str">
            <v>шт.</v>
          </cell>
          <cell r="D1726">
            <v>1</v>
          </cell>
          <cell r="E1726">
            <v>146</v>
          </cell>
          <cell r="F1726">
            <v>146</v>
          </cell>
          <cell r="G1726">
            <v>1</v>
          </cell>
          <cell r="H1726" t="str">
            <v>т</v>
          </cell>
          <cell r="I1726" t="str">
            <v>ппр</v>
          </cell>
          <cell r="K1726" t="str">
            <v>00-00000970</v>
          </cell>
        </row>
        <row r="1727">
          <cell r="B1727" t="str">
            <v>Тройник полипропиленовый 32 мм х 3/4" ВР VTp.732.0.03205</v>
          </cell>
          <cell r="C1727" t="str">
            <v>шт.</v>
          </cell>
          <cell r="D1727">
            <v>1</v>
          </cell>
          <cell r="E1727">
            <v>128</v>
          </cell>
          <cell r="F1727">
            <v>128</v>
          </cell>
          <cell r="G1727">
            <v>1</v>
          </cell>
          <cell r="H1727" t="str">
            <v>т</v>
          </cell>
          <cell r="I1727" t="str">
            <v>ппр</v>
          </cell>
          <cell r="K1727" t="str">
            <v>00-00000961</v>
          </cell>
        </row>
        <row r="1728">
          <cell r="B1728" t="str">
            <v>Тройник полипропиленовый 32 мм х 3/4" НР VTp.733.0.03205</v>
          </cell>
          <cell r="C1728" t="str">
            <v>шт.</v>
          </cell>
          <cell r="D1728">
            <v>1</v>
          </cell>
          <cell r="E1728">
            <v>162</v>
          </cell>
          <cell r="F1728">
            <v>162</v>
          </cell>
          <cell r="G1728">
            <v>1</v>
          </cell>
          <cell r="H1728" t="str">
            <v>т</v>
          </cell>
          <cell r="I1728" t="str">
            <v>ппр</v>
          </cell>
          <cell r="K1728" t="str">
            <v>00-00000969</v>
          </cell>
        </row>
        <row r="1729">
          <cell r="B1729" t="str">
            <v>Тройник полипропиленовый 32х3/4" ВР</v>
          </cell>
          <cell r="C1729" t="str">
            <v>шт.</v>
          </cell>
          <cell r="E1729">
            <v>129</v>
          </cell>
          <cell r="F1729">
            <v>0</v>
          </cell>
          <cell r="G1729">
            <v>1</v>
          </cell>
          <cell r="H1729" t="str">
            <v>т</v>
          </cell>
          <cell r="I1729" t="str">
            <v>ппр</v>
          </cell>
          <cell r="K1729" t="str">
            <v>00-00000472</v>
          </cell>
        </row>
        <row r="1730">
          <cell r="B1730" t="str">
            <v>Тройник полипропиленовый 40 мм VTp.731.0.040</v>
          </cell>
          <cell r="C1730" t="str">
            <v>шт.</v>
          </cell>
          <cell r="D1730">
            <v>1</v>
          </cell>
          <cell r="E1730">
            <v>37</v>
          </cell>
          <cell r="F1730">
            <v>37</v>
          </cell>
          <cell r="G1730">
            <v>1</v>
          </cell>
          <cell r="H1730" t="str">
            <v>т</v>
          </cell>
          <cell r="I1730" t="str">
            <v>ппр</v>
          </cell>
          <cell r="K1730" t="str">
            <v>00-00000956</v>
          </cell>
        </row>
        <row r="1731">
          <cell r="B1731" t="str">
            <v>Тройник полипропиленовый двухплоскостной 20 мм VTp.738.0.020</v>
          </cell>
          <cell r="C1731" t="str">
            <v>шт.</v>
          </cell>
          <cell r="D1731">
            <v>1</v>
          </cell>
          <cell r="E1731">
            <v>15</v>
          </cell>
          <cell r="F1731">
            <v>15</v>
          </cell>
          <cell r="G1731">
            <v>1</v>
          </cell>
          <cell r="H1731" t="str">
            <v>т</v>
          </cell>
          <cell r="I1731" t="str">
            <v>ппр</v>
          </cell>
          <cell r="K1731" t="str">
            <v>00-00000984</v>
          </cell>
        </row>
        <row r="1732">
          <cell r="B1732" t="str">
            <v>Тройник полипропиленовый двухплоскостной 25 мм VTp.738.0.025</v>
          </cell>
          <cell r="C1732" t="str">
            <v>шт.</v>
          </cell>
          <cell r="D1732">
            <v>1</v>
          </cell>
          <cell r="E1732">
            <v>18</v>
          </cell>
          <cell r="F1732">
            <v>18</v>
          </cell>
          <cell r="G1732">
            <v>1</v>
          </cell>
          <cell r="H1732" t="str">
            <v>т</v>
          </cell>
          <cell r="I1732" t="str">
            <v>ппр</v>
          </cell>
          <cell r="K1732" t="str">
            <v>00-00000985</v>
          </cell>
        </row>
        <row r="1733">
          <cell r="B1733" t="str">
            <v>Тройник полипропиленовый двухплоскостной 32 мм VTp.738.0.032</v>
          </cell>
          <cell r="C1733" t="str">
            <v>шт.</v>
          </cell>
          <cell r="D1733">
            <v>1</v>
          </cell>
          <cell r="E1733">
            <v>31</v>
          </cell>
          <cell r="F1733">
            <v>31</v>
          </cell>
          <cell r="G1733">
            <v>1</v>
          </cell>
          <cell r="H1733" t="str">
            <v>т</v>
          </cell>
          <cell r="I1733" t="str">
            <v>ппр</v>
          </cell>
          <cell r="K1733" t="str">
            <v>00-00000986</v>
          </cell>
        </row>
        <row r="1734">
          <cell r="B1734" t="str">
            <v>Тройник полипропиленовый коллекторный 40 мм x 1/2" НР VTp.734.0.04004</v>
          </cell>
          <cell r="C1734" t="str">
            <v>шт.</v>
          </cell>
          <cell r="D1734">
            <v>1</v>
          </cell>
          <cell r="E1734">
            <v>145</v>
          </cell>
          <cell r="F1734">
            <v>145</v>
          </cell>
          <cell r="G1734">
            <v>1</v>
          </cell>
          <cell r="H1734" t="str">
            <v>т</v>
          </cell>
          <cell r="I1734" t="str">
            <v>ппр</v>
          </cell>
          <cell r="K1734" t="str">
            <v>00-00000971</v>
          </cell>
        </row>
        <row r="1735">
          <cell r="B1735" t="str">
            <v>Тройник полипропиленовый коллекторный 40 мм x 3/4" НР VTp.734.0.04005</v>
          </cell>
          <cell r="C1735" t="str">
            <v>шт.</v>
          </cell>
          <cell r="D1735">
            <v>1</v>
          </cell>
          <cell r="E1735">
            <v>160</v>
          </cell>
          <cell r="F1735">
            <v>160</v>
          </cell>
          <cell r="G1735">
            <v>1</v>
          </cell>
          <cell r="H1735" t="str">
            <v>т</v>
          </cell>
          <cell r="I1735" t="str">
            <v>ппр</v>
          </cell>
          <cell r="K1735" t="str">
            <v>00-00000972</v>
          </cell>
        </row>
        <row r="1736">
          <cell r="B1736" t="str">
            <v>Тройник полипропиленовый переходной 25 x 20 x 20 мм VTp.735.0.025020020</v>
          </cell>
          <cell r="C1736" t="str">
            <v>шт.</v>
          </cell>
          <cell r="D1736">
            <v>1</v>
          </cell>
          <cell r="E1736">
            <v>17</v>
          </cell>
          <cell r="F1736">
            <v>17</v>
          </cell>
          <cell r="G1736">
            <v>1</v>
          </cell>
          <cell r="H1736" t="str">
            <v>т</v>
          </cell>
          <cell r="I1736" t="str">
            <v>ппр</v>
          </cell>
          <cell r="K1736" t="str">
            <v>00-00000973</v>
          </cell>
        </row>
        <row r="1737">
          <cell r="B1737" t="str">
            <v>Тройник полипропиленовый переходной 25 x 20 x 25 мм VTp.735.0.025020025</v>
          </cell>
          <cell r="C1737" t="str">
            <v>шт.</v>
          </cell>
          <cell r="D1737">
            <v>1</v>
          </cell>
          <cell r="E1737">
            <v>15</v>
          </cell>
          <cell r="F1737">
            <v>15</v>
          </cell>
          <cell r="G1737">
            <v>1</v>
          </cell>
          <cell r="H1737" t="str">
            <v>т</v>
          </cell>
          <cell r="I1737" t="str">
            <v>ппр</v>
          </cell>
          <cell r="K1737" t="str">
            <v>00-00000974</v>
          </cell>
        </row>
        <row r="1738">
          <cell r="B1738" t="str">
            <v>Тройник полипропиленовый переходной 32 x 20 x 20 мм VTp.735.0.032020020</v>
          </cell>
          <cell r="C1738" t="str">
            <v>шт.</v>
          </cell>
          <cell r="D1738">
            <v>1</v>
          </cell>
          <cell r="E1738">
            <v>20</v>
          </cell>
          <cell r="F1738">
            <v>20</v>
          </cell>
          <cell r="G1738">
            <v>1</v>
          </cell>
          <cell r="H1738" t="str">
            <v>т</v>
          </cell>
          <cell r="I1738" t="str">
            <v>ппр</v>
          </cell>
          <cell r="K1738" t="str">
            <v>00-00000975</v>
          </cell>
        </row>
        <row r="1739">
          <cell r="B1739" t="str">
            <v>Тройник полипропиленовый переходной 32 x 20 x 25 мм VTp.735.0.032020025</v>
          </cell>
          <cell r="C1739" t="str">
            <v>шт.</v>
          </cell>
          <cell r="D1739">
            <v>1</v>
          </cell>
          <cell r="E1739">
            <v>23</v>
          </cell>
          <cell r="F1739">
            <v>23</v>
          </cell>
          <cell r="G1739">
            <v>1</v>
          </cell>
          <cell r="H1739" t="str">
            <v>т</v>
          </cell>
          <cell r="I1739" t="str">
            <v>ппр</v>
          </cell>
          <cell r="K1739" t="str">
            <v>00-00000976</v>
          </cell>
        </row>
        <row r="1740">
          <cell r="B1740" t="str">
            <v>Тройник полипропиленовый переходной 32 x 20 x 32 мм VTp.735.0.032020032</v>
          </cell>
          <cell r="C1740" t="str">
            <v>шт.</v>
          </cell>
          <cell r="D1740">
            <v>1</v>
          </cell>
          <cell r="E1740">
            <v>23</v>
          </cell>
          <cell r="F1740">
            <v>23</v>
          </cell>
          <cell r="G1740">
            <v>1</v>
          </cell>
          <cell r="H1740" t="str">
            <v>т</v>
          </cell>
          <cell r="I1740" t="str">
            <v>ппр</v>
          </cell>
          <cell r="K1740" t="str">
            <v>00-00000977</v>
          </cell>
        </row>
        <row r="1741">
          <cell r="B1741" t="str">
            <v>Тройник полипропиленовый переходной 32 x 25 x 20 мм VTp.735.0.032025020</v>
          </cell>
          <cell r="C1741" t="str">
            <v>шт.</v>
          </cell>
          <cell r="D1741">
            <v>1</v>
          </cell>
          <cell r="E1741">
            <v>28</v>
          </cell>
          <cell r="F1741">
            <v>28</v>
          </cell>
          <cell r="G1741">
            <v>1</v>
          </cell>
          <cell r="H1741" t="str">
            <v>т</v>
          </cell>
          <cell r="I1741" t="str">
            <v>ппр</v>
          </cell>
          <cell r="K1741" t="str">
            <v>00-00000978</v>
          </cell>
        </row>
        <row r="1742">
          <cell r="B1742" t="str">
            <v>Тройник полипропиленовый переходной 32 x 25 x 25 мм VTp.735.0.032025025</v>
          </cell>
          <cell r="C1742" t="str">
            <v>шт.</v>
          </cell>
          <cell r="D1742">
            <v>1</v>
          </cell>
          <cell r="E1742">
            <v>23</v>
          </cell>
          <cell r="F1742">
            <v>23</v>
          </cell>
          <cell r="G1742">
            <v>1</v>
          </cell>
          <cell r="H1742" t="str">
            <v>т</v>
          </cell>
          <cell r="I1742" t="str">
            <v>ппр</v>
          </cell>
          <cell r="K1742" t="str">
            <v>00-00000979</v>
          </cell>
        </row>
        <row r="1743">
          <cell r="B1743" t="str">
            <v>Тройник полипропиленовый переходной 32 x 25 x 32 мм VTp.735.0.032025032</v>
          </cell>
          <cell r="C1743" t="str">
            <v>шт.</v>
          </cell>
          <cell r="D1743">
            <v>1</v>
          </cell>
          <cell r="E1743">
            <v>22</v>
          </cell>
          <cell r="F1743">
            <v>22</v>
          </cell>
          <cell r="G1743">
            <v>1</v>
          </cell>
          <cell r="H1743" t="str">
            <v>т</v>
          </cell>
          <cell r="I1743" t="str">
            <v>ппр</v>
          </cell>
          <cell r="K1743" t="str">
            <v>00-00000980</v>
          </cell>
        </row>
        <row r="1744">
          <cell r="B1744" t="str">
            <v>Тройник полипропиленовый переходной 40 x 20 x 40 мм VTp.735.0.040020040</v>
          </cell>
          <cell r="C1744" t="str">
            <v>шт.</v>
          </cell>
          <cell r="D1744">
            <v>1</v>
          </cell>
          <cell r="E1744">
            <v>43</v>
          </cell>
          <cell r="F1744">
            <v>43</v>
          </cell>
          <cell r="G1744">
            <v>1</v>
          </cell>
          <cell r="H1744" t="str">
            <v>т</v>
          </cell>
          <cell r="I1744" t="str">
            <v>ппр</v>
          </cell>
          <cell r="K1744" t="str">
            <v>00-00000981</v>
          </cell>
        </row>
        <row r="1745">
          <cell r="B1745" t="str">
            <v>Тройник полипропиленовый переходной 40 x 25 x 40 мм VTp.735.0.040025040</v>
          </cell>
          <cell r="C1745" t="str">
            <v>шт.</v>
          </cell>
          <cell r="D1745">
            <v>1</v>
          </cell>
          <cell r="E1745">
            <v>44</v>
          </cell>
          <cell r="F1745">
            <v>44</v>
          </cell>
          <cell r="G1745">
            <v>1</v>
          </cell>
          <cell r="H1745" t="str">
            <v>т</v>
          </cell>
          <cell r="I1745" t="str">
            <v>ппр</v>
          </cell>
          <cell r="K1745" t="str">
            <v>00-00000982</v>
          </cell>
        </row>
        <row r="1746">
          <cell r="B1746" t="str">
            <v>Тройник полипропиленовый переходной 40 x 32 x 40 мм VTp.735.0.040032040</v>
          </cell>
          <cell r="C1746" t="str">
            <v>шт.</v>
          </cell>
          <cell r="D1746">
            <v>1</v>
          </cell>
          <cell r="E1746">
            <v>52</v>
          </cell>
          <cell r="F1746">
            <v>52</v>
          </cell>
          <cell r="G1746">
            <v>1</v>
          </cell>
          <cell r="H1746" t="str">
            <v>т</v>
          </cell>
          <cell r="I1746" t="str">
            <v>ппр</v>
          </cell>
          <cell r="K1746" t="str">
            <v>00-00000983</v>
          </cell>
        </row>
        <row r="1747">
          <cell r="B1747" t="str">
            <v>Тройник полипропиленовый переходный 25х20х20 мм</v>
          </cell>
          <cell r="C1747" t="str">
            <v>шт.</v>
          </cell>
          <cell r="E1747">
            <v>19</v>
          </cell>
          <cell r="F1747">
            <v>0</v>
          </cell>
          <cell r="G1747">
            <v>1</v>
          </cell>
          <cell r="H1747" t="str">
            <v>т</v>
          </cell>
          <cell r="I1747" t="str">
            <v>ппр</v>
          </cell>
        </row>
        <row r="1748">
          <cell r="B1748" t="str">
            <v>Тройник полипропиленовый переходный 25х20х25 мм</v>
          </cell>
          <cell r="C1748" t="str">
            <v>шт.</v>
          </cell>
          <cell r="E1748">
            <v>20</v>
          </cell>
          <cell r="F1748">
            <v>0</v>
          </cell>
          <cell r="G1748">
            <v>1</v>
          </cell>
          <cell r="H1748" t="str">
            <v>т</v>
          </cell>
          <cell r="I1748" t="str">
            <v>ппр</v>
          </cell>
        </row>
        <row r="1749">
          <cell r="B1749" t="str">
            <v>Тройник полипропиленовый переходный 32х25х32 мм</v>
          </cell>
          <cell r="C1749" t="str">
            <v>шт.</v>
          </cell>
          <cell r="E1749">
            <v>24</v>
          </cell>
          <cell r="F1749">
            <v>0</v>
          </cell>
          <cell r="G1749">
            <v>1</v>
          </cell>
          <cell r="H1749" t="str">
            <v>т</v>
          </cell>
          <cell r="I1749" t="str">
            <v>ппр</v>
          </cell>
        </row>
        <row r="1750">
          <cell r="B1750" t="str">
            <v>Тройник с переходом на наружную резьбу 1/2" х 3/4" х 3/4" НР-ВР-ВР VTr.134.RN.040505</v>
          </cell>
          <cell r="C1750" t="str">
            <v>шт.</v>
          </cell>
          <cell r="D1750">
            <v>1</v>
          </cell>
          <cell r="E1750">
            <v>238</v>
          </cell>
          <cell r="F1750">
            <v>238</v>
          </cell>
          <cell r="G1750">
            <v>1</v>
          </cell>
          <cell r="H1750" t="str">
            <v>т</v>
          </cell>
          <cell r="I1750" t="str">
            <v>р</v>
          </cell>
          <cell r="K1750" t="str">
            <v>00-00001244</v>
          </cell>
        </row>
        <row r="1751">
          <cell r="B1751" t="str">
            <v>Тройник с переходом на наружную резьбу 3/4" х 1/2" х 1/2" НР-ВР-ВР VTr.134.RN.050404</v>
          </cell>
          <cell r="C1751" t="str">
            <v>шт.</v>
          </cell>
          <cell r="D1751">
            <v>1</v>
          </cell>
          <cell r="E1751">
            <v>243</v>
          </cell>
          <cell r="F1751">
            <v>243</v>
          </cell>
          <cell r="G1751">
            <v>1</v>
          </cell>
          <cell r="H1751" t="str">
            <v>т</v>
          </cell>
          <cell r="I1751" t="str">
            <v>р</v>
          </cell>
          <cell r="K1751" t="str">
            <v>00-00001245</v>
          </cell>
        </row>
        <row r="1752">
          <cell r="B1752" t="str">
            <v>Тройник с переходом на наружную резьбу 3/4" х 1/2" х 3/4" НР-ВР-ВР VTr.134.RN.050405</v>
          </cell>
          <cell r="C1752" t="str">
            <v>шт.</v>
          </cell>
          <cell r="D1752">
            <v>1</v>
          </cell>
          <cell r="E1752">
            <v>253</v>
          </cell>
          <cell r="F1752">
            <v>253</v>
          </cell>
          <cell r="G1752">
            <v>1</v>
          </cell>
          <cell r="H1752" t="str">
            <v>т</v>
          </cell>
          <cell r="I1752" t="str">
            <v>р</v>
          </cell>
          <cell r="K1752" t="str">
            <v>00-00001246</v>
          </cell>
        </row>
        <row r="1753">
          <cell r="B1753" t="str">
            <v>Тройник с переходом на наружную резьбу 3/4" х 3/4" х 1/2" НР-ВР-ВР VTr.134.RN.050504</v>
          </cell>
          <cell r="C1753" t="str">
            <v>шт.</v>
          </cell>
          <cell r="D1753">
            <v>1</v>
          </cell>
          <cell r="E1753">
            <v>254</v>
          </cell>
          <cell r="F1753">
            <v>254</v>
          </cell>
          <cell r="G1753">
            <v>1</v>
          </cell>
          <cell r="H1753" t="str">
            <v>т</v>
          </cell>
          <cell r="I1753" t="str">
            <v>р</v>
          </cell>
          <cell r="K1753" t="str">
            <v>00-00001247</v>
          </cell>
        </row>
        <row r="1754">
          <cell r="B1754" t="str">
            <v>Тройник с термометром "евроконус", 3/4" ВР-НР VT.4615.0.0</v>
          </cell>
          <cell r="C1754" t="str">
            <v>шт.</v>
          </cell>
          <cell r="D1754">
            <v>1</v>
          </cell>
          <cell r="E1754">
            <v>938</v>
          </cell>
          <cell r="F1754">
            <v>938</v>
          </cell>
          <cell r="G1754">
            <v>1</v>
          </cell>
          <cell r="H1754" t="str">
            <v>коллект</v>
          </cell>
          <cell r="K1754" t="str">
            <v>00-00001676</v>
          </cell>
        </row>
        <row r="1755">
          <cell r="B1755" t="str">
            <v>Трос нержавеющий 3мм</v>
          </cell>
          <cell r="C1755" t="str">
            <v>м</v>
          </cell>
          <cell r="E1755">
            <v>118</v>
          </cell>
          <cell r="F1755">
            <v>0</v>
          </cell>
          <cell r="G1755">
            <v>1</v>
          </cell>
          <cell r="K1755" t="str">
            <v>00-00000272</v>
          </cell>
        </row>
        <row r="1756">
          <cell r="B1756" t="str">
            <v>Труба асбестноцементная безнапорная БНТ 150 (3,95м) ГОСТ</v>
          </cell>
          <cell r="C1756" t="str">
            <v>шт.</v>
          </cell>
          <cell r="E1756">
            <v>1072</v>
          </cell>
          <cell r="F1756">
            <v>0</v>
          </cell>
          <cell r="G1756">
            <v>1</v>
          </cell>
          <cell r="H1756" t="str">
            <v>тр</v>
          </cell>
          <cell r="I1756" t="str">
            <v>ац</v>
          </cell>
          <cell r="K1756" t="str">
            <v>00-00000263</v>
          </cell>
        </row>
        <row r="1757">
          <cell r="B1757" t="str">
            <v>Труба асбестоцементная безнапорная БНТ 100 (3,95) ГОСТ</v>
          </cell>
          <cell r="C1757" t="str">
            <v>шт.</v>
          </cell>
          <cell r="E1757">
            <v>812</v>
          </cell>
          <cell r="F1757">
            <v>0</v>
          </cell>
          <cell r="G1757">
            <v>1</v>
          </cell>
          <cell r="H1757" t="str">
            <v>тр</v>
          </cell>
          <cell r="I1757" t="str">
            <v>ац</v>
          </cell>
          <cell r="K1757" t="str">
            <v>00-00000262</v>
          </cell>
        </row>
        <row r="1758">
          <cell r="B1758" t="str">
            <v>Труба водопроводная металлопластиковая 20х2</v>
          </cell>
          <cell r="C1758" t="str">
            <v>м</v>
          </cell>
          <cell r="E1758">
            <v>115</v>
          </cell>
          <cell r="F1758">
            <v>0</v>
          </cell>
          <cell r="G1758">
            <v>1</v>
          </cell>
          <cell r="H1758" t="str">
            <v>тр</v>
          </cell>
          <cell r="I1758" t="str">
            <v>мп</v>
          </cell>
          <cell r="K1758" t="str">
            <v>00-00000233</v>
          </cell>
        </row>
        <row r="1759">
          <cell r="B1759" t="str">
            <v>Труба гофрированная 32х0,3мм нерж. сталь отожженная</v>
          </cell>
          <cell r="E1759">
            <v>992</v>
          </cell>
          <cell r="F1759">
            <v>0</v>
          </cell>
          <cell r="G1759">
            <v>1</v>
          </cell>
          <cell r="H1759" t="str">
            <v>тр</v>
          </cell>
        </row>
        <row r="1760">
          <cell r="B1760" t="str">
            <v>Труба гофрированная двустенная 6,0м D 160/136мм SN8 с раструбом</v>
          </cell>
          <cell r="C1760" t="str">
            <v>шт.</v>
          </cell>
          <cell r="E1760">
            <v>1847</v>
          </cell>
          <cell r="F1760">
            <v>0</v>
          </cell>
          <cell r="G1760">
            <v>1</v>
          </cell>
          <cell r="H1760" t="str">
            <v>тр</v>
          </cell>
        </row>
        <row r="1761">
          <cell r="B1761" t="str">
            <v>Труба из полиэтилена повышенной термостойкости 16 (2,0) мм, 200 м VR1620.1</v>
          </cell>
          <cell r="C1761" t="str">
            <v>м</v>
          </cell>
          <cell r="D1761">
            <v>1</v>
          </cell>
          <cell r="E1761">
            <v>40</v>
          </cell>
          <cell r="F1761">
            <v>40</v>
          </cell>
          <cell r="G1761">
            <v>1</v>
          </cell>
          <cell r="I1761" t="str">
            <v>мп</v>
          </cell>
          <cell r="K1761" t="str">
            <v>00-00000647</v>
          </cell>
        </row>
        <row r="1762">
          <cell r="B1762" t="str">
            <v>Труба из сшитого полиэтилена PEX-EVOH, 16 мм VP1620.3</v>
          </cell>
          <cell r="C1762" t="str">
            <v>м</v>
          </cell>
          <cell r="D1762">
            <v>1</v>
          </cell>
          <cell r="E1762">
            <v>50</v>
          </cell>
          <cell r="F1762">
            <v>50</v>
          </cell>
          <cell r="G1762">
            <v>1</v>
          </cell>
          <cell r="H1762" t="str">
            <v>тр</v>
          </cell>
          <cell r="I1762" t="str">
            <v>сш.п</v>
          </cell>
          <cell r="K1762" t="str">
            <v>00-00000645</v>
          </cell>
        </row>
        <row r="1763">
          <cell r="B1763" t="str">
            <v>Труба из сшитого полиэтилена PEX-EVOH, 20 мм VP2020.3</v>
          </cell>
          <cell r="C1763" t="str">
            <v>м</v>
          </cell>
          <cell r="D1763">
            <v>1</v>
          </cell>
          <cell r="E1763">
            <v>75</v>
          </cell>
          <cell r="F1763">
            <v>75</v>
          </cell>
          <cell r="G1763">
            <v>1</v>
          </cell>
          <cell r="H1763" t="str">
            <v>тр</v>
          </cell>
          <cell r="I1763" t="str">
            <v>сш.п</v>
          </cell>
          <cell r="K1763" t="str">
            <v>00-00000646</v>
          </cell>
        </row>
        <row r="1764">
          <cell r="B1764" t="str">
            <v>Труба канализационная внутренняя 110х1000 мм</v>
          </cell>
          <cell r="C1764" t="str">
            <v>шт.</v>
          </cell>
          <cell r="E1764">
            <v>288</v>
          </cell>
          <cell r="F1764">
            <v>0</v>
          </cell>
          <cell r="G1764">
            <v>1</v>
          </cell>
          <cell r="H1764" t="str">
            <v>тр</v>
          </cell>
          <cell r="I1764" t="str">
            <v>к</v>
          </cell>
        </row>
        <row r="1765">
          <cell r="B1765" t="str">
            <v>Труба канализационная внутренняя 40х2000 мм</v>
          </cell>
          <cell r="C1765" t="str">
            <v>шт.</v>
          </cell>
          <cell r="E1765">
            <v>156</v>
          </cell>
          <cell r="F1765">
            <v>0</v>
          </cell>
          <cell r="G1765">
            <v>1</v>
          </cell>
          <cell r="H1765" t="str">
            <v>тр</v>
          </cell>
          <cell r="I1765" t="str">
            <v>к</v>
          </cell>
          <cell r="K1765" t="str">
            <v>00-00000466</v>
          </cell>
        </row>
        <row r="1766">
          <cell r="B1766" t="str">
            <v>Труба канализационная внутренняя 50х2000 мм</v>
          </cell>
          <cell r="C1766" t="str">
            <v>шт.</v>
          </cell>
          <cell r="E1766">
            <v>188</v>
          </cell>
          <cell r="F1766">
            <v>0</v>
          </cell>
          <cell r="G1766">
            <v>1</v>
          </cell>
          <cell r="H1766" t="str">
            <v>тр</v>
          </cell>
          <cell r="I1766" t="str">
            <v>к</v>
          </cell>
          <cell r="K1766" t="str">
            <v>00-00000198</v>
          </cell>
        </row>
        <row r="1767">
          <cell r="B1767" t="str">
            <v>Труба канализационная внутренняя 50х500 мм</v>
          </cell>
          <cell r="C1767" t="str">
            <v>шт.</v>
          </cell>
          <cell r="E1767">
            <v>72</v>
          </cell>
          <cell r="F1767">
            <v>0</v>
          </cell>
          <cell r="G1767">
            <v>1</v>
          </cell>
          <cell r="H1767" t="str">
            <v>тр</v>
          </cell>
          <cell r="I1767" t="str">
            <v>к</v>
          </cell>
          <cell r="K1767" t="str">
            <v>00-00000199</v>
          </cell>
        </row>
        <row r="1768">
          <cell r="B1768" t="str">
            <v>Труба канализационная внутренняя110х2000мм</v>
          </cell>
          <cell r="C1768" t="str">
            <v>шт.</v>
          </cell>
          <cell r="E1768">
            <v>314</v>
          </cell>
          <cell r="F1768">
            <v>0</v>
          </cell>
          <cell r="G1768">
            <v>1</v>
          </cell>
          <cell r="H1768" t="str">
            <v>тр</v>
          </cell>
          <cell r="I1768" t="str">
            <v>к</v>
          </cell>
          <cell r="K1768" t="str">
            <v>00-00000200</v>
          </cell>
        </row>
        <row r="1769">
          <cell r="B1769" t="str">
            <v>Труба канализационная наружная 110х2000 мм</v>
          </cell>
          <cell r="C1769" t="str">
            <v>шт.</v>
          </cell>
          <cell r="E1769">
            <v>357</v>
          </cell>
          <cell r="F1769">
            <v>0</v>
          </cell>
          <cell r="G1769">
            <v>1</v>
          </cell>
          <cell r="H1769" t="str">
            <v>тр</v>
          </cell>
          <cell r="I1769" t="str">
            <v>к</v>
          </cell>
          <cell r="K1769" t="str">
            <v>00-00000201</v>
          </cell>
        </row>
        <row r="1770">
          <cell r="B1770" t="str">
            <v>Труба канализационная наружная 110х3000 мм</v>
          </cell>
          <cell r="C1770" t="str">
            <v>шт.</v>
          </cell>
          <cell r="E1770">
            <v>529</v>
          </cell>
          <cell r="F1770">
            <v>0</v>
          </cell>
          <cell r="G1770">
            <v>1</v>
          </cell>
          <cell r="H1770" t="str">
            <v>тр</v>
          </cell>
          <cell r="I1770" t="str">
            <v>к</v>
          </cell>
          <cell r="K1770" t="str">
            <v>00-00000202</v>
          </cell>
        </row>
        <row r="1771">
          <cell r="B1771" t="str">
            <v>Труба канализационная наружная 160х1000 мм</v>
          </cell>
          <cell r="C1771" t="str">
            <v>шт.</v>
          </cell>
          <cell r="E1771">
            <v>563</v>
          </cell>
          <cell r="F1771">
            <v>0</v>
          </cell>
          <cell r="G1771">
            <v>1</v>
          </cell>
          <cell r="H1771" t="str">
            <v>тр</v>
          </cell>
          <cell r="I1771" t="str">
            <v>к</v>
          </cell>
        </row>
        <row r="1772">
          <cell r="B1772" t="str">
            <v>Труба канализационная наружная 160х2000 мм</v>
          </cell>
          <cell r="C1772" t="str">
            <v>шт.</v>
          </cell>
          <cell r="E1772">
            <v>1030</v>
          </cell>
          <cell r="F1772">
            <v>0</v>
          </cell>
          <cell r="G1772">
            <v>1</v>
          </cell>
          <cell r="H1772" t="str">
            <v>тр</v>
          </cell>
          <cell r="I1772" t="str">
            <v>к</v>
          </cell>
        </row>
        <row r="1773">
          <cell r="B1773" t="str">
            <v>Труба металлопластиковая 16х2 мм</v>
          </cell>
          <cell r="C1773" t="str">
            <v>м</v>
          </cell>
          <cell r="D1773">
            <v>22</v>
          </cell>
          <cell r="E1773">
            <v>61</v>
          </cell>
          <cell r="F1773">
            <v>1342</v>
          </cell>
          <cell r="G1773">
            <v>1</v>
          </cell>
          <cell r="H1773" t="str">
            <v>тр</v>
          </cell>
          <cell r="I1773" t="str">
            <v>мп</v>
          </cell>
          <cell r="K1773" t="str">
            <v>00-00000506</v>
          </cell>
        </row>
        <row r="1774">
          <cell r="B1774" t="str">
            <v>Труба металлопластиковая 20х2 мм</v>
          </cell>
          <cell r="C1774" t="str">
            <v>м</v>
          </cell>
          <cell r="D1774">
            <v>2</v>
          </cell>
          <cell r="E1774">
            <v>97</v>
          </cell>
          <cell r="F1774">
            <v>194</v>
          </cell>
          <cell r="G1774">
            <v>1</v>
          </cell>
          <cell r="H1774" t="str">
            <v>тр</v>
          </cell>
          <cell r="I1774" t="str">
            <v>мп</v>
          </cell>
        </row>
        <row r="1775">
          <cell r="B1775" t="str">
            <v>Труба металлопластиковая 26х3 мм</v>
          </cell>
          <cell r="C1775" t="str">
            <v>м</v>
          </cell>
          <cell r="D1775">
            <v>2</v>
          </cell>
          <cell r="E1775">
            <v>174</v>
          </cell>
          <cell r="F1775">
            <v>348</v>
          </cell>
          <cell r="G1775">
            <v>1</v>
          </cell>
          <cell r="H1775" t="str">
            <v>тр</v>
          </cell>
          <cell r="I1775" t="str">
            <v>мп</v>
          </cell>
        </row>
        <row r="1776">
          <cell r="B1776" t="str">
            <v>Труба металлопластиковая 26х3 мм Henco</v>
          </cell>
          <cell r="C1776" t="str">
            <v>м</v>
          </cell>
          <cell r="E1776">
            <v>219</v>
          </cell>
          <cell r="F1776">
            <v>0</v>
          </cell>
          <cell r="G1776">
            <v>1</v>
          </cell>
          <cell r="H1776" t="str">
            <v>тр</v>
          </cell>
          <cell r="I1776" t="str">
            <v>мп</v>
          </cell>
        </row>
        <row r="1777">
          <cell r="B1777" t="str">
            <v>Труба ПНД (ПЭ-100) для систем водоснабжения 20 мм</v>
          </cell>
          <cell r="C1777" t="str">
            <v>м</v>
          </cell>
          <cell r="E1777">
            <v>25</v>
          </cell>
          <cell r="F1777">
            <v>0</v>
          </cell>
          <cell r="G1777">
            <v>1</v>
          </cell>
          <cell r="H1777" t="str">
            <v>тр</v>
          </cell>
          <cell r="I1777" t="str">
            <v>пнд</v>
          </cell>
          <cell r="K1777" t="str">
            <v>00-00002104</v>
          </cell>
        </row>
        <row r="1778">
          <cell r="B1778" t="str">
            <v>Труба ПНД (ПЭ-100) для систем водоснабжения 25 мм</v>
          </cell>
          <cell r="C1778" t="str">
            <v>м</v>
          </cell>
          <cell r="E1778">
            <v>39</v>
          </cell>
          <cell r="F1778">
            <v>0</v>
          </cell>
          <cell r="G1778">
            <v>1</v>
          </cell>
          <cell r="H1778" t="str">
            <v>тр</v>
          </cell>
          <cell r="I1778" t="str">
            <v>пнд</v>
          </cell>
          <cell r="K1778" t="str">
            <v>00-00000203</v>
          </cell>
        </row>
        <row r="1779">
          <cell r="B1779" t="str">
            <v>Труба ПНД (ПЭ-100) для систем водоснабжения 32 мм</v>
          </cell>
          <cell r="C1779" t="str">
            <v>м</v>
          </cell>
          <cell r="E1779">
            <v>61</v>
          </cell>
          <cell r="F1779">
            <v>0</v>
          </cell>
          <cell r="G1779">
            <v>1</v>
          </cell>
          <cell r="H1779" t="str">
            <v>тр</v>
          </cell>
          <cell r="I1779" t="str">
            <v>пнд</v>
          </cell>
          <cell r="K1779" t="str">
            <v>00-00000235</v>
          </cell>
        </row>
        <row r="1780">
          <cell r="B1780" t="str">
            <v>Труба ПНД (ПЭ-100) для систем водоснабжения 40 мм</v>
          </cell>
          <cell r="C1780" t="str">
            <v>м</v>
          </cell>
          <cell r="E1780">
            <v>71</v>
          </cell>
          <cell r="F1780">
            <v>0</v>
          </cell>
          <cell r="G1780">
            <v>1</v>
          </cell>
          <cell r="H1780" t="str">
            <v>тр</v>
          </cell>
          <cell r="I1780" t="str">
            <v>пнд</v>
          </cell>
        </row>
        <row r="1781">
          <cell r="B1781" t="str">
            <v>Труба ПНД (ПЭ-100) для систем водоснабжения 50 мм</v>
          </cell>
          <cell r="C1781" t="str">
            <v>м</v>
          </cell>
          <cell r="E1781">
            <v>93</v>
          </cell>
          <cell r="F1781">
            <v>0</v>
          </cell>
          <cell r="G1781">
            <v>1</v>
          </cell>
          <cell r="H1781" t="str">
            <v>тр</v>
          </cell>
          <cell r="I1781" t="str">
            <v>пнд</v>
          </cell>
          <cell r="K1781" t="str">
            <v>00-00002110</v>
          </cell>
        </row>
        <row r="1782">
          <cell r="B1782" t="str">
            <v>Труба полипропиленовая PPR 20х2000</v>
          </cell>
          <cell r="C1782" t="str">
            <v>шт.</v>
          </cell>
          <cell r="E1782">
            <v>98</v>
          </cell>
          <cell r="F1782">
            <v>0</v>
          </cell>
          <cell r="G1782">
            <v>1</v>
          </cell>
          <cell r="H1782" t="str">
            <v>тр</v>
          </cell>
          <cell r="I1782" t="str">
            <v>ппр</v>
          </cell>
          <cell r="K1782" t="str">
            <v>00-00000306</v>
          </cell>
        </row>
        <row r="1783">
          <cell r="B1783" t="str">
            <v>Труба полипропиленовая PPR 20х2000 армированная</v>
          </cell>
          <cell r="C1783" t="str">
            <v>шт.</v>
          </cell>
          <cell r="D1783">
            <v>4</v>
          </cell>
          <cell r="E1783">
            <v>113</v>
          </cell>
          <cell r="F1783">
            <v>452</v>
          </cell>
          <cell r="G1783">
            <v>1</v>
          </cell>
          <cell r="H1783" t="str">
            <v>тр</v>
          </cell>
          <cell r="I1783" t="str">
            <v>ппр</v>
          </cell>
        </row>
        <row r="1784">
          <cell r="B1784" t="str">
            <v>Труба полипропиленовая PPR 25х2000</v>
          </cell>
          <cell r="C1784" t="str">
            <v>шт.</v>
          </cell>
          <cell r="E1784">
            <v>164</v>
          </cell>
          <cell r="F1784">
            <v>0</v>
          </cell>
          <cell r="G1784">
            <v>1</v>
          </cell>
          <cell r="H1784" t="str">
            <v>тр</v>
          </cell>
          <cell r="I1784" t="str">
            <v>ппр</v>
          </cell>
          <cell r="K1784" t="str">
            <v>00-00000305</v>
          </cell>
        </row>
        <row r="1785">
          <cell r="B1785" t="str">
            <v>Труба полипропиленовая PPR 25х2000 армированная</v>
          </cell>
          <cell r="C1785" t="str">
            <v>шт.</v>
          </cell>
          <cell r="D1785">
            <v>4</v>
          </cell>
          <cell r="E1785">
            <v>183</v>
          </cell>
          <cell r="F1785">
            <v>732</v>
          </cell>
          <cell r="G1785">
            <v>1</v>
          </cell>
          <cell r="H1785" t="str">
            <v>тр</v>
          </cell>
          <cell r="I1785" t="str">
            <v>ппр</v>
          </cell>
          <cell r="K1785" t="str">
            <v>00-00000513</v>
          </cell>
        </row>
        <row r="1786">
          <cell r="B1786" t="str">
            <v>Труба полипропиленовая PPR 32х2000</v>
          </cell>
          <cell r="C1786" t="str">
            <v>шт.</v>
          </cell>
          <cell r="E1786">
            <v>480</v>
          </cell>
          <cell r="F1786">
            <v>0</v>
          </cell>
          <cell r="G1786">
            <v>1</v>
          </cell>
          <cell r="H1786" t="str">
            <v>тр</v>
          </cell>
          <cell r="I1786" t="str">
            <v>ппр</v>
          </cell>
          <cell r="K1786" t="str">
            <v>00-00000463</v>
          </cell>
        </row>
        <row r="1787">
          <cell r="B1787" t="str">
            <v>Труба ППР 20</v>
          </cell>
          <cell r="C1787" t="str">
            <v>м</v>
          </cell>
          <cell r="E1787">
            <v>50</v>
          </cell>
          <cell r="F1787">
            <v>0</v>
          </cell>
          <cell r="G1787">
            <v>1</v>
          </cell>
          <cell r="H1787" t="str">
            <v>тр</v>
          </cell>
          <cell r="I1787" t="str">
            <v>ппр</v>
          </cell>
        </row>
        <row r="1788">
          <cell r="B1788" t="str">
            <v>Труба ППР 25</v>
          </cell>
          <cell r="C1788" t="str">
            <v>м</v>
          </cell>
          <cell r="E1788">
            <v>82</v>
          </cell>
          <cell r="F1788">
            <v>0</v>
          </cell>
          <cell r="G1788">
            <v>1</v>
          </cell>
          <cell r="H1788" t="str">
            <v>тр</v>
          </cell>
          <cell r="I1788" t="str">
            <v>ппр</v>
          </cell>
        </row>
        <row r="1789">
          <cell r="B1789" t="str">
            <v>Трубка соединительная из нержавеющей стали 15 мм, 1 м VT.AD304.0.1000</v>
          </cell>
          <cell r="C1789" t="str">
            <v>шт.</v>
          </cell>
          <cell r="D1789">
            <v>1</v>
          </cell>
          <cell r="E1789">
            <v>642</v>
          </cell>
          <cell r="F1789">
            <v>642</v>
          </cell>
          <cell r="G1789">
            <v>1</v>
          </cell>
          <cell r="H1789" t="str">
            <v>Рад.арм.</v>
          </cell>
          <cell r="K1789" t="str">
            <v>00-00001804</v>
          </cell>
        </row>
        <row r="1790">
          <cell r="B1790" t="str">
            <v>Туалетный насос-измельчитель Jemix STP-100 Lux</v>
          </cell>
          <cell r="C1790" t="str">
            <v>шт.</v>
          </cell>
          <cell r="D1790">
            <v>1</v>
          </cell>
          <cell r="E1790">
            <v>11220</v>
          </cell>
          <cell r="F1790">
            <v>11220</v>
          </cell>
          <cell r="G1790">
            <v>1</v>
          </cell>
        </row>
        <row r="1791">
          <cell r="B1791" t="str">
            <v>Туалетный насос-измельчитель Jemix STP-800</v>
          </cell>
          <cell r="C1791" t="str">
            <v>шт.</v>
          </cell>
          <cell r="E1791">
            <v>17365</v>
          </cell>
          <cell r="F1791">
            <v>0</v>
          </cell>
          <cell r="G1791">
            <v>1</v>
          </cell>
        </row>
        <row r="1792">
          <cell r="B1792" t="str">
            <v>Угловой пресс-фитинг с креплением (водорозетка) 16 х 1/2"</v>
          </cell>
          <cell r="C1792" t="str">
            <v>шт.</v>
          </cell>
          <cell r="D1792">
            <v>12</v>
          </cell>
          <cell r="E1792">
            <v>243</v>
          </cell>
          <cell r="F1792">
            <v>2916</v>
          </cell>
          <cell r="G1792">
            <v>1</v>
          </cell>
          <cell r="H1792" t="str">
            <v>у</v>
          </cell>
          <cell r="I1792" t="str">
            <v>прес*р</v>
          </cell>
        </row>
        <row r="1793">
          <cell r="B1793" t="str">
            <v>Угол (пресс-фитинг) 16 мм</v>
          </cell>
          <cell r="C1793" t="str">
            <v>шт.</v>
          </cell>
          <cell r="D1793">
            <v>4</v>
          </cell>
          <cell r="E1793">
            <v>160</v>
          </cell>
          <cell r="F1793">
            <v>640</v>
          </cell>
          <cell r="G1793">
            <v>1</v>
          </cell>
          <cell r="H1793" t="str">
            <v>у</v>
          </cell>
          <cell r="I1793" t="str">
            <v>прес</v>
          </cell>
        </row>
        <row r="1794">
          <cell r="B1794" t="str">
            <v>Угол (пресс-фитинг) 20 мм</v>
          </cell>
          <cell r="C1794" t="str">
            <v>шт.</v>
          </cell>
          <cell r="D1794">
            <v>4</v>
          </cell>
          <cell r="E1794">
            <v>218</v>
          </cell>
          <cell r="F1794">
            <v>872</v>
          </cell>
          <cell r="G1794">
            <v>1</v>
          </cell>
          <cell r="H1794" t="str">
            <v>у</v>
          </cell>
          <cell r="I1794" t="str">
            <v>прес</v>
          </cell>
        </row>
        <row r="1795">
          <cell r="B1795" t="str">
            <v>Угол (пресс-фитинг) 26 мм</v>
          </cell>
          <cell r="C1795" t="str">
            <v>шт.</v>
          </cell>
          <cell r="D1795">
            <v>2</v>
          </cell>
          <cell r="E1795">
            <v>349</v>
          </cell>
          <cell r="F1795">
            <v>698</v>
          </cell>
          <cell r="G1795">
            <v>1</v>
          </cell>
          <cell r="H1795" t="str">
            <v>у</v>
          </cell>
          <cell r="I1795" t="str">
            <v>прес</v>
          </cell>
        </row>
        <row r="1796">
          <cell r="B1796" t="str">
            <v>Угол 1" внутр(г) х 1" нар(ш)</v>
          </cell>
          <cell r="C1796" t="str">
            <v>шт.</v>
          </cell>
          <cell r="E1796">
            <v>299</v>
          </cell>
          <cell r="F1796">
            <v>0</v>
          </cell>
          <cell r="G1796">
            <v>1</v>
          </cell>
          <cell r="H1796" t="str">
            <v>У</v>
          </cell>
          <cell r="I1796" t="str">
            <v>р</v>
          </cell>
        </row>
        <row r="1797">
          <cell r="B1797" t="str">
            <v>Угол компрессионный латунный 20</v>
          </cell>
          <cell r="C1797" t="str">
            <v>шт.</v>
          </cell>
          <cell r="E1797">
            <v>404</v>
          </cell>
          <cell r="F1797">
            <v>0</v>
          </cell>
          <cell r="G1797">
            <v>1</v>
          </cell>
          <cell r="H1797" t="str">
            <v>У</v>
          </cell>
          <cell r="I1797" t="str">
            <v>пнд</v>
          </cell>
          <cell r="J1797" t="str">
            <v>латун</v>
          </cell>
        </row>
        <row r="1798">
          <cell r="B1798" t="str">
            <v>Угол компрессионный латунный 25</v>
          </cell>
          <cell r="C1798" t="str">
            <v>шт.</v>
          </cell>
          <cell r="E1798">
            <v>740</v>
          </cell>
          <cell r="F1798">
            <v>0</v>
          </cell>
          <cell r="G1798">
            <v>1</v>
          </cell>
          <cell r="H1798" t="str">
            <v>У</v>
          </cell>
          <cell r="I1798" t="str">
            <v>пнд</v>
          </cell>
          <cell r="J1798" t="str">
            <v>латун</v>
          </cell>
          <cell r="K1798" t="str">
            <v>00-00000236</v>
          </cell>
        </row>
        <row r="1799">
          <cell r="B1799" t="str">
            <v>Угол компрессионный латунный 32</v>
          </cell>
          <cell r="C1799" t="str">
            <v>шт.</v>
          </cell>
          <cell r="E1799">
            <v>948</v>
          </cell>
          <cell r="F1799">
            <v>0</v>
          </cell>
          <cell r="G1799">
            <v>1</v>
          </cell>
          <cell r="H1799" t="str">
            <v>у</v>
          </cell>
          <cell r="I1799" t="str">
            <v>пнд</v>
          </cell>
          <cell r="J1799" t="str">
            <v>латун</v>
          </cell>
          <cell r="K1799" t="str">
            <v>00-00000237</v>
          </cell>
        </row>
        <row r="1800">
          <cell r="B1800" t="str">
            <v>Угол компрессионный латунный 32х1" ВР</v>
          </cell>
          <cell r="C1800" t="str">
            <v>шт.</v>
          </cell>
          <cell r="E1800">
            <v>652</v>
          </cell>
          <cell r="F1800">
            <v>0</v>
          </cell>
          <cell r="G1800">
            <v>1</v>
          </cell>
          <cell r="H1800" t="str">
            <v>у</v>
          </cell>
          <cell r="I1800" t="str">
            <v>пнд</v>
          </cell>
          <cell r="J1800" t="str">
            <v>латун</v>
          </cell>
        </row>
        <row r="1801">
          <cell r="B1801" t="str">
            <v>Угол компрессионный латунный 32х1" НР</v>
          </cell>
          <cell r="C1801" t="str">
            <v>шт.</v>
          </cell>
          <cell r="E1801">
            <v>678</v>
          </cell>
          <cell r="F1801">
            <v>0</v>
          </cell>
          <cell r="G1801">
            <v>1</v>
          </cell>
          <cell r="H1801" t="str">
            <v>у</v>
          </cell>
          <cell r="I1801" t="str">
            <v>пнд</v>
          </cell>
          <cell r="J1801" t="str">
            <v>латун</v>
          </cell>
        </row>
        <row r="1802">
          <cell r="B1802" t="str">
            <v>Угол компрессионный переходной 90° 25 ПНД / 1/2 нар.</v>
          </cell>
          <cell r="C1802" t="str">
            <v>шт.</v>
          </cell>
          <cell r="E1802">
            <v>46</v>
          </cell>
          <cell r="F1802">
            <v>0</v>
          </cell>
          <cell r="G1802">
            <v>1</v>
          </cell>
          <cell r="H1802" t="str">
            <v>У</v>
          </cell>
          <cell r="I1802" t="str">
            <v>пнд</v>
          </cell>
          <cell r="K1802" t="str">
            <v>00-00000238</v>
          </cell>
        </row>
        <row r="1803">
          <cell r="B1803" t="str">
            <v>Угол компрессионный переходной 90° 25 ПНД / 3/4 внутр.</v>
          </cell>
          <cell r="C1803" t="str">
            <v>шт.</v>
          </cell>
          <cell r="E1803">
            <v>68</v>
          </cell>
          <cell r="F1803">
            <v>0</v>
          </cell>
          <cell r="G1803">
            <v>1</v>
          </cell>
          <cell r="H1803" t="str">
            <v>У</v>
          </cell>
          <cell r="I1803" t="str">
            <v>пнд</v>
          </cell>
          <cell r="K1803" t="str">
            <v>00-00000239</v>
          </cell>
        </row>
        <row r="1804">
          <cell r="B1804" t="str">
            <v>Угол компрессионный переходной 90° 32 ПНД / 1'' нар.</v>
          </cell>
          <cell r="C1804" t="str">
            <v>шт.</v>
          </cell>
          <cell r="E1804">
            <v>92</v>
          </cell>
          <cell r="F1804">
            <v>0</v>
          </cell>
          <cell r="G1804">
            <v>1</v>
          </cell>
          <cell r="H1804" t="str">
            <v>У</v>
          </cell>
          <cell r="I1804" t="str">
            <v>пнд</v>
          </cell>
          <cell r="K1804" t="str">
            <v>00-00000240</v>
          </cell>
        </row>
        <row r="1805">
          <cell r="B1805" t="str">
            <v>Угол компрессионный переходной 90° 32 ПНД / 3/4 ВР</v>
          </cell>
          <cell r="C1805" t="str">
            <v>шт.</v>
          </cell>
          <cell r="E1805">
            <v>98</v>
          </cell>
          <cell r="F1805">
            <v>0</v>
          </cell>
          <cell r="G1805">
            <v>1</v>
          </cell>
          <cell r="H1805" t="str">
            <v>У</v>
          </cell>
          <cell r="I1805" t="str">
            <v>пнд</v>
          </cell>
          <cell r="K1805" t="str">
            <v>00-00000299</v>
          </cell>
        </row>
        <row r="1806">
          <cell r="B1806" t="str">
            <v>Угол ПНД компрессионный 25х25</v>
          </cell>
          <cell r="C1806" t="str">
            <v>шт.</v>
          </cell>
          <cell r="E1806">
            <v>93</v>
          </cell>
          <cell r="F1806">
            <v>0</v>
          </cell>
          <cell r="G1806">
            <v>1</v>
          </cell>
          <cell r="H1806" t="str">
            <v>У</v>
          </cell>
          <cell r="I1806" t="str">
            <v>пнд</v>
          </cell>
          <cell r="K1806" t="str">
            <v>00-00000295</v>
          </cell>
        </row>
        <row r="1807">
          <cell r="B1807" t="str">
            <v>Угол ПНД компрессионный 32х32</v>
          </cell>
          <cell r="C1807" t="str">
            <v>шт.</v>
          </cell>
          <cell r="E1807">
            <v>102</v>
          </cell>
          <cell r="F1807">
            <v>0</v>
          </cell>
          <cell r="G1807">
            <v>1</v>
          </cell>
          <cell r="H1807" t="str">
            <v>У</v>
          </cell>
          <cell r="I1807" t="str">
            <v>пнд</v>
          </cell>
          <cell r="K1807" t="str">
            <v>00-00000296</v>
          </cell>
        </row>
        <row r="1808">
          <cell r="B1808" t="str">
            <v>Угол ПНД компрессионный 50х50</v>
          </cell>
          <cell r="C1808" t="str">
            <v>шт.</v>
          </cell>
          <cell r="E1808">
            <v>428</v>
          </cell>
          <cell r="F1808">
            <v>0</v>
          </cell>
          <cell r="G1808">
            <v>1</v>
          </cell>
          <cell r="H1808" t="str">
            <v>у</v>
          </cell>
          <cell r="I1808" t="str">
            <v>пнд</v>
          </cell>
          <cell r="K1808" t="str">
            <v>00-00002109</v>
          </cell>
        </row>
        <row r="1809">
          <cell r="B1809" t="str">
            <v>Угол ПНД компрессионный переходный 25х3/4" НР</v>
          </cell>
          <cell r="C1809" t="str">
            <v>шт.</v>
          </cell>
          <cell r="E1809">
            <v>53</v>
          </cell>
          <cell r="F1809">
            <v>0</v>
          </cell>
          <cell r="G1809">
            <v>1</v>
          </cell>
          <cell r="H1809" t="str">
            <v>У</v>
          </cell>
          <cell r="I1809" t="str">
            <v>пнд</v>
          </cell>
        </row>
        <row r="1810">
          <cell r="B1810" t="str">
            <v>Угол ПНД компрессионный переходный 32х1" ВР</v>
          </cell>
          <cell r="C1810" t="str">
            <v>шт.</v>
          </cell>
          <cell r="E1810">
            <v>180</v>
          </cell>
          <cell r="F1810">
            <v>0</v>
          </cell>
          <cell r="G1810">
            <v>1</v>
          </cell>
          <cell r="H1810" t="str">
            <v>У</v>
          </cell>
        </row>
        <row r="1811">
          <cell r="B1811" t="str">
            <v>Угол ПНД компрессионный переходный 50х1 1/2" ВР</v>
          </cell>
          <cell r="C1811" t="str">
            <v>шт.</v>
          </cell>
          <cell r="E1811">
            <v>361</v>
          </cell>
          <cell r="F1811">
            <v>0</v>
          </cell>
          <cell r="G1811">
            <v>1</v>
          </cell>
          <cell r="H1811" t="str">
            <v>У</v>
          </cell>
          <cell r="I1811" t="str">
            <v>пнд</v>
          </cell>
          <cell r="K1811" t="str">
            <v>00-00002108</v>
          </cell>
        </row>
        <row r="1812">
          <cell r="B1812" t="str">
            <v>Угол полипропиленовый 20 мм х 1/2" ВР VTp.752.0.02004</v>
          </cell>
          <cell r="C1812" t="str">
            <v>шт.</v>
          </cell>
          <cell r="D1812">
            <v>1</v>
          </cell>
          <cell r="E1812">
            <v>62</v>
          </cell>
          <cell r="F1812">
            <v>62</v>
          </cell>
          <cell r="G1812">
            <v>1</v>
          </cell>
          <cell r="H1812" t="str">
            <v>у</v>
          </cell>
          <cell r="I1812" t="str">
            <v>ппр</v>
          </cell>
          <cell r="K1812" t="str">
            <v>00-00000995</v>
          </cell>
        </row>
        <row r="1813">
          <cell r="B1813" t="str">
            <v>Угол полипропиленовый 20 мм х 1/2" НР VTp.753.0.02004</v>
          </cell>
          <cell r="C1813" t="str">
            <v>шт.</v>
          </cell>
          <cell r="D1813">
            <v>1</v>
          </cell>
          <cell r="E1813">
            <v>73</v>
          </cell>
          <cell r="F1813">
            <v>73</v>
          </cell>
          <cell r="G1813">
            <v>1</v>
          </cell>
          <cell r="H1813" t="str">
            <v>у</v>
          </cell>
          <cell r="I1813" t="str">
            <v>ппр</v>
          </cell>
          <cell r="K1813" t="str">
            <v>00-00001001</v>
          </cell>
        </row>
        <row r="1814">
          <cell r="B1814" t="str">
            <v>Угол полипропиленовый 20 мм х 3/4" ВР VTp.752.0.02005</v>
          </cell>
          <cell r="C1814" t="str">
            <v>шт.</v>
          </cell>
          <cell r="D1814">
            <v>1</v>
          </cell>
          <cell r="E1814">
            <v>75</v>
          </cell>
          <cell r="F1814">
            <v>75</v>
          </cell>
          <cell r="G1814">
            <v>1</v>
          </cell>
          <cell r="H1814" t="str">
            <v>у</v>
          </cell>
          <cell r="I1814" t="str">
            <v>ппр</v>
          </cell>
          <cell r="K1814" t="str">
            <v>00-00000996</v>
          </cell>
        </row>
        <row r="1815">
          <cell r="B1815" t="str">
            <v>Угол полипропиленовый 20 мм х 3/4" НР VTp.753.0.02005</v>
          </cell>
          <cell r="C1815" t="str">
            <v>шт.</v>
          </cell>
          <cell r="D1815">
            <v>1</v>
          </cell>
          <cell r="E1815">
            <v>105</v>
          </cell>
          <cell r="F1815">
            <v>105</v>
          </cell>
          <cell r="G1815">
            <v>1</v>
          </cell>
          <cell r="H1815" t="str">
            <v>у</v>
          </cell>
          <cell r="I1815" t="str">
            <v>ппр</v>
          </cell>
          <cell r="K1815" t="str">
            <v>00-00001002</v>
          </cell>
        </row>
        <row r="1816">
          <cell r="B1816" t="str">
            <v>Угол полипропиленовый 25 мм х 1/2" ВР VTp.752.0.02504</v>
          </cell>
          <cell r="C1816" t="str">
            <v>шт.</v>
          </cell>
          <cell r="D1816">
            <v>1</v>
          </cell>
          <cell r="E1816">
            <v>59</v>
          </cell>
          <cell r="F1816">
            <v>59</v>
          </cell>
          <cell r="G1816">
            <v>1</v>
          </cell>
          <cell r="H1816" t="str">
            <v>у</v>
          </cell>
          <cell r="I1816" t="str">
            <v>ппр</v>
          </cell>
          <cell r="K1816" t="str">
            <v>00-00000997</v>
          </cell>
        </row>
        <row r="1817">
          <cell r="B1817" t="str">
            <v>Угол полипропиленовый 25 мм х 1/2" НР VTp.753.0.02504</v>
          </cell>
          <cell r="C1817" t="str">
            <v>шт.</v>
          </cell>
          <cell r="D1817">
            <v>1</v>
          </cell>
          <cell r="E1817">
            <v>75</v>
          </cell>
          <cell r="F1817">
            <v>75</v>
          </cell>
          <cell r="G1817">
            <v>1</v>
          </cell>
          <cell r="H1817" t="str">
            <v>у</v>
          </cell>
          <cell r="I1817" t="str">
            <v>ппр</v>
          </cell>
          <cell r="K1817" t="str">
            <v>00-00001003</v>
          </cell>
        </row>
        <row r="1818">
          <cell r="B1818" t="str">
            <v>Угол полипропиленовый 25 мм х 3/4" ВР VTp.752.0.02505</v>
          </cell>
          <cell r="C1818" t="str">
            <v>шт.</v>
          </cell>
          <cell r="D1818">
            <v>1</v>
          </cell>
          <cell r="E1818">
            <v>81</v>
          </cell>
          <cell r="F1818">
            <v>81</v>
          </cell>
          <cell r="G1818">
            <v>1</v>
          </cell>
          <cell r="H1818" t="str">
            <v>у</v>
          </cell>
          <cell r="I1818" t="str">
            <v>ппр</v>
          </cell>
          <cell r="K1818" t="str">
            <v>00-00000998</v>
          </cell>
        </row>
        <row r="1819">
          <cell r="B1819" t="str">
            <v>Угол полипропиленовый 25 мм х 3/4" НР VTp.753.0.02505</v>
          </cell>
          <cell r="C1819" t="str">
            <v>шт.</v>
          </cell>
          <cell r="D1819">
            <v>1</v>
          </cell>
          <cell r="E1819">
            <v>107</v>
          </cell>
          <cell r="F1819">
            <v>107</v>
          </cell>
          <cell r="G1819">
            <v>1</v>
          </cell>
          <cell r="H1819" t="str">
            <v>у</v>
          </cell>
          <cell r="I1819" t="str">
            <v>ппр</v>
          </cell>
          <cell r="K1819" t="str">
            <v>00-00001004</v>
          </cell>
        </row>
        <row r="1820">
          <cell r="B1820" t="str">
            <v>Угол полипропиленовый 32 мм х 1" ВР VTp.752.0.03206</v>
          </cell>
          <cell r="C1820" t="str">
            <v>шт.</v>
          </cell>
          <cell r="D1820">
            <v>1</v>
          </cell>
          <cell r="E1820">
            <v>150</v>
          </cell>
          <cell r="F1820">
            <v>150</v>
          </cell>
          <cell r="G1820">
            <v>1</v>
          </cell>
          <cell r="H1820" t="str">
            <v>у</v>
          </cell>
          <cell r="I1820" t="str">
            <v>ппр</v>
          </cell>
          <cell r="K1820" t="str">
            <v>00-00001000</v>
          </cell>
        </row>
        <row r="1821">
          <cell r="B1821" t="str">
            <v>Угол полипропиленовый 32 мм х 1" НР VTp.753.0.03206</v>
          </cell>
          <cell r="C1821" t="str">
            <v>шт.</v>
          </cell>
          <cell r="D1821">
            <v>1</v>
          </cell>
          <cell r="E1821">
            <v>165</v>
          </cell>
          <cell r="F1821">
            <v>165</v>
          </cell>
          <cell r="G1821">
            <v>1</v>
          </cell>
          <cell r="H1821" t="str">
            <v>у</v>
          </cell>
          <cell r="I1821" t="str">
            <v>ппр</v>
          </cell>
          <cell r="K1821" t="str">
            <v>00-00001006</v>
          </cell>
        </row>
        <row r="1822">
          <cell r="B1822" t="str">
            <v>Угол полипропиленовый 32 мм х 3/4" ВР VTp.752.0.03205</v>
          </cell>
          <cell r="C1822" t="str">
            <v>шт.</v>
          </cell>
          <cell r="D1822">
            <v>1</v>
          </cell>
          <cell r="E1822">
            <v>119</v>
          </cell>
          <cell r="F1822">
            <v>119</v>
          </cell>
          <cell r="G1822">
            <v>1</v>
          </cell>
          <cell r="H1822" t="str">
            <v>у</v>
          </cell>
          <cell r="I1822" t="str">
            <v>ппр</v>
          </cell>
          <cell r="K1822" t="str">
            <v>00-00000999</v>
          </cell>
        </row>
        <row r="1823">
          <cell r="B1823" t="str">
            <v>Угол полипропиленовый 32 мм х 3/4" НР VTp.753.0.03205</v>
          </cell>
          <cell r="C1823" t="str">
            <v>шт.</v>
          </cell>
          <cell r="D1823">
            <v>1</v>
          </cell>
          <cell r="E1823">
            <v>133</v>
          </cell>
          <cell r="F1823">
            <v>133</v>
          </cell>
          <cell r="G1823">
            <v>1</v>
          </cell>
          <cell r="H1823" t="str">
            <v>у</v>
          </cell>
          <cell r="I1823" t="str">
            <v>ппр</v>
          </cell>
          <cell r="K1823" t="str">
            <v>00-00001005</v>
          </cell>
        </row>
        <row r="1824">
          <cell r="B1824" t="str">
            <v>Угол полипропиленовый 45° 20 мм VTp.759.0.020</v>
          </cell>
          <cell r="C1824" t="str">
            <v>шт.</v>
          </cell>
          <cell r="D1824">
            <v>1</v>
          </cell>
          <cell r="E1824">
            <v>8</v>
          </cell>
          <cell r="F1824">
            <v>8</v>
          </cell>
          <cell r="G1824">
            <v>1</v>
          </cell>
          <cell r="H1824" t="str">
            <v>у</v>
          </cell>
          <cell r="I1824" t="str">
            <v>ппр</v>
          </cell>
          <cell r="K1824" t="str">
            <v>00-00001015</v>
          </cell>
        </row>
        <row r="1825">
          <cell r="B1825" t="str">
            <v>Угол полипропиленовый 45° 25 мм VTp.759.0.025</v>
          </cell>
          <cell r="C1825" t="str">
            <v>шт.</v>
          </cell>
          <cell r="D1825">
            <v>1</v>
          </cell>
          <cell r="E1825">
            <v>10</v>
          </cell>
          <cell r="F1825">
            <v>10</v>
          </cell>
          <cell r="G1825">
            <v>1</v>
          </cell>
          <cell r="H1825" t="str">
            <v>у</v>
          </cell>
          <cell r="I1825" t="str">
            <v>ппр</v>
          </cell>
          <cell r="K1825" t="str">
            <v>00-00001016</v>
          </cell>
        </row>
        <row r="1826">
          <cell r="B1826" t="str">
            <v>Угол полипропиленовый 45° 32 мм VTp.759.0.032</v>
          </cell>
          <cell r="C1826" t="str">
            <v>шт.</v>
          </cell>
          <cell r="D1826">
            <v>1</v>
          </cell>
          <cell r="E1826">
            <v>15</v>
          </cell>
          <cell r="F1826">
            <v>15</v>
          </cell>
          <cell r="G1826">
            <v>1</v>
          </cell>
          <cell r="H1826" t="str">
            <v>у</v>
          </cell>
          <cell r="I1826" t="str">
            <v>ппр</v>
          </cell>
          <cell r="K1826" t="str">
            <v>00-00001017</v>
          </cell>
        </row>
        <row r="1827">
          <cell r="B1827" t="str">
            <v>Угол полипропиленовый 45° 40 мм VTp.759.0.040</v>
          </cell>
          <cell r="C1827" t="str">
            <v>шт.</v>
          </cell>
          <cell r="D1827">
            <v>1</v>
          </cell>
          <cell r="E1827">
            <v>32</v>
          </cell>
          <cell r="F1827">
            <v>32</v>
          </cell>
          <cell r="G1827">
            <v>1</v>
          </cell>
          <cell r="H1827" t="str">
            <v>у</v>
          </cell>
          <cell r="I1827" t="str">
            <v>ппр</v>
          </cell>
          <cell r="K1827" t="str">
            <v>00-00001018</v>
          </cell>
        </row>
        <row r="1828">
          <cell r="B1828" t="str">
            <v>Угол полипропиленовый 90° 20 мм VTp.751.0.020</v>
          </cell>
          <cell r="C1828" t="str">
            <v>шт.</v>
          </cell>
          <cell r="D1828">
            <v>1</v>
          </cell>
          <cell r="E1828">
            <v>7</v>
          </cell>
          <cell r="F1828">
            <v>7</v>
          </cell>
          <cell r="G1828">
            <v>1</v>
          </cell>
          <cell r="H1828" t="str">
            <v>у</v>
          </cell>
          <cell r="I1828" t="str">
            <v>ппр</v>
          </cell>
          <cell r="K1828" t="str">
            <v>00-00000991</v>
          </cell>
        </row>
        <row r="1829">
          <cell r="B1829" t="str">
            <v>Угол полипропиленовый 90° 25 мм VTp.751.0.025</v>
          </cell>
          <cell r="C1829" t="str">
            <v>шт.</v>
          </cell>
          <cell r="D1829">
            <v>1</v>
          </cell>
          <cell r="E1829">
            <v>10</v>
          </cell>
          <cell r="F1829">
            <v>10</v>
          </cell>
          <cell r="G1829">
            <v>1</v>
          </cell>
          <cell r="H1829" t="str">
            <v>у</v>
          </cell>
          <cell r="I1829" t="str">
            <v>ппр</v>
          </cell>
          <cell r="K1829" t="str">
            <v>00-00000992</v>
          </cell>
        </row>
        <row r="1830">
          <cell r="B1830" t="str">
            <v>Угол полипропиленовый 90° 32 мм VTp.751.0.032</v>
          </cell>
          <cell r="C1830" t="str">
            <v>шт.</v>
          </cell>
          <cell r="D1830">
            <v>1</v>
          </cell>
          <cell r="E1830">
            <v>16</v>
          </cell>
          <cell r="F1830">
            <v>16</v>
          </cell>
          <cell r="G1830">
            <v>1</v>
          </cell>
          <cell r="H1830" t="str">
            <v>у</v>
          </cell>
          <cell r="I1830" t="str">
            <v>ппр</v>
          </cell>
          <cell r="K1830" t="str">
            <v>00-00000993</v>
          </cell>
        </row>
        <row r="1831">
          <cell r="B1831" t="str">
            <v>Угол полипропиленовый 90° 40 мм VTp.751.0.040</v>
          </cell>
          <cell r="C1831" t="str">
            <v>шт.</v>
          </cell>
          <cell r="D1831">
            <v>1</v>
          </cell>
          <cell r="E1831">
            <v>31</v>
          </cell>
          <cell r="F1831">
            <v>31</v>
          </cell>
          <cell r="G1831">
            <v>1</v>
          </cell>
          <cell r="H1831" t="str">
            <v>у</v>
          </cell>
          <cell r="I1831" t="str">
            <v>ппр</v>
          </cell>
          <cell r="K1831" t="str">
            <v>00-00000994</v>
          </cell>
        </row>
        <row r="1832">
          <cell r="B1832" t="str">
            <v>Угол полипропиленовый с накидной гайкой 20 мм х 1/2" ВР VTp.758.0.02004</v>
          </cell>
          <cell r="C1832" t="str">
            <v>шт.</v>
          </cell>
          <cell r="D1832">
            <v>1</v>
          </cell>
          <cell r="E1832">
            <v>104</v>
          </cell>
          <cell r="F1832">
            <v>104</v>
          </cell>
          <cell r="G1832">
            <v>1</v>
          </cell>
          <cell r="H1832" t="str">
            <v>у</v>
          </cell>
          <cell r="I1832" t="str">
            <v>ппр</v>
          </cell>
          <cell r="K1832" t="str">
            <v>00-00001011</v>
          </cell>
        </row>
        <row r="1833">
          <cell r="B1833" t="str">
            <v>Угол полипропиленовый с накидной гайкой 20 мм х 3/4" ВР VTp.758.0.02005</v>
          </cell>
          <cell r="C1833" t="str">
            <v>шт.</v>
          </cell>
          <cell r="D1833">
            <v>1</v>
          </cell>
          <cell r="E1833">
            <v>195</v>
          </cell>
          <cell r="F1833">
            <v>195</v>
          </cell>
          <cell r="G1833">
            <v>1</v>
          </cell>
          <cell r="H1833" t="str">
            <v>у</v>
          </cell>
          <cell r="I1833" t="str">
            <v>ппр</v>
          </cell>
          <cell r="K1833" t="str">
            <v>00-00001013</v>
          </cell>
        </row>
        <row r="1834">
          <cell r="B1834" t="str">
            <v>Угол полипропиленовый с накидной гайкой 25 мм х 1" ВР VTp.758.0.02506</v>
          </cell>
          <cell r="C1834" t="str">
            <v>шт.</v>
          </cell>
          <cell r="D1834">
            <v>1</v>
          </cell>
          <cell r="E1834">
            <v>228</v>
          </cell>
          <cell r="F1834">
            <v>228</v>
          </cell>
          <cell r="G1834">
            <v>1</v>
          </cell>
          <cell r="H1834" t="str">
            <v>у</v>
          </cell>
          <cell r="I1834" t="str">
            <v>ппр</v>
          </cell>
          <cell r="K1834" t="str">
            <v>00-00001014</v>
          </cell>
        </row>
        <row r="1835">
          <cell r="B1835" t="str">
            <v>Угол полипропиленовый с накидной гайкой 25 мм х 3/4" ВР VTp.758.0.02505</v>
          </cell>
          <cell r="C1835" t="str">
            <v>шт.</v>
          </cell>
          <cell r="D1835">
            <v>1</v>
          </cell>
          <cell r="E1835">
            <v>128</v>
          </cell>
          <cell r="F1835">
            <v>128</v>
          </cell>
          <cell r="G1835">
            <v>1</v>
          </cell>
          <cell r="H1835" t="str">
            <v>у</v>
          </cell>
          <cell r="I1835" t="str">
            <v>ппр</v>
          </cell>
          <cell r="K1835" t="str">
            <v>00-00001012</v>
          </cell>
        </row>
        <row r="1836">
          <cell r="B1836" t="str">
            <v>Угольник с креплением (водорозетка) компрессионный латунный 20х1/2" ВР</v>
          </cell>
          <cell r="C1836" t="str">
            <v>шт.</v>
          </cell>
          <cell r="E1836">
            <v>520</v>
          </cell>
          <cell r="F1836">
            <v>0</v>
          </cell>
          <cell r="G1836">
            <v>1</v>
          </cell>
          <cell r="H1836" t="str">
            <v>у</v>
          </cell>
          <cell r="I1836" t="str">
            <v>пнд</v>
          </cell>
          <cell r="J1836" t="str">
            <v>латун</v>
          </cell>
        </row>
        <row r="1837">
          <cell r="B1837" t="str">
            <v>Удлинитель потока для радиатора, левый 1/2" VT.503.S. 04</v>
          </cell>
          <cell r="C1837" t="str">
            <v>шт.</v>
          </cell>
          <cell r="D1837">
            <v>1</v>
          </cell>
          <cell r="E1837">
            <v>241</v>
          </cell>
          <cell r="F1837">
            <v>241</v>
          </cell>
          <cell r="G1837">
            <v>1</v>
          </cell>
          <cell r="H1837" t="str">
            <v>Рад.арм.</v>
          </cell>
          <cell r="K1837" t="str">
            <v>00-00001802</v>
          </cell>
        </row>
        <row r="1838">
          <cell r="B1838" t="str">
            <v>Удлинитель потока для радиатора, левый 3/4" VT.503.S. 05</v>
          </cell>
          <cell r="C1838" t="str">
            <v>шт.</v>
          </cell>
          <cell r="D1838">
            <v>1</v>
          </cell>
          <cell r="E1838">
            <v>219</v>
          </cell>
          <cell r="F1838">
            <v>219</v>
          </cell>
          <cell r="G1838">
            <v>1</v>
          </cell>
          <cell r="H1838" t="str">
            <v>Рад.арм.</v>
          </cell>
          <cell r="K1838" t="str">
            <v>00-00001803</v>
          </cell>
        </row>
        <row r="1839">
          <cell r="B1839" t="str">
            <v>Удлинитель потока для радиатора, правый 1/2" VT.503.D. 04</v>
          </cell>
          <cell r="C1839" t="str">
            <v>шт.</v>
          </cell>
          <cell r="D1839">
            <v>1</v>
          </cell>
          <cell r="E1839">
            <v>241</v>
          </cell>
          <cell r="F1839">
            <v>241</v>
          </cell>
          <cell r="G1839">
            <v>1</v>
          </cell>
          <cell r="H1839" t="str">
            <v>Рад.арм.</v>
          </cell>
          <cell r="K1839" t="str">
            <v>00-00001800</v>
          </cell>
        </row>
        <row r="1840">
          <cell r="B1840" t="str">
            <v>Удлинитель потока для радиатора, правый 3/4" VT.503.D. 05</v>
          </cell>
          <cell r="C1840" t="str">
            <v>шт.</v>
          </cell>
          <cell r="D1840">
            <v>1</v>
          </cell>
          <cell r="E1840">
            <v>219</v>
          </cell>
          <cell r="F1840">
            <v>219</v>
          </cell>
          <cell r="G1840">
            <v>1</v>
          </cell>
          <cell r="H1840" t="str">
            <v>Рад.арм.</v>
          </cell>
          <cell r="K1840" t="str">
            <v>00-00001801</v>
          </cell>
        </row>
        <row r="1841">
          <cell r="B1841" t="str">
            <v>Узел для нижнего подключения радиатора (комплект) 1/2" х 3/4, "евроконус" VT.345K.N.E04</v>
          </cell>
          <cell r="C1841" t="str">
            <v>шт.</v>
          </cell>
          <cell r="D1841">
            <v>1</v>
          </cell>
          <cell r="E1841">
            <v>645</v>
          </cell>
          <cell r="F1841">
            <v>645</v>
          </cell>
          <cell r="G1841">
            <v>1</v>
          </cell>
          <cell r="H1841" t="str">
            <v>Рад.арм.</v>
          </cell>
          <cell r="K1841" t="str">
            <v>00-00001774</v>
          </cell>
        </row>
        <row r="1842">
          <cell r="B1842" t="str">
            <v>Узел инжекторный радиаторный, с ручн. клапаном верт. компоновки 1/2"х100%х3/4, "ЕК" VT.022.N.E04100</v>
          </cell>
          <cell r="C1842" t="str">
            <v>шт.</v>
          </cell>
          <cell r="D1842">
            <v>1</v>
          </cell>
          <cell r="E1842">
            <v>1362</v>
          </cell>
          <cell r="F1842">
            <v>1362</v>
          </cell>
          <cell r="G1842">
            <v>1</v>
          </cell>
          <cell r="H1842" t="str">
            <v>Рад.арм.</v>
          </cell>
        </row>
        <row r="1843">
          <cell r="B1843" t="str">
            <v>Узел инжекторный радиаторный, с ручн. клапаном верт. компоновки 1/2"х50%х3/4, "ЕК" VT.022.N.E04050</v>
          </cell>
          <cell r="C1843" t="str">
            <v>шт.</v>
          </cell>
          <cell r="D1843">
            <v>1</v>
          </cell>
          <cell r="E1843">
            <v>1340</v>
          </cell>
          <cell r="F1843">
            <v>1340</v>
          </cell>
          <cell r="G1843">
            <v>1</v>
          </cell>
          <cell r="H1843" t="str">
            <v>Рад.арм.</v>
          </cell>
        </row>
        <row r="1844">
          <cell r="B1844" t="str">
            <v>Узел инжекторный радиаторный, с ручн. клапаном гориз. компоновки 1/2"х100%х3/4, "ЕК" VT.025.N.E04100</v>
          </cell>
          <cell r="C1844" t="str">
            <v>шт.</v>
          </cell>
          <cell r="D1844">
            <v>1</v>
          </cell>
          <cell r="E1844">
            <v>1609</v>
          </cell>
          <cell r="F1844">
            <v>1609</v>
          </cell>
          <cell r="G1844">
            <v>1</v>
          </cell>
          <cell r="H1844" t="str">
            <v>Рад.арм.</v>
          </cell>
        </row>
        <row r="1845">
          <cell r="B1845" t="str">
            <v>Узел инжекторный радиаторный, с ручн. клапаном гориз. компоновки 1/2"х50%х3/4, "ЕК" VT.025.N.E04050</v>
          </cell>
          <cell r="C1845" t="str">
            <v>шт.</v>
          </cell>
          <cell r="D1845">
            <v>1</v>
          </cell>
          <cell r="E1845">
            <v>1532</v>
          </cell>
          <cell r="F1845">
            <v>1532</v>
          </cell>
          <cell r="G1845">
            <v>1</v>
          </cell>
          <cell r="H1845" t="str">
            <v>Рад.арм.</v>
          </cell>
        </row>
        <row r="1846">
          <cell r="B1846" t="str">
            <v>Узел термостатический для нижнего подключения радиатора 1/2" х 100% х 3/4 ЕК НР VT.225K.N.E04100</v>
          </cell>
          <cell r="C1846" t="str">
            <v>шт.</v>
          </cell>
          <cell r="D1846">
            <v>1</v>
          </cell>
          <cell r="E1846">
            <v>1738</v>
          </cell>
          <cell r="F1846">
            <v>1738</v>
          </cell>
          <cell r="G1846">
            <v>1</v>
          </cell>
          <cell r="H1846" t="str">
            <v>Рад.арм.</v>
          </cell>
        </row>
        <row r="1847">
          <cell r="B1847" t="str">
            <v>Узел термостатический для нижнего подключения радиатора 1/2" х 50% х 3/4 ЕК НР VT.225K.N.E04050</v>
          </cell>
          <cell r="C1847" t="str">
            <v>шт.</v>
          </cell>
          <cell r="D1847">
            <v>1</v>
          </cell>
          <cell r="E1847">
            <v>1917</v>
          </cell>
          <cell r="F1847">
            <v>1917</v>
          </cell>
          <cell r="G1847">
            <v>1</v>
          </cell>
          <cell r="H1847" t="str">
            <v>Рад.арм.</v>
          </cell>
        </row>
        <row r="1848">
          <cell r="B1848" t="str">
            <v>Ультрафиолетовый обеззараживатель</v>
          </cell>
          <cell r="C1848" t="str">
            <v>шт.</v>
          </cell>
          <cell r="E1848">
            <v>32500</v>
          </cell>
          <cell r="F1848">
            <v>0</v>
          </cell>
          <cell r="G1848">
            <v>1</v>
          </cell>
        </row>
        <row r="1849">
          <cell r="B1849" t="str">
            <v>Универсальная опорная плита для задвижек и вентилей арт.3481</v>
          </cell>
          <cell r="E1849">
            <v>1488.1</v>
          </cell>
          <cell r="F1849">
            <v>0</v>
          </cell>
          <cell r="G1849">
            <v>1</v>
          </cell>
        </row>
        <row r="1850">
          <cell r="B1850" t="str">
            <v>Уплотнительное кольцо 340х300 мм</v>
          </cell>
          <cell r="C1850" t="str">
            <v>шт.</v>
          </cell>
          <cell r="E1850">
            <v>450</v>
          </cell>
          <cell r="F1850">
            <v>0</v>
          </cell>
          <cell r="G1850">
            <v>1</v>
          </cell>
        </row>
        <row r="1851">
          <cell r="B1851" t="str">
            <v>Уплотнительное кольцо 460х400 мм</v>
          </cell>
          <cell r="C1851" t="str">
            <v>шт.</v>
          </cell>
          <cell r="E1851">
            <v>720</v>
          </cell>
          <cell r="F1851">
            <v>0</v>
          </cell>
          <cell r="G1851">
            <v>1</v>
          </cell>
        </row>
        <row r="1852">
          <cell r="B1852" t="str">
            <v>Фиброволокно для цементных растворов длина 18 мм 0.9 кг</v>
          </cell>
          <cell r="C1852" t="str">
            <v>шт.</v>
          </cell>
          <cell r="E1852">
            <v>223</v>
          </cell>
          <cell r="F1852">
            <v>0</v>
          </cell>
          <cell r="G1852">
            <v>1</v>
          </cell>
        </row>
        <row r="1853">
          <cell r="B1853" t="str">
            <v>Фиксатор поворота 16 мм VT.491.S.16</v>
          </cell>
          <cell r="C1853" t="str">
            <v>шт.</v>
          </cell>
          <cell r="D1853">
            <v>1</v>
          </cell>
          <cell r="E1853">
            <v>74</v>
          </cell>
          <cell r="F1853">
            <v>74</v>
          </cell>
          <cell r="G1853">
            <v>1</v>
          </cell>
          <cell r="H1853" t="str">
            <v>Вод.теп.пол</v>
          </cell>
          <cell r="K1853" t="str">
            <v>00-00001735</v>
          </cell>
        </row>
        <row r="1854">
          <cell r="B1854" t="str">
            <v>Фиксатор поворота 20 мм VT.491.S.20</v>
          </cell>
          <cell r="C1854" t="str">
            <v>шт.</v>
          </cell>
          <cell r="D1854">
            <v>1</v>
          </cell>
          <cell r="E1854">
            <v>79</v>
          </cell>
          <cell r="F1854">
            <v>79</v>
          </cell>
          <cell r="G1854">
            <v>1</v>
          </cell>
          <cell r="H1854" t="str">
            <v>Вод.теп.пол</v>
          </cell>
          <cell r="K1854" t="str">
            <v>00-00001736</v>
          </cell>
        </row>
        <row r="1855">
          <cell r="B1855" t="str">
            <v>Фильтр квартирный прямой с магнитом 1/2" ВР VT.384.N.04</v>
          </cell>
          <cell r="C1855" t="str">
            <v>шт.</v>
          </cell>
          <cell r="D1855">
            <v>1</v>
          </cell>
          <cell r="E1855">
            <v>335</v>
          </cell>
          <cell r="F1855">
            <v>335</v>
          </cell>
          <cell r="G1855">
            <v>1</v>
          </cell>
          <cell r="I1855" t="str">
            <v>фильтры</v>
          </cell>
          <cell r="K1855" t="str">
            <v>00-00001534</v>
          </cell>
        </row>
        <row r="1856">
          <cell r="B1856" t="str">
            <v>Фильтр косой 1 1/4" ВР-ВР</v>
          </cell>
          <cell r="C1856" t="str">
            <v>шт.</v>
          </cell>
          <cell r="E1856">
            <v>959</v>
          </cell>
          <cell r="F1856">
            <v>0</v>
          </cell>
          <cell r="G1856">
            <v>1</v>
          </cell>
          <cell r="H1856" t="str">
            <v>фк</v>
          </cell>
        </row>
        <row r="1857">
          <cell r="B1857" t="str">
            <v>Фильтр косой 1" ВР-ВР</v>
          </cell>
          <cell r="C1857" t="str">
            <v>шт.</v>
          </cell>
          <cell r="E1857">
            <v>618</v>
          </cell>
          <cell r="F1857">
            <v>0</v>
          </cell>
          <cell r="G1857">
            <v>1</v>
          </cell>
          <cell r="H1857" t="str">
            <v>фк</v>
          </cell>
          <cell r="K1857" t="str">
            <v>00-00000301</v>
          </cell>
        </row>
        <row r="1858">
          <cell r="B1858" t="str">
            <v>Фильтр косой 1/2" ВР-ВР</v>
          </cell>
          <cell r="C1858" t="str">
            <v>шт.</v>
          </cell>
          <cell r="E1858">
            <v>210</v>
          </cell>
          <cell r="F1858">
            <v>0</v>
          </cell>
          <cell r="G1858">
            <v>1</v>
          </cell>
          <cell r="H1858" t="str">
            <v>фк</v>
          </cell>
        </row>
        <row r="1859">
          <cell r="B1859" t="str">
            <v>Фильтр магистральный для холодной воды без картриджа</v>
          </cell>
          <cell r="C1859" t="str">
            <v>шт.</v>
          </cell>
          <cell r="E1859">
            <v>1315</v>
          </cell>
          <cell r="F1859">
            <v>0</v>
          </cell>
          <cell r="G1859">
            <v>1</v>
          </cell>
          <cell r="K1859" t="str">
            <v>00-00000288</v>
          </cell>
        </row>
        <row r="1860">
          <cell r="B1860" t="str">
            <v>Фильтр механической очистки косой 1 1/2" ВР VT.192.N.08</v>
          </cell>
          <cell r="C1860" t="str">
            <v>шт.</v>
          </cell>
          <cell r="D1860">
            <v>1</v>
          </cell>
          <cell r="E1860">
            <v>1243</v>
          </cell>
          <cell r="F1860">
            <v>1243</v>
          </cell>
          <cell r="G1860">
            <v>1</v>
          </cell>
          <cell r="H1860" t="str">
            <v>фк</v>
          </cell>
          <cell r="I1860" t="str">
            <v>р</v>
          </cell>
          <cell r="K1860" t="str">
            <v>00-00001520</v>
          </cell>
        </row>
        <row r="1861">
          <cell r="B1861" t="str">
            <v>Фильтр механической очистки косой 1 1/4" ВР VT.192.N.07</v>
          </cell>
          <cell r="C1861" t="str">
            <v>шт.</v>
          </cell>
          <cell r="D1861">
            <v>1</v>
          </cell>
          <cell r="E1861">
            <v>937</v>
          </cell>
          <cell r="F1861">
            <v>937</v>
          </cell>
          <cell r="G1861">
            <v>1</v>
          </cell>
          <cell r="H1861" t="str">
            <v>фк</v>
          </cell>
          <cell r="I1861" t="str">
            <v>р</v>
          </cell>
          <cell r="K1861" t="str">
            <v>00-00001519</v>
          </cell>
        </row>
        <row r="1862">
          <cell r="B1862" t="str">
            <v>Фильтр механической очистки косой 1" ВР VT.192.N.06</v>
          </cell>
          <cell r="C1862" t="str">
            <v>шт.</v>
          </cell>
          <cell r="D1862">
            <v>1</v>
          </cell>
          <cell r="E1862">
            <v>572</v>
          </cell>
          <cell r="F1862">
            <v>572</v>
          </cell>
          <cell r="G1862">
            <v>1</v>
          </cell>
          <cell r="H1862" t="str">
            <v>фк</v>
          </cell>
          <cell r="I1862" t="str">
            <v>р</v>
          </cell>
          <cell r="K1862" t="str">
            <v>00-00001518</v>
          </cell>
        </row>
        <row r="1863">
          <cell r="B1863" t="str">
            <v>Фильтр механической очистки косой 1/2" ВР VT.192.N.04</v>
          </cell>
          <cell r="C1863" t="str">
            <v>шт.</v>
          </cell>
          <cell r="D1863">
            <v>1</v>
          </cell>
          <cell r="E1863">
            <v>172</v>
          </cell>
          <cell r="F1863">
            <v>172</v>
          </cell>
          <cell r="G1863">
            <v>1</v>
          </cell>
          <cell r="H1863" t="str">
            <v>фк</v>
          </cell>
          <cell r="I1863" t="str">
            <v>р</v>
          </cell>
          <cell r="K1863" t="str">
            <v>00-00001516</v>
          </cell>
        </row>
        <row r="1864">
          <cell r="B1864" t="str">
            <v>Фильтр механической очистки косой 1/2" ВР-НР VT.191.N.04</v>
          </cell>
          <cell r="C1864" t="str">
            <v>шт.</v>
          </cell>
          <cell r="D1864">
            <v>1</v>
          </cell>
          <cell r="E1864">
            <v>207</v>
          </cell>
          <cell r="F1864">
            <v>207</v>
          </cell>
          <cell r="G1864">
            <v>1</v>
          </cell>
          <cell r="I1864" t="str">
            <v>фильтры</v>
          </cell>
          <cell r="K1864" t="str">
            <v>00-00001515</v>
          </cell>
        </row>
        <row r="1865">
          <cell r="B1865" t="str">
            <v>Фильтр механической очистки косой 1/2" НР VT.190.N.04</v>
          </cell>
          <cell r="C1865" t="str">
            <v>шт.</v>
          </cell>
          <cell r="D1865">
            <v>1</v>
          </cell>
          <cell r="E1865">
            <v>191</v>
          </cell>
          <cell r="F1865">
            <v>191</v>
          </cell>
          <cell r="G1865">
            <v>1</v>
          </cell>
          <cell r="I1865" t="str">
            <v>фильтры</v>
          </cell>
          <cell r="K1865" t="str">
            <v>00-00001514</v>
          </cell>
        </row>
        <row r="1866">
          <cell r="B1866" t="str">
            <v>Фильтр механической очистки косой 2" ВР VT.192.N.09</v>
          </cell>
          <cell r="C1866" t="str">
            <v>шт.</v>
          </cell>
          <cell r="D1866">
            <v>1</v>
          </cell>
          <cell r="E1866">
            <v>1851</v>
          </cell>
          <cell r="F1866">
            <v>1851</v>
          </cell>
          <cell r="G1866">
            <v>1</v>
          </cell>
          <cell r="H1866" t="str">
            <v>фк</v>
          </cell>
          <cell r="I1866" t="str">
            <v>р</v>
          </cell>
          <cell r="K1866" t="str">
            <v>00-00001521</v>
          </cell>
        </row>
        <row r="1867">
          <cell r="B1867" t="str">
            <v>Фильтр механической очистки косой 3/4" ВР VT.192.N.05</v>
          </cell>
          <cell r="C1867" t="str">
            <v>шт.</v>
          </cell>
          <cell r="D1867">
            <v>1</v>
          </cell>
          <cell r="E1867">
            <v>352</v>
          </cell>
          <cell r="F1867">
            <v>352</v>
          </cell>
          <cell r="G1867">
            <v>1</v>
          </cell>
          <cell r="H1867" t="str">
            <v>фк</v>
          </cell>
          <cell r="I1867" t="str">
            <v>р</v>
          </cell>
          <cell r="K1867" t="str">
            <v>00-00001517</v>
          </cell>
        </row>
        <row r="1868">
          <cell r="B1868" t="str">
            <v>Фильтр механической очистки косой c заглушкой 1" VT.193.N.06</v>
          </cell>
          <cell r="C1868" t="str">
            <v>шт.</v>
          </cell>
          <cell r="D1868">
            <v>1</v>
          </cell>
          <cell r="E1868">
            <v>679</v>
          </cell>
          <cell r="F1868">
            <v>679</v>
          </cell>
          <cell r="G1868">
            <v>1</v>
          </cell>
          <cell r="I1868" t="str">
            <v>фильтры</v>
          </cell>
          <cell r="K1868" t="str">
            <v>00-00001530</v>
          </cell>
        </row>
        <row r="1869">
          <cell r="B1869" t="str">
            <v>Фильтр механической очистки косой c заглушкой 1/2" VT.193.N.04</v>
          </cell>
          <cell r="C1869" t="str">
            <v>шт.</v>
          </cell>
          <cell r="D1869">
            <v>1</v>
          </cell>
          <cell r="E1869">
            <v>199</v>
          </cell>
          <cell r="F1869">
            <v>199</v>
          </cell>
          <cell r="G1869">
            <v>1</v>
          </cell>
          <cell r="I1869" t="str">
            <v>фильтры</v>
          </cell>
          <cell r="K1869" t="str">
            <v>00-00001528</v>
          </cell>
        </row>
        <row r="1870">
          <cell r="B1870" t="str">
            <v>Фильтр механической очистки косой c заглушкой 3/4" VT.193.N.05</v>
          </cell>
          <cell r="C1870" t="str">
            <v>шт.</v>
          </cell>
          <cell r="D1870">
            <v>1</v>
          </cell>
          <cell r="E1870">
            <v>399</v>
          </cell>
          <cell r="F1870">
            <v>399</v>
          </cell>
          <cell r="G1870">
            <v>1</v>
          </cell>
          <cell r="I1870" t="str">
            <v>фильтры</v>
          </cell>
          <cell r="K1870" t="str">
            <v>00-00001529</v>
          </cell>
        </row>
        <row r="1871">
          <cell r="B1871" t="str">
            <v>Фильтр механической очистки полипропиленовый внутренний–внутренний 20 мм VTp.786.0.020</v>
          </cell>
          <cell r="C1871" t="str">
            <v>шт.</v>
          </cell>
          <cell r="D1871">
            <v>1</v>
          </cell>
          <cell r="E1871">
            <v>112</v>
          </cell>
          <cell r="F1871">
            <v>112</v>
          </cell>
          <cell r="G1871">
            <v>1</v>
          </cell>
          <cell r="I1871" t="str">
            <v>ппр</v>
          </cell>
          <cell r="K1871" t="str">
            <v>00-00001099</v>
          </cell>
        </row>
        <row r="1872">
          <cell r="B1872" t="str">
            <v>Фильтр механической очистки полипропиленовый внутренний–внутренний 25 мм VTp.786.0.025</v>
          </cell>
          <cell r="C1872" t="str">
            <v>шт.</v>
          </cell>
          <cell r="D1872">
            <v>1</v>
          </cell>
          <cell r="E1872">
            <v>153</v>
          </cell>
          <cell r="F1872">
            <v>153</v>
          </cell>
          <cell r="G1872">
            <v>1</v>
          </cell>
          <cell r="I1872" t="str">
            <v>ппр</v>
          </cell>
          <cell r="K1872" t="str">
            <v>00-00001100</v>
          </cell>
        </row>
        <row r="1873">
          <cell r="B1873" t="str">
            <v>Фильтр механической очистки полипропиленовый внутренний–внутренний 32 мм VTp.786.0.032</v>
          </cell>
          <cell r="C1873" t="str">
            <v>шт.</v>
          </cell>
          <cell r="D1873">
            <v>1</v>
          </cell>
          <cell r="E1873">
            <v>244</v>
          </cell>
          <cell r="F1873">
            <v>244</v>
          </cell>
          <cell r="G1873">
            <v>1</v>
          </cell>
          <cell r="I1873" t="str">
            <v>ппр</v>
          </cell>
          <cell r="K1873" t="str">
            <v>00-00001101</v>
          </cell>
        </row>
        <row r="1874">
          <cell r="B1874" t="str">
            <v>Фильтр механической очистки полипропиленовый внутренний–наружный 20 мм VTp.787.0.020</v>
          </cell>
          <cell r="C1874" t="str">
            <v>шт.</v>
          </cell>
          <cell r="D1874">
            <v>1</v>
          </cell>
          <cell r="E1874">
            <v>109</v>
          </cell>
          <cell r="F1874">
            <v>109</v>
          </cell>
          <cell r="G1874">
            <v>1</v>
          </cell>
          <cell r="I1874" t="str">
            <v>ппр</v>
          </cell>
          <cell r="K1874" t="str">
            <v>00-00001102</v>
          </cell>
        </row>
        <row r="1875">
          <cell r="B1875" t="str">
            <v>Фильтр механической очистки полипропиленовый внутренний–наружный 25 мм VTp.787.0.025</v>
          </cell>
          <cell r="C1875" t="str">
            <v>шт.</v>
          </cell>
          <cell r="D1875">
            <v>1</v>
          </cell>
          <cell r="E1875">
            <v>140</v>
          </cell>
          <cell r="F1875">
            <v>140</v>
          </cell>
          <cell r="G1875">
            <v>1</v>
          </cell>
          <cell r="I1875" t="str">
            <v>ппр</v>
          </cell>
          <cell r="K1875" t="str">
            <v>00-00001103</v>
          </cell>
        </row>
        <row r="1876">
          <cell r="B1876" t="str">
            <v>Фильтр механической очистки полипропиленовый внутренний–наружный 32 мм VTp.787.0.032</v>
          </cell>
          <cell r="C1876" t="str">
            <v>шт.</v>
          </cell>
          <cell r="D1876">
            <v>1</v>
          </cell>
          <cell r="E1876">
            <v>242</v>
          </cell>
          <cell r="F1876">
            <v>242</v>
          </cell>
          <cell r="G1876">
            <v>1</v>
          </cell>
          <cell r="I1876" t="str">
            <v>ппр</v>
          </cell>
          <cell r="K1876" t="str">
            <v>00-00001104</v>
          </cell>
        </row>
        <row r="1877">
          <cell r="B1877" t="str">
            <v>Фильтр механической очистки промывной каскадный 1" ВР VT.389.N.06</v>
          </cell>
          <cell r="C1877" t="str">
            <v>шт.</v>
          </cell>
          <cell r="D1877">
            <v>1</v>
          </cell>
          <cell r="E1877">
            <v>2125</v>
          </cell>
          <cell r="F1877">
            <v>2125</v>
          </cell>
          <cell r="G1877">
            <v>1</v>
          </cell>
          <cell r="I1877" t="str">
            <v>фильтры</v>
          </cell>
          <cell r="K1877" t="str">
            <v>00-00001546</v>
          </cell>
        </row>
        <row r="1878">
          <cell r="B1878" t="str">
            <v>Фильтр механической очистки промывной каскадный 1/2" ВР VT.389.N.04</v>
          </cell>
          <cell r="C1878" t="str">
            <v>шт.</v>
          </cell>
          <cell r="D1878">
            <v>1</v>
          </cell>
          <cell r="E1878">
            <v>722</v>
          </cell>
          <cell r="F1878">
            <v>722</v>
          </cell>
          <cell r="G1878">
            <v>1</v>
          </cell>
          <cell r="I1878" t="str">
            <v>фильтры</v>
          </cell>
          <cell r="K1878" t="str">
            <v>00-00001544</v>
          </cell>
        </row>
        <row r="1879">
          <cell r="B1879" t="str">
            <v>Фильтр механической очистки промывной каскадный 3/4" ВР VT.389.N.05</v>
          </cell>
          <cell r="C1879" t="str">
            <v>шт.</v>
          </cell>
          <cell r="D1879">
            <v>1</v>
          </cell>
          <cell r="E1879">
            <v>1203</v>
          </cell>
          <cell r="F1879">
            <v>1203</v>
          </cell>
          <cell r="G1879">
            <v>1</v>
          </cell>
          <cell r="I1879" t="str">
            <v>фильтры</v>
          </cell>
          <cell r="K1879" t="str">
            <v>00-00001545</v>
          </cell>
        </row>
        <row r="1880">
          <cell r="B1880" t="str">
            <v>Фильтр механической очистки прямой 1/2" ВР VT.388.N.04</v>
          </cell>
          <cell r="C1880" t="str">
            <v>шт.</v>
          </cell>
          <cell r="D1880">
            <v>1</v>
          </cell>
          <cell r="E1880">
            <v>351</v>
          </cell>
          <cell r="F1880">
            <v>351</v>
          </cell>
          <cell r="G1880">
            <v>1</v>
          </cell>
          <cell r="I1880" t="str">
            <v>фильтры</v>
          </cell>
          <cell r="K1880" t="str">
            <v>00-00001537</v>
          </cell>
        </row>
        <row r="1881">
          <cell r="B1881" t="str">
            <v>Фильтр механической очистки прямой 1/2" ВР-НР VT.387.N.04</v>
          </cell>
          <cell r="C1881" t="str">
            <v>шт.</v>
          </cell>
          <cell r="D1881">
            <v>1</v>
          </cell>
          <cell r="E1881">
            <v>347</v>
          </cell>
          <cell r="F1881">
            <v>347</v>
          </cell>
          <cell r="G1881">
            <v>1</v>
          </cell>
          <cell r="I1881" t="str">
            <v>фильтры</v>
          </cell>
          <cell r="K1881" t="str">
            <v>00-00001535</v>
          </cell>
        </row>
        <row r="1882">
          <cell r="B1882" t="str">
            <v>Фильтр механической очистки прямой 3/4" ВР VT.388.N.05</v>
          </cell>
          <cell r="C1882" t="str">
            <v>шт.</v>
          </cell>
          <cell r="D1882">
            <v>1</v>
          </cell>
          <cell r="E1882">
            <v>517</v>
          </cell>
          <cell r="F1882">
            <v>517</v>
          </cell>
          <cell r="G1882">
            <v>1</v>
          </cell>
          <cell r="I1882" t="str">
            <v>фильтры</v>
          </cell>
          <cell r="K1882" t="str">
            <v>00-00001538</v>
          </cell>
        </row>
        <row r="1883">
          <cell r="B1883" t="str">
            <v>Фильтр механической очистки прямой 3/4" ВР-НР VT.387.N.05</v>
          </cell>
          <cell r="C1883" t="str">
            <v>шт.</v>
          </cell>
          <cell r="D1883">
            <v>1</v>
          </cell>
          <cell r="E1883">
            <v>581</v>
          </cell>
          <cell r="F1883">
            <v>581</v>
          </cell>
          <cell r="G1883">
            <v>1</v>
          </cell>
          <cell r="I1883" t="str">
            <v>фильтры</v>
          </cell>
          <cell r="K1883" t="str">
            <v>00-00001536</v>
          </cell>
        </row>
        <row r="1884">
          <cell r="B1884" t="str">
            <v>Фильтр механической очистки прямой, "мини" 1/2" ВР VT.385.N.04</v>
          </cell>
          <cell r="C1884" t="str">
            <v>шт.</v>
          </cell>
          <cell r="D1884">
            <v>1</v>
          </cell>
          <cell r="E1884">
            <v>217</v>
          </cell>
          <cell r="F1884">
            <v>217</v>
          </cell>
          <cell r="G1884">
            <v>1</v>
          </cell>
          <cell r="I1884" t="str">
            <v>фильтры</v>
          </cell>
          <cell r="K1884" t="str">
            <v>00-00001539</v>
          </cell>
        </row>
        <row r="1885">
          <cell r="B1885" t="str">
            <v>Фильтр механической очистки прямой, "мини" 3/4" ВР VT.385.N.05</v>
          </cell>
          <cell r="C1885" t="str">
            <v>шт.</v>
          </cell>
          <cell r="D1885">
            <v>1</v>
          </cell>
          <cell r="E1885">
            <v>293</v>
          </cell>
          <cell r="F1885">
            <v>293</v>
          </cell>
          <cell r="G1885">
            <v>1</v>
          </cell>
          <cell r="I1885" t="str">
            <v>фильтры</v>
          </cell>
          <cell r="K1885" t="str">
            <v>00-00001540</v>
          </cell>
        </row>
        <row r="1886">
          <cell r="B1886" t="str">
            <v>Фильтр механической очистки универсальный 1" ВР VT.386.N.06</v>
          </cell>
          <cell r="C1886" t="str">
            <v>шт.</v>
          </cell>
          <cell r="D1886">
            <v>1</v>
          </cell>
          <cell r="E1886">
            <v>1257</v>
          </cell>
          <cell r="F1886">
            <v>1257</v>
          </cell>
          <cell r="G1886">
            <v>1</v>
          </cell>
          <cell r="I1886" t="str">
            <v>фильтры</v>
          </cell>
          <cell r="K1886" t="str">
            <v>00-00001543</v>
          </cell>
        </row>
        <row r="1887">
          <cell r="B1887" t="str">
            <v>Фильтр механической очистки универсальный 1/2" ВР VT.386.N.04</v>
          </cell>
          <cell r="C1887" t="str">
            <v>шт.</v>
          </cell>
          <cell r="D1887">
            <v>1</v>
          </cell>
          <cell r="E1887">
            <v>384</v>
          </cell>
          <cell r="F1887">
            <v>384</v>
          </cell>
          <cell r="G1887">
            <v>1</v>
          </cell>
          <cell r="I1887" t="str">
            <v>фильтры</v>
          </cell>
          <cell r="K1887" t="str">
            <v>00-00001541</v>
          </cell>
        </row>
        <row r="1888">
          <cell r="B1888" t="str">
            <v>Фильтр механической очистки универсальный 3/4 ВР VT.386.N.05</v>
          </cell>
          <cell r="C1888" t="str">
            <v>шт.</v>
          </cell>
          <cell r="D1888">
            <v>1</v>
          </cell>
          <cell r="E1888">
            <v>538</v>
          </cell>
          <cell r="F1888">
            <v>538</v>
          </cell>
          <cell r="G1888">
            <v>1</v>
          </cell>
          <cell r="I1888" t="str">
            <v>фильтры</v>
          </cell>
          <cell r="K1888" t="str">
            <v>00-00001542</v>
          </cell>
        </row>
        <row r="1889">
          <cell r="B1889" t="str">
            <v>Фильтр сетчатый для обратного клапана 1"</v>
          </cell>
          <cell r="C1889" t="str">
            <v>шт.</v>
          </cell>
          <cell r="D1889">
            <v>1</v>
          </cell>
          <cell r="E1889">
            <v>59</v>
          </cell>
          <cell r="F1889">
            <v>59</v>
          </cell>
          <cell r="G1889">
            <v>1</v>
          </cell>
        </row>
        <row r="1890">
          <cell r="B1890" t="str">
            <v>Фильтр сетчатый для обратного клапана 1" НР VT.157.0.06</v>
          </cell>
          <cell r="C1890" t="str">
            <v>шт.</v>
          </cell>
          <cell r="D1890">
            <v>1</v>
          </cell>
          <cell r="E1890">
            <v>180</v>
          </cell>
          <cell r="F1890">
            <v>180</v>
          </cell>
          <cell r="G1890">
            <v>1</v>
          </cell>
          <cell r="H1890" t="str">
            <v>ко</v>
          </cell>
          <cell r="K1890" t="str">
            <v>00-00001587</v>
          </cell>
        </row>
        <row r="1891">
          <cell r="B1891" t="str">
            <v>Фильтр сетчатый для обратного клапана 1/2" НР VT.157.0.04</v>
          </cell>
          <cell r="C1891" t="str">
            <v>шт.</v>
          </cell>
          <cell r="D1891">
            <v>1</v>
          </cell>
          <cell r="E1891">
            <v>125</v>
          </cell>
          <cell r="F1891">
            <v>125</v>
          </cell>
          <cell r="G1891">
            <v>1</v>
          </cell>
          <cell r="H1891" t="str">
            <v>ко</v>
          </cell>
          <cell r="K1891" t="str">
            <v>00-00001585</v>
          </cell>
        </row>
        <row r="1892">
          <cell r="B1892" t="str">
            <v>Фильтр сетчатый для обратного клапана 3/4" НР VT.157.0.05</v>
          </cell>
          <cell r="C1892" t="str">
            <v>шт.</v>
          </cell>
          <cell r="D1892">
            <v>1</v>
          </cell>
          <cell r="E1892">
            <v>144</v>
          </cell>
          <cell r="F1892">
            <v>144</v>
          </cell>
          <cell r="G1892">
            <v>1</v>
          </cell>
          <cell r="H1892" t="str">
            <v>ко</v>
          </cell>
          <cell r="K1892" t="str">
            <v>00-00001586</v>
          </cell>
        </row>
        <row r="1893">
          <cell r="B1893" t="str">
            <v>Фильтрующий элемент для косых и универсальных фильтров VALTEC 1 1/2" VT.050.N.08</v>
          </cell>
          <cell r="C1893" t="str">
            <v>шт.</v>
          </cell>
          <cell r="D1893">
            <v>1</v>
          </cell>
          <cell r="E1893">
            <v>28</v>
          </cell>
          <cell r="F1893">
            <v>28</v>
          </cell>
          <cell r="G1893">
            <v>1</v>
          </cell>
          <cell r="I1893" t="str">
            <v>фильтры</v>
          </cell>
          <cell r="K1893" t="str">
            <v>00-00001526</v>
          </cell>
        </row>
        <row r="1894">
          <cell r="B1894" t="str">
            <v>Фильтрующий элемент для косых и универсальных фильтров VALTEC 1 1/4" VT.050.N.07</v>
          </cell>
          <cell r="C1894" t="str">
            <v>шт.</v>
          </cell>
          <cell r="D1894">
            <v>1</v>
          </cell>
          <cell r="E1894">
            <v>26</v>
          </cell>
          <cell r="F1894">
            <v>26</v>
          </cell>
          <cell r="G1894">
            <v>1</v>
          </cell>
          <cell r="I1894" t="str">
            <v>фильтры</v>
          </cell>
          <cell r="K1894" t="str">
            <v>00-00001525</v>
          </cell>
        </row>
        <row r="1895">
          <cell r="B1895" t="str">
            <v>Фильтрующий элемент для косых и универсальных фильтров VALTEC 1" VT.050.N.06</v>
          </cell>
          <cell r="C1895" t="str">
            <v>шт.</v>
          </cell>
          <cell r="D1895">
            <v>1</v>
          </cell>
          <cell r="E1895">
            <v>20</v>
          </cell>
          <cell r="F1895">
            <v>20</v>
          </cell>
          <cell r="G1895">
            <v>1</v>
          </cell>
          <cell r="I1895" t="str">
            <v>фильтры</v>
          </cell>
          <cell r="K1895" t="str">
            <v>00-00001524</v>
          </cell>
        </row>
        <row r="1896">
          <cell r="B1896" t="str">
            <v>Фильтрующий элемент для косых и универсальных фильтров VALTEC 1/2" VT.050.N.04</v>
          </cell>
          <cell r="C1896" t="str">
            <v>шт.</v>
          </cell>
          <cell r="D1896">
            <v>1</v>
          </cell>
          <cell r="E1896">
            <v>15</v>
          </cell>
          <cell r="F1896">
            <v>15</v>
          </cell>
          <cell r="G1896">
            <v>1</v>
          </cell>
          <cell r="I1896" t="str">
            <v>фильтры</v>
          </cell>
          <cell r="K1896" t="str">
            <v>00-00001522</v>
          </cell>
        </row>
        <row r="1897">
          <cell r="B1897" t="str">
            <v>Фильтрующий элемент для косых и универсальных фильтров VALTEC 2" VT.050.N.09</v>
          </cell>
          <cell r="C1897" t="str">
            <v>шт.</v>
          </cell>
          <cell r="D1897">
            <v>1</v>
          </cell>
          <cell r="E1897">
            <v>40</v>
          </cell>
          <cell r="F1897">
            <v>40</v>
          </cell>
          <cell r="G1897">
            <v>1</v>
          </cell>
          <cell r="I1897" t="str">
            <v>фильтры</v>
          </cell>
          <cell r="K1897" t="str">
            <v>00-00001527</v>
          </cell>
        </row>
        <row r="1898">
          <cell r="B1898" t="str">
            <v>Фильтрующий элемент для косых и универсальных фильтров VALTEC 3/4" VT.050.N.05</v>
          </cell>
          <cell r="C1898" t="str">
            <v>шт.</v>
          </cell>
          <cell r="D1898">
            <v>1</v>
          </cell>
          <cell r="E1898">
            <v>17</v>
          </cell>
          <cell r="F1898">
            <v>17</v>
          </cell>
          <cell r="G1898">
            <v>1</v>
          </cell>
          <cell r="I1898" t="str">
            <v>фильтры</v>
          </cell>
          <cell r="K1898" t="str">
            <v>00-00001523</v>
          </cell>
        </row>
        <row r="1899">
          <cell r="B1899" t="str">
            <v>Фильтрующий элемент для самоочищающегося фильтра 1" VT.0117.N.06</v>
          </cell>
          <cell r="C1899" t="str">
            <v>шт.</v>
          </cell>
          <cell r="D1899">
            <v>1</v>
          </cell>
          <cell r="E1899">
            <v>364</v>
          </cell>
          <cell r="F1899">
            <v>364</v>
          </cell>
          <cell r="G1899">
            <v>1</v>
          </cell>
          <cell r="I1899" t="str">
            <v>фильтры</v>
          </cell>
          <cell r="K1899" t="str">
            <v>00-00001549</v>
          </cell>
        </row>
        <row r="1900">
          <cell r="B1900" t="str">
            <v>Фильтрующий элемент для самоочищающегося фильтра 1/2" VT.0117.N.04</v>
          </cell>
          <cell r="C1900" t="str">
            <v>шт.</v>
          </cell>
          <cell r="D1900">
            <v>1</v>
          </cell>
          <cell r="E1900">
            <v>165</v>
          </cell>
          <cell r="F1900">
            <v>165</v>
          </cell>
          <cell r="G1900">
            <v>1</v>
          </cell>
          <cell r="I1900" t="str">
            <v>фильтры</v>
          </cell>
          <cell r="K1900" t="str">
            <v>00-00001547</v>
          </cell>
        </row>
        <row r="1901">
          <cell r="B1901" t="str">
            <v>Фильтрующий элемент для самоочищающегося фильтра 3/4" VT.0117.N.05</v>
          </cell>
          <cell r="C1901" t="str">
            <v>шт.</v>
          </cell>
          <cell r="D1901">
            <v>1</v>
          </cell>
          <cell r="E1901">
            <v>165</v>
          </cell>
          <cell r="F1901">
            <v>165</v>
          </cell>
          <cell r="G1901">
            <v>1</v>
          </cell>
          <cell r="I1901" t="str">
            <v>фильтры</v>
          </cell>
          <cell r="K1901" t="str">
            <v>00-00001548</v>
          </cell>
        </row>
        <row r="1902">
          <cell r="B1902" t="str">
            <v>Фитинг коллекторный для медной трубы 15 (1,0) мм x 3/4" VT.4430.NE.15</v>
          </cell>
          <cell r="C1902" t="str">
            <v>шт.</v>
          </cell>
          <cell r="D1902">
            <v>1</v>
          </cell>
          <cell r="E1902">
            <v>124</v>
          </cell>
          <cell r="F1902">
            <v>124</v>
          </cell>
          <cell r="G1902">
            <v>1</v>
          </cell>
          <cell r="H1902" t="str">
            <v>коллект</v>
          </cell>
          <cell r="K1902" t="str">
            <v>00-00001684</v>
          </cell>
        </row>
        <row r="1903">
          <cell r="B1903" t="str">
            <v>Фитинг коллекторный для металлополимерной трубы 16 (2,0) мм x 3/4" VT.4420.NE.16</v>
          </cell>
          <cell r="C1903" t="str">
            <v>шт.</v>
          </cell>
          <cell r="D1903">
            <v>1</v>
          </cell>
          <cell r="E1903">
            <v>184</v>
          </cell>
          <cell r="F1903">
            <v>184</v>
          </cell>
          <cell r="G1903">
            <v>1</v>
          </cell>
          <cell r="I1903" t="str">
            <v>мп</v>
          </cell>
          <cell r="K1903" t="str">
            <v>00-00000747</v>
          </cell>
        </row>
        <row r="1904">
          <cell r="B1904" t="str">
            <v>Фитинг коллекторный для металлополимерной трубы 20 (2,0) мм x 3/4" VT.4420.NE.20</v>
          </cell>
          <cell r="C1904" t="str">
            <v>шт.</v>
          </cell>
          <cell r="D1904">
            <v>1</v>
          </cell>
          <cell r="E1904">
            <v>205</v>
          </cell>
          <cell r="F1904">
            <v>205</v>
          </cell>
          <cell r="G1904">
            <v>1</v>
          </cell>
          <cell r="I1904" t="str">
            <v>мп</v>
          </cell>
          <cell r="K1904" t="str">
            <v>00-00000748</v>
          </cell>
        </row>
        <row r="1905">
          <cell r="B1905" t="str">
            <v>Фитинг коллекторный для пластиковой трубы 16 (2,0) мм х 3/4" VT.4410.NE.16</v>
          </cell>
          <cell r="C1905" t="str">
            <v>шт.</v>
          </cell>
          <cell r="D1905">
            <v>1</v>
          </cell>
          <cell r="E1905">
            <v>171</v>
          </cell>
          <cell r="F1905">
            <v>171</v>
          </cell>
          <cell r="G1905">
            <v>1</v>
          </cell>
          <cell r="I1905" t="str">
            <v>мп</v>
          </cell>
          <cell r="K1905" t="str">
            <v>00-00000745</v>
          </cell>
        </row>
        <row r="1906">
          <cell r="B1906" t="str">
            <v>Фитинг коллекторный для пластиковой трубы 20 (2,0) мм x 3/4" VT.4410.NE.20</v>
          </cell>
          <cell r="C1906" t="str">
            <v>шт.</v>
          </cell>
          <cell r="D1906">
            <v>1</v>
          </cell>
          <cell r="E1906">
            <v>168</v>
          </cell>
          <cell r="F1906">
            <v>168</v>
          </cell>
          <cell r="G1906">
            <v>1</v>
          </cell>
          <cell r="I1906" t="str">
            <v>мп</v>
          </cell>
          <cell r="K1906" t="str">
            <v>00-00000746</v>
          </cell>
        </row>
        <row r="1907">
          <cell r="B1907" t="str">
            <v>Фитинг коллекторный для полиэтиленовой трубы 16 (2,0) мм x 1/2" VTc.709.N.1604</v>
          </cell>
          <cell r="C1907" t="str">
            <v>шт.</v>
          </cell>
          <cell r="D1907">
            <v>1</v>
          </cell>
          <cell r="E1907">
            <v>113</v>
          </cell>
          <cell r="F1907">
            <v>113</v>
          </cell>
          <cell r="G1907">
            <v>1</v>
          </cell>
          <cell r="I1907" t="str">
            <v>мп</v>
          </cell>
          <cell r="K1907" t="str">
            <v>00-00000749</v>
          </cell>
        </row>
        <row r="1908">
          <cell r="B1908" t="str">
            <v>Фитинг коллекторный обжимной для медной трубы 15 мм x 1/2" VTc.711.N.1504</v>
          </cell>
          <cell r="C1908" t="str">
            <v>шт.</v>
          </cell>
          <cell r="D1908">
            <v>1</v>
          </cell>
          <cell r="E1908">
            <v>78</v>
          </cell>
          <cell r="F1908">
            <v>78</v>
          </cell>
          <cell r="G1908">
            <v>1</v>
          </cell>
          <cell r="H1908" t="str">
            <v>коллект</v>
          </cell>
          <cell r="K1908" t="str">
            <v>00-00001685</v>
          </cell>
        </row>
        <row r="1909">
          <cell r="B1909" t="str">
            <v>Фитинг коллекторный обжимной для металлополимерной трубы 16 мм x 1/2" VTc.710.N.1604</v>
          </cell>
          <cell r="C1909" t="str">
            <v>шт.</v>
          </cell>
          <cell r="D1909">
            <v>1</v>
          </cell>
          <cell r="E1909">
            <v>120</v>
          </cell>
          <cell r="F1909">
            <v>120</v>
          </cell>
          <cell r="G1909">
            <v>1</v>
          </cell>
          <cell r="I1909" t="str">
            <v>обж*р</v>
          </cell>
          <cell r="K1909" t="str">
            <v>00-00000750</v>
          </cell>
        </row>
        <row r="1910">
          <cell r="B1910" t="str">
            <v>Фитинг обжимной – водорозетка 16 мм х 1/2" ВР VTm.354.N.001604</v>
          </cell>
          <cell r="C1910" t="str">
            <v>шт.</v>
          </cell>
          <cell r="D1910">
            <v>1</v>
          </cell>
          <cell r="E1910">
            <v>182</v>
          </cell>
          <cell r="F1910">
            <v>182</v>
          </cell>
          <cell r="G1910">
            <v>1</v>
          </cell>
          <cell r="I1910" t="str">
            <v>обж*р</v>
          </cell>
          <cell r="K1910" t="str">
            <v>00-00000662</v>
          </cell>
        </row>
        <row r="1911">
          <cell r="B1911" t="str">
            <v>Фитинг обжимной – водорозетка 16 мм х 1/2" НР VTm.355.N.001604</v>
          </cell>
          <cell r="C1911" t="str">
            <v>шт.</v>
          </cell>
          <cell r="D1911">
            <v>1</v>
          </cell>
          <cell r="E1911">
            <v>191</v>
          </cell>
          <cell r="F1911">
            <v>191</v>
          </cell>
          <cell r="G1911">
            <v>1</v>
          </cell>
          <cell r="I1911" t="str">
            <v>обж*р</v>
          </cell>
          <cell r="K1911" t="str">
            <v>00-00000661</v>
          </cell>
        </row>
        <row r="1912">
          <cell r="B1912" t="str">
            <v>Фитинг обжимной – водорозетка 20 мм х 1/2" ВР VTm.354.N.002004</v>
          </cell>
          <cell r="C1912" t="str">
            <v>шт.</v>
          </cell>
          <cell r="D1912">
            <v>1</v>
          </cell>
          <cell r="E1912">
            <v>251</v>
          </cell>
          <cell r="F1912">
            <v>251</v>
          </cell>
          <cell r="G1912">
            <v>1</v>
          </cell>
          <cell r="I1912" t="str">
            <v>обж*р</v>
          </cell>
          <cell r="K1912" t="str">
            <v>00-00000663</v>
          </cell>
        </row>
        <row r="1913">
          <cell r="B1913" t="str">
            <v>Фитинг обжимной – водорозетка 20 мм х 3/4" ВР VTm.354.N.002005</v>
          </cell>
          <cell r="C1913" t="str">
            <v>шт.</v>
          </cell>
          <cell r="D1913">
            <v>1</v>
          </cell>
          <cell r="E1913">
            <v>340</v>
          </cell>
          <cell r="F1913">
            <v>340</v>
          </cell>
          <cell r="G1913">
            <v>1</v>
          </cell>
          <cell r="I1913" t="str">
            <v>обж*р</v>
          </cell>
          <cell r="K1913" t="str">
            <v>00-00000664</v>
          </cell>
        </row>
        <row r="1914">
          <cell r="B1914" t="str">
            <v>Фитинг обжимной – крестовина 16 мм VTm.341.N.161616</v>
          </cell>
          <cell r="C1914" t="str">
            <v>шт.</v>
          </cell>
          <cell r="D1914">
            <v>1</v>
          </cell>
          <cell r="E1914">
            <v>374</v>
          </cell>
          <cell r="F1914">
            <v>374</v>
          </cell>
          <cell r="G1914">
            <v>1</v>
          </cell>
          <cell r="H1914" t="str">
            <v>к</v>
          </cell>
          <cell r="I1914" t="str">
            <v>обж</v>
          </cell>
          <cell r="K1914" t="str">
            <v>00-00000685</v>
          </cell>
        </row>
        <row r="1915">
          <cell r="B1915" t="str">
            <v>Фитинг обжимной – крестовина 20 мм VTm.341.N.202020</v>
          </cell>
          <cell r="C1915" t="str">
            <v>шт.</v>
          </cell>
          <cell r="D1915">
            <v>1</v>
          </cell>
          <cell r="E1915">
            <v>512</v>
          </cell>
          <cell r="F1915">
            <v>512</v>
          </cell>
          <cell r="G1915">
            <v>1</v>
          </cell>
          <cell r="H1915" t="str">
            <v>к</v>
          </cell>
          <cell r="I1915" t="str">
            <v>обж</v>
          </cell>
          <cell r="K1915" t="str">
            <v>00-00000687</v>
          </cell>
        </row>
        <row r="1916">
          <cell r="B1916" t="str">
            <v>Фитинг обжимной – крестовина 20 х 16 х 20 х 16 мм VTm.341.N.201620</v>
          </cell>
          <cell r="C1916" t="str">
            <v>шт.</v>
          </cell>
          <cell r="D1916">
            <v>1</v>
          </cell>
          <cell r="E1916">
            <v>550</v>
          </cell>
          <cell r="F1916">
            <v>550</v>
          </cell>
          <cell r="G1916">
            <v>1</v>
          </cell>
          <cell r="H1916" t="str">
            <v>к</v>
          </cell>
          <cell r="I1916" t="str">
            <v>обж</v>
          </cell>
          <cell r="K1916" t="str">
            <v>00-00000686</v>
          </cell>
        </row>
        <row r="1917">
          <cell r="B1917" t="str">
            <v>Фитинг обжимной – крестовина 26 х 16 х 26 х 16 мм VTm.341.N.261626</v>
          </cell>
          <cell r="C1917" t="str">
            <v>шт.</v>
          </cell>
          <cell r="D1917">
            <v>1</v>
          </cell>
          <cell r="E1917">
            <v>743</v>
          </cell>
          <cell r="F1917">
            <v>743</v>
          </cell>
          <cell r="G1917">
            <v>1</v>
          </cell>
          <cell r="H1917" t="str">
            <v>к</v>
          </cell>
          <cell r="I1917" t="str">
            <v>обж</v>
          </cell>
          <cell r="K1917" t="str">
            <v>00-00000688</v>
          </cell>
        </row>
        <row r="1918">
          <cell r="B1918" t="str">
            <v>Фитинг обжимной – крестовина 26 х 20 х 26 х 20 мм VTm.341.N.262026</v>
          </cell>
          <cell r="C1918" t="str">
            <v>шт.</v>
          </cell>
          <cell r="D1918">
            <v>1</v>
          </cell>
          <cell r="E1918">
            <v>748</v>
          </cell>
          <cell r="F1918">
            <v>748</v>
          </cell>
          <cell r="G1918">
            <v>1</v>
          </cell>
          <cell r="H1918" t="str">
            <v>к</v>
          </cell>
          <cell r="I1918" t="str">
            <v>обж</v>
          </cell>
          <cell r="K1918" t="str">
            <v>00-00000689</v>
          </cell>
        </row>
        <row r="1919">
          <cell r="B1919" t="str">
            <v>Фитинг обжимной – тройник 16 мм</v>
          </cell>
          <cell r="C1919" t="str">
            <v>шт.</v>
          </cell>
          <cell r="E1919">
            <v>236</v>
          </cell>
          <cell r="F1919">
            <v>0</v>
          </cell>
          <cell r="G1919">
            <v>1</v>
          </cell>
          <cell r="H1919" t="str">
            <v>т</v>
          </cell>
          <cell r="I1919" t="str">
            <v>обж</v>
          </cell>
        </row>
        <row r="1920">
          <cell r="B1920" t="str">
            <v>Фитинг обжимной – тройник 16 мм VTm.331.N.161616</v>
          </cell>
          <cell r="C1920" t="str">
            <v>шт.</v>
          </cell>
          <cell r="D1920">
            <v>1</v>
          </cell>
          <cell r="E1920">
            <v>224</v>
          </cell>
          <cell r="F1920">
            <v>224</v>
          </cell>
          <cell r="G1920">
            <v>1</v>
          </cell>
          <cell r="H1920" t="str">
            <v>т</v>
          </cell>
          <cell r="I1920" t="str">
            <v>обж</v>
          </cell>
          <cell r="K1920" t="str">
            <v>00-00000711</v>
          </cell>
        </row>
        <row r="1921">
          <cell r="B1921" t="str">
            <v>Фитинг обжимной – тройник 16 мм х 1/2" ВР</v>
          </cell>
          <cell r="C1921" t="str">
            <v>шт.</v>
          </cell>
          <cell r="E1921">
            <v>205</v>
          </cell>
          <cell r="F1921">
            <v>0</v>
          </cell>
          <cell r="G1921">
            <v>1</v>
          </cell>
          <cell r="H1921" t="str">
            <v>т</v>
          </cell>
          <cell r="I1921" t="str">
            <v>обж*р</v>
          </cell>
        </row>
        <row r="1922">
          <cell r="B1922" t="str">
            <v>Фитинг обжимной – тройник 16 мм х 1/2" ВР VTm.332.N.160416</v>
          </cell>
          <cell r="C1922" t="str">
            <v>шт.</v>
          </cell>
          <cell r="D1922">
            <v>1</v>
          </cell>
          <cell r="E1922">
            <v>195</v>
          </cell>
          <cell r="F1922">
            <v>195</v>
          </cell>
          <cell r="G1922">
            <v>1</v>
          </cell>
          <cell r="H1922" t="str">
            <v>т</v>
          </cell>
          <cell r="I1922" t="str">
            <v>обж*р</v>
          </cell>
          <cell r="K1922" t="str">
            <v>00-00000731</v>
          </cell>
        </row>
        <row r="1923">
          <cell r="B1923" t="str">
            <v>Фитинг обжимной – тройник 16 мм х 1/2" НР</v>
          </cell>
          <cell r="C1923" t="str">
            <v>шт.</v>
          </cell>
          <cell r="E1923">
            <v>210</v>
          </cell>
          <cell r="F1923">
            <v>0</v>
          </cell>
          <cell r="G1923">
            <v>1</v>
          </cell>
          <cell r="H1923" t="str">
            <v>т</v>
          </cell>
          <cell r="I1923" t="str">
            <v>обж*р</v>
          </cell>
        </row>
        <row r="1924">
          <cell r="B1924" t="str">
            <v>Фитинг обжимной – тройник 16 мм х 1/2" НР VTm.333.N.160416</v>
          </cell>
          <cell r="C1924" t="str">
            <v>шт.</v>
          </cell>
          <cell r="D1924">
            <v>1</v>
          </cell>
          <cell r="E1924">
            <v>200</v>
          </cell>
          <cell r="F1924">
            <v>200</v>
          </cell>
          <cell r="G1924">
            <v>1</v>
          </cell>
          <cell r="H1924" t="str">
            <v>т</v>
          </cell>
          <cell r="I1924" t="str">
            <v>обж*р</v>
          </cell>
          <cell r="K1924" t="str">
            <v>00-00000738</v>
          </cell>
        </row>
        <row r="1925">
          <cell r="B1925" t="str">
            <v>Фитинг обжимной – тройник 16 х 20 х 16 мм</v>
          </cell>
          <cell r="C1925" t="str">
            <v>шт.</v>
          </cell>
          <cell r="E1925">
            <v>370</v>
          </cell>
          <cell r="F1925">
            <v>0</v>
          </cell>
          <cell r="G1925">
            <v>1</v>
          </cell>
          <cell r="H1925" t="str">
            <v>т</v>
          </cell>
          <cell r="I1925" t="str">
            <v>обж</v>
          </cell>
        </row>
        <row r="1926">
          <cell r="B1926" t="str">
            <v>Фитинг обжимной – тройник 16 х 20 х 16 мм VTm.331.N.162016</v>
          </cell>
          <cell r="C1926" t="str">
            <v>шт.</v>
          </cell>
          <cell r="D1926">
            <v>1</v>
          </cell>
          <cell r="E1926">
            <v>352</v>
          </cell>
          <cell r="F1926">
            <v>352</v>
          </cell>
          <cell r="G1926">
            <v>1</v>
          </cell>
          <cell r="H1926" t="str">
            <v>т</v>
          </cell>
          <cell r="I1926" t="str">
            <v>обж</v>
          </cell>
          <cell r="K1926" t="str">
            <v>00-00000712</v>
          </cell>
        </row>
        <row r="1927">
          <cell r="B1927" t="str">
            <v>Фитинг обжимной – тройник 20 мм</v>
          </cell>
          <cell r="C1927" t="str">
            <v>шт.</v>
          </cell>
          <cell r="E1927">
            <v>397</v>
          </cell>
          <cell r="F1927">
            <v>0</v>
          </cell>
          <cell r="G1927">
            <v>1</v>
          </cell>
          <cell r="H1927" t="str">
            <v>т</v>
          </cell>
          <cell r="I1927" t="str">
            <v>обж</v>
          </cell>
        </row>
        <row r="1928">
          <cell r="B1928" t="str">
            <v>Фитинг обжимной – тройник 20 мм VTm.331.N.202020</v>
          </cell>
          <cell r="C1928" t="str">
            <v>шт.</v>
          </cell>
          <cell r="D1928">
            <v>1</v>
          </cell>
          <cell r="E1928">
            <v>378</v>
          </cell>
          <cell r="F1928">
            <v>378</v>
          </cell>
          <cell r="G1928">
            <v>1</v>
          </cell>
          <cell r="H1928" t="str">
            <v>т</v>
          </cell>
          <cell r="I1928" t="str">
            <v>обж</v>
          </cell>
          <cell r="K1928" t="str">
            <v>00-00000716</v>
          </cell>
        </row>
        <row r="1929">
          <cell r="B1929" t="str">
            <v>Фитинг обжимной – тройник 20 мм х 1/2" ВР</v>
          </cell>
          <cell r="C1929" t="str">
            <v>шт.</v>
          </cell>
          <cell r="E1929">
            <v>372</v>
          </cell>
          <cell r="F1929">
            <v>0</v>
          </cell>
          <cell r="G1929">
            <v>1</v>
          </cell>
          <cell r="H1929" t="str">
            <v>т</v>
          </cell>
          <cell r="I1929" t="str">
            <v>обж*р</v>
          </cell>
        </row>
        <row r="1930">
          <cell r="B1930" t="str">
            <v>Фитинг обжимной – тройник 20 мм х 1/2" ВР VTm.332.N.200420</v>
          </cell>
          <cell r="C1930" t="str">
            <v>шт.</v>
          </cell>
          <cell r="D1930">
            <v>1</v>
          </cell>
          <cell r="E1930">
            <v>354</v>
          </cell>
          <cell r="F1930">
            <v>354</v>
          </cell>
          <cell r="G1930">
            <v>1</v>
          </cell>
          <cell r="H1930" t="str">
            <v>т</v>
          </cell>
          <cell r="I1930" t="str">
            <v>обж*р</v>
          </cell>
          <cell r="K1930" t="str">
            <v>00-00000732</v>
          </cell>
        </row>
        <row r="1931">
          <cell r="B1931" t="str">
            <v>Фитинг обжимной – тройник 20 мм х 1/2" НР</v>
          </cell>
          <cell r="C1931" t="str">
            <v>шт.</v>
          </cell>
          <cell r="E1931">
            <v>373</v>
          </cell>
          <cell r="F1931">
            <v>0</v>
          </cell>
          <cell r="G1931">
            <v>1</v>
          </cell>
          <cell r="H1931" t="str">
            <v>т</v>
          </cell>
          <cell r="I1931" t="str">
            <v>обж*р</v>
          </cell>
        </row>
        <row r="1932">
          <cell r="B1932" t="str">
            <v>Фитинг обжимной – тройник 20 мм х 1/2" НР VTm.333.N.200420</v>
          </cell>
          <cell r="C1932" t="str">
            <v>шт.</v>
          </cell>
          <cell r="D1932">
            <v>1</v>
          </cell>
          <cell r="E1932">
            <v>355</v>
          </cell>
          <cell r="F1932">
            <v>355</v>
          </cell>
          <cell r="G1932">
            <v>1</v>
          </cell>
          <cell r="H1932" t="str">
            <v>т</v>
          </cell>
          <cell r="I1932" t="str">
            <v>обж*р</v>
          </cell>
          <cell r="K1932" t="str">
            <v>00-00000739</v>
          </cell>
        </row>
        <row r="1933">
          <cell r="B1933" t="str">
            <v>Фитинг обжимной – тройник 20 мм х 3/4" ВР</v>
          </cell>
          <cell r="C1933" t="str">
            <v>шт.</v>
          </cell>
          <cell r="E1933">
            <v>398</v>
          </cell>
          <cell r="F1933">
            <v>0</v>
          </cell>
          <cell r="G1933">
            <v>1</v>
          </cell>
          <cell r="H1933" t="str">
            <v>т</v>
          </cell>
          <cell r="I1933" t="str">
            <v>обж*р</v>
          </cell>
        </row>
        <row r="1934">
          <cell r="B1934" t="str">
            <v>Фитинг обжимной – тройник 20 мм х 3/4" ВР VTm.332.N.200520</v>
          </cell>
          <cell r="C1934" t="str">
            <v>шт.</v>
          </cell>
          <cell r="D1934">
            <v>1</v>
          </cell>
          <cell r="E1934">
            <v>379</v>
          </cell>
          <cell r="F1934">
            <v>379</v>
          </cell>
          <cell r="G1934">
            <v>1</v>
          </cell>
          <cell r="H1934" t="str">
            <v>т</v>
          </cell>
          <cell r="I1934" t="str">
            <v>обж*р</v>
          </cell>
          <cell r="K1934" t="str">
            <v>00-00000733</v>
          </cell>
        </row>
        <row r="1935">
          <cell r="B1935" t="str">
            <v>Фитинг обжимной – тройник 20 мм х 3/4" НР</v>
          </cell>
          <cell r="C1935" t="str">
            <v>шт.</v>
          </cell>
          <cell r="E1935">
            <v>357</v>
          </cell>
          <cell r="F1935">
            <v>0</v>
          </cell>
          <cell r="G1935">
            <v>1</v>
          </cell>
          <cell r="H1935" t="str">
            <v>т</v>
          </cell>
          <cell r="I1935" t="str">
            <v>обж*р</v>
          </cell>
        </row>
        <row r="1936">
          <cell r="B1936" t="str">
            <v>Фитинг обжимной – тройник 20 мм х 3/4" НР VTm.333.N.200520</v>
          </cell>
          <cell r="C1936" t="str">
            <v>шт.</v>
          </cell>
          <cell r="D1936">
            <v>1</v>
          </cell>
          <cell r="E1936">
            <v>340</v>
          </cell>
          <cell r="F1936">
            <v>340</v>
          </cell>
          <cell r="G1936">
            <v>1</v>
          </cell>
          <cell r="H1936" t="str">
            <v>т</v>
          </cell>
          <cell r="I1936" t="str">
            <v>обж*р</v>
          </cell>
          <cell r="K1936" t="str">
            <v>00-00000740</v>
          </cell>
        </row>
        <row r="1937">
          <cell r="B1937" t="str">
            <v>Фитинг обжимной – тройник 20 х 16 х 16 мм</v>
          </cell>
          <cell r="C1937" t="str">
            <v>шт.</v>
          </cell>
          <cell r="E1937">
            <v>414</v>
          </cell>
          <cell r="F1937">
            <v>0</v>
          </cell>
          <cell r="G1937">
            <v>1</v>
          </cell>
          <cell r="H1937" t="str">
            <v>т</v>
          </cell>
          <cell r="I1937" t="str">
            <v>обж</v>
          </cell>
        </row>
        <row r="1938">
          <cell r="B1938" t="str">
            <v>Фитинг обжимной – тройник 20 х 16 х 16 мм VTm.331.N.201616</v>
          </cell>
          <cell r="C1938" t="str">
            <v>шт.</v>
          </cell>
          <cell r="D1938">
            <v>1</v>
          </cell>
          <cell r="E1938">
            <v>394</v>
          </cell>
          <cell r="F1938">
            <v>394</v>
          </cell>
          <cell r="G1938">
            <v>1</v>
          </cell>
          <cell r="H1938" t="str">
            <v>т</v>
          </cell>
          <cell r="I1938" t="str">
            <v>обж</v>
          </cell>
          <cell r="K1938" t="str">
            <v>00-00000713</v>
          </cell>
        </row>
        <row r="1939">
          <cell r="B1939" t="str">
            <v>Фитинг обжимной – тройник 20 х 16 х 20 мм</v>
          </cell>
          <cell r="C1939" t="str">
            <v>шт.</v>
          </cell>
          <cell r="E1939">
            <v>405</v>
          </cell>
          <cell r="F1939">
            <v>0</v>
          </cell>
          <cell r="G1939">
            <v>1</v>
          </cell>
          <cell r="H1939" t="str">
            <v>т</v>
          </cell>
          <cell r="I1939" t="str">
            <v>обж</v>
          </cell>
        </row>
        <row r="1940">
          <cell r="B1940" t="str">
            <v>Фитинг обжимной – тройник 20 х 16 х 20 мм VTm.331.N.201620</v>
          </cell>
          <cell r="C1940" t="str">
            <v>шт.</v>
          </cell>
          <cell r="D1940">
            <v>1</v>
          </cell>
          <cell r="E1940">
            <v>385</v>
          </cell>
          <cell r="F1940">
            <v>385</v>
          </cell>
          <cell r="G1940">
            <v>1</v>
          </cell>
          <cell r="H1940" t="str">
            <v>т</v>
          </cell>
          <cell r="I1940" t="str">
            <v>обж</v>
          </cell>
          <cell r="K1940" t="str">
            <v>00-00000714</v>
          </cell>
        </row>
        <row r="1941">
          <cell r="B1941" t="str">
            <v>Фитинг обжимной – тройник 20 х 20 х 16 мм</v>
          </cell>
          <cell r="C1941" t="str">
            <v>шт.</v>
          </cell>
          <cell r="E1941">
            <v>440</v>
          </cell>
          <cell r="F1941">
            <v>0</v>
          </cell>
          <cell r="G1941">
            <v>1</v>
          </cell>
          <cell r="H1941" t="str">
            <v>т</v>
          </cell>
          <cell r="I1941" t="str">
            <v>обж</v>
          </cell>
        </row>
        <row r="1942">
          <cell r="B1942" t="str">
            <v>Фитинг обжимной – тройник 20 х 20 х 16 мм VTm.331.N.202016</v>
          </cell>
          <cell r="C1942" t="str">
            <v>шт.</v>
          </cell>
          <cell r="D1942">
            <v>1</v>
          </cell>
          <cell r="E1942">
            <v>419</v>
          </cell>
          <cell r="F1942">
            <v>419</v>
          </cell>
          <cell r="G1942">
            <v>1</v>
          </cell>
          <cell r="H1942" t="str">
            <v>т</v>
          </cell>
          <cell r="I1942" t="str">
            <v>обж</v>
          </cell>
          <cell r="K1942" t="str">
            <v>00-00000715</v>
          </cell>
        </row>
        <row r="1943">
          <cell r="B1943" t="str">
            <v>Фитинг обжимной – тройник 20 х 26 х 20 мм</v>
          </cell>
          <cell r="C1943" t="str">
            <v>шт.</v>
          </cell>
          <cell r="E1943">
            <v>635</v>
          </cell>
          <cell r="F1943">
            <v>0</v>
          </cell>
          <cell r="G1943">
            <v>1</v>
          </cell>
          <cell r="H1943" t="str">
            <v>т</v>
          </cell>
          <cell r="I1943" t="str">
            <v>обж</v>
          </cell>
        </row>
        <row r="1944">
          <cell r="B1944" t="str">
            <v>Фитинг обжимной – тройник 20 х 26 х 20 мм VTm.331.N.202620</v>
          </cell>
          <cell r="C1944" t="str">
            <v>шт.</v>
          </cell>
          <cell r="D1944">
            <v>1</v>
          </cell>
          <cell r="E1944">
            <v>604</v>
          </cell>
          <cell r="F1944">
            <v>604</v>
          </cell>
          <cell r="G1944">
            <v>1</v>
          </cell>
          <cell r="H1944" t="str">
            <v>т</v>
          </cell>
          <cell r="I1944" t="str">
            <v>обж</v>
          </cell>
          <cell r="K1944" t="str">
            <v>00-00000717</v>
          </cell>
        </row>
        <row r="1945">
          <cell r="B1945" t="str">
            <v>Фитинг обжимной – тройник 26 мм</v>
          </cell>
          <cell r="C1945" t="str">
            <v>шт.</v>
          </cell>
          <cell r="E1945">
            <v>654</v>
          </cell>
          <cell r="F1945">
            <v>0</v>
          </cell>
          <cell r="G1945">
            <v>1</v>
          </cell>
          <cell r="H1945" t="str">
            <v>т</v>
          </cell>
          <cell r="I1945" t="str">
            <v>обж</v>
          </cell>
        </row>
        <row r="1946">
          <cell r="B1946" t="str">
            <v>Фитинг обжимной – тройник 26 мм VTm.331.N.262626</v>
          </cell>
          <cell r="C1946" t="str">
            <v>шт.</v>
          </cell>
          <cell r="D1946">
            <v>1</v>
          </cell>
          <cell r="E1946">
            <v>622</v>
          </cell>
          <cell r="F1946">
            <v>622</v>
          </cell>
          <cell r="G1946">
            <v>1</v>
          </cell>
          <cell r="H1946" t="str">
            <v>т</v>
          </cell>
          <cell r="I1946" t="str">
            <v>обж</v>
          </cell>
          <cell r="K1946" t="str">
            <v>00-00000723</v>
          </cell>
        </row>
        <row r="1947">
          <cell r="B1947" t="str">
            <v>Фитинг обжимной – тройник 26 мм х 1" ВР</v>
          </cell>
          <cell r="C1947" t="str">
            <v>шт.</v>
          </cell>
          <cell r="E1947">
            <v>654</v>
          </cell>
          <cell r="F1947">
            <v>0</v>
          </cell>
          <cell r="G1947">
            <v>1</v>
          </cell>
          <cell r="H1947" t="str">
            <v>т</v>
          </cell>
          <cell r="I1947" t="str">
            <v>обж*р</v>
          </cell>
        </row>
        <row r="1948">
          <cell r="B1948" t="str">
            <v>Фитинг обжимной – тройник 26 мм х 1" ВР VTm.332.N.260626</v>
          </cell>
          <cell r="C1948" t="str">
            <v>шт.</v>
          </cell>
          <cell r="D1948">
            <v>1</v>
          </cell>
          <cell r="E1948">
            <v>622</v>
          </cell>
          <cell r="F1948">
            <v>622</v>
          </cell>
          <cell r="G1948">
            <v>1</v>
          </cell>
          <cell r="H1948" t="str">
            <v>т</v>
          </cell>
          <cell r="I1948" t="str">
            <v>обж*р</v>
          </cell>
          <cell r="K1948" t="str">
            <v>00-00000735</v>
          </cell>
        </row>
        <row r="1949">
          <cell r="B1949" t="str">
            <v>Фитинг обжимной – тройник 26 мм х 1" НР</v>
          </cell>
          <cell r="C1949" t="str">
            <v>шт.</v>
          </cell>
          <cell r="E1949">
            <v>510</v>
          </cell>
          <cell r="F1949">
            <v>0</v>
          </cell>
          <cell r="G1949">
            <v>1</v>
          </cell>
          <cell r="H1949" t="str">
            <v>т</v>
          </cell>
          <cell r="I1949" t="str">
            <v>обж*р</v>
          </cell>
        </row>
        <row r="1950">
          <cell r="B1950" t="str">
            <v>Фитинг обжимной – тройник 26 мм х 1" НР VTm.333.N.260626</v>
          </cell>
          <cell r="C1950" t="str">
            <v>шт.</v>
          </cell>
          <cell r="D1950">
            <v>1</v>
          </cell>
          <cell r="E1950">
            <v>485</v>
          </cell>
          <cell r="F1950">
            <v>485</v>
          </cell>
          <cell r="G1950">
            <v>1</v>
          </cell>
          <cell r="H1950" t="str">
            <v>т</v>
          </cell>
          <cell r="I1950" t="str">
            <v>обж*р</v>
          </cell>
          <cell r="K1950" t="str">
            <v>00-00000742</v>
          </cell>
        </row>
        <row r="1951">
          <cell r="B1951" t="str">
            <v>Фитинг обжимной – тройник 26 мм х 3/4" ВР</v>
          </cell>
          <cell r="C1951" t="str">
            <v>шт.</v>
          </cell>
          <cell r="E1951">
            <v>586</v>
          </cell>
          <cell r="F1951">
            <v>0</v>
          </cell>
          <cell r="G1951">
            <v>1</v>
          </cell>
          <cell r="H1951" t="str">
            <v>т</v>
          </cell>
          <cell r="I1951" t="str">
            <v>обж*р</v>
          </cell>
        </row>
        <row r="1952">
          <cell r="B1952" t="str">
            <v>Фитинг обжимной – тройник 26 мм х 3/4" ВР VTm.332.N.260526</v>
          </cell>
          <cell r="C1952" t="str">
            <v>шт.</v>
          </cell>
          <cell r="D1952">
            <v>1</v>
          </cell>
          <cell r="E1952">
            <v>558</v>
          </cell>
          <cell r="F1952">
            <v>558</v>
          </cell>
          <cell r="G1952">
            <v>1</v>
          </cell>
          <cell r="H1952" t="str">
            <v>т</v>
          </cell>
          <cell r="I1952" t="str">
            <v>обж*р</v>
          </cell>
          <cell r="K1952" t="str">
            <v>00-00000734</v>
          </cell>
        </row>
        <row r="1953">
          <cell r="B1953" t="str">
            <v>Фитинг обжимной – тройник 26 мм х 3/4" НР</v>
          </cell>
          <cell r="C1953" t="str">
            <v>шт.</v>
          </cell>
          <cell r="E1953">
            <v>518</v>
          </cell>
          <cell r="F1953">
            <v>0</v>
          </cell>
          <cell r="G1953">
            <v>1</v>
          </cell>
          <cell r="H1953" t="str">
            <v>т</v>
          </cell>
          <cell r="I1953" t="str">
            <v>обж*р</v>
          </cell>
        </row>
        <row r="1954">
          <cell r="B1954" t="str">
            <v>Фитинг обжимной – тройник 26 мм х 3/4" НР VTm.333.N.260526</v>
          </cell>
          <cell r="C1954" t="str">
            <v>шт.</v>
          </cell>
          <cell r="D1954">
            <v>1</v>
          </cell>
          <cell r="E1954">
            <v>493</v>
          </cell>
          <cell r="F1954">
            <v>493</v>
          </cell>
          <cell r="G1954">
            <v>1</v>
          </cell>
          <cell r="H1954" t="str">
            <v>т</v>
          </cell>
          <cell r="I1954" t="str">
            <v>обж*р</v>
          </cell>
          <cell r="K1954" t="str">
            <v>00-00000741</v>
          </cell>
        </row>
        <row r="1955">
          <cell r="B1955" t="str">
            <v>Фитинг обжимной – тройник 26 х 16 х 20 мм</v>
          </cell>
          <cell r="C1955" t="str">
            <v>шт.</v>
          </cell>
          <cell r="E1955">
            <v>574</v>
          </cell>
          <cell r="F1955">
            <v>0</v>
          </cell>
          <cell r="G1955">
            <v>1</v>
          </cell>
          <cell r="H1955" t="str">
            <v>т</v>
          </cell>
          <cell r="I1955" t="str">
            <v>обж</v>
          </cell>
        </row>
        <row r="1956">
          <cell r="B1956" t="str">
            <v>Фитинг обжимной – тройник 26 х 16 х 20 мм VTm.331.N.261620</v>
          </cell>
          <cell r="C1956" t="str">
            <v>шт.</v>
          </cell>
          <cell r="D1956">
            <v>1</v>
          </cell>
          <cell r="E1956">
            <v>546</v>
          </cell>
          <cell r="F1956">
            <v>546</v>
          </cell>
          <cell r="G1956">
            <v>1</v>
          </cell>
          <cell r="H1956" t="str">
            <v>т</v>
          </cell>
          <cell r="I1956" t="str">
            <v>обж</v>
          </cell>
          <cell r="K1956" t="str">
            <v>00-00000718</v>
          </cell>
        </row>
        <row r="1957">
          <cell r="B1957" t="str">
            <v>Фитинг обжимной – тройник 26 х 16 х 26 мм</v>
          </cell>
          <cell r="C1957" t="str">
            <v>шт.</v>
          </cell>
          <cell r="E1957">
            <v>586</v>
          </cell>
          <cell r="F1957">
            <v>0</v>
          </cell>
          <cell r="G1957">
            <v>1</v>
          </cell>
          <cell r="H1957" t="str">
            <v>т</v>
          </cell>
          <cell r="I1957" t="str">
            <v>обж</v>
          </cell>
        </row>
        <row r="1958">
          <cell r="B1958" t="str">
            <v>Фитинг обжимной – тройник 26 х 16 х 26 мм VTm.331.N.261626</v>
          </cell>
          <cell r="C1958" t="str">
            <v>шт.</v>
          </cell>
          <cell r="D1958">
            <v>1</v>
          </cell>
          <cell r="E1958">
            <v>558</v>
          </cell>
          <cell r="F1958">
            <v>558</v>
          </cell>
          <cell r="G1958">
            <v>1</v>
          </cell>
          <cell r="H1958" t="str">
            <v>т</v>
          </cell>
          <cell r="I1958" t="str">
            <v>обж</v>
          </cell>
          <cell r="K1958" t="str">
            <v>00-00000719</v>
          </cell>
        </row>
        <row r="1959">
          <cell r="B1959" t="str">
            <v>Фитинг обжимной – тройник 26 х 20 х 16 мм</v>
          </cell>
          <cell r="C1959" t="str">
            <v>шт.</v>
          </cell>
          <cell r="E1959">
            <v>479</v>
          </cell>
          <cell r="F1959">
            <v>0</v>
          </cell>
          <cell r="G1959">
            <v>1</v>
          </cell>
          <cell r="H1959" t="str">
            <v>т</v>
          </cell>
          <cell r="I1959" t="str">
            <v>обж</v>
          </cell>
        </row>
        <row r="1960">
          <cell r="B1960" t="str">
            <v>Фитинг обжимной – тройник 26 х 20 х 16 мм VTm.331.N.262016</v>
          </cell>
          <cell r="C1960" t="str">
            <v>шт.</v>
          </cell>
          <cell r="D1960">
            <v>1</v>
          </cell>
          <cell r="E1960">
            <v>456</v>
          </cell>
          <cell r="F1960">
            <v>456</v>
          </cell>
          <cell r="G1960">
            <v>1</v>
          </cell>
          <cell r="H1960" t="str">
            <v>т</v>
          </cell>
          <cell r="I1960" t="str">
            <v>обж</v>
          </cell>
          <cell r="K1960" t="str">
            <v>00-00000720</v>
          </cell>
        </row>
        <row r="1961">
          <cell r="B1961" t="str">
            <v>Фитинг обжимной – тройник 26 х 20 х 20 мм</v>
          </cell>
          <cell r="C1961" t="str">
            <v>шт.</v>
          </cell>
          <cell r="E1961">
            <v>637</v>
          </cell>
          <cell r="F1961">
            <v>0</v>
          </cell>
          <cell r="G1961">
            <v>1</v>
          </cell>
          <cell r="H1961" t="str">
            <v>т</v>
          </cell>
          <cell r="I1961" t="str">
            <v>обж</v>
          </cell>
        </row>
        <row r="1962">
          <cell r="B1962" t="str">
            <v>Фитинг обжимной – тройник 26 х 20 х 20 мм VTm.331.N.262020</v>
          </cell>
          <cell r="C1962" t="str">
            <v>шт.</v>
          </cell>
          <cell r="D1962">
            <v>1</v>
          </cell>
          <cell r="E1962">
            <v>606</v>
          </cell>
          <cell r="F1962">
            <v>606</v>
          </cell>
          <cell r="G1962">
            <v>1</v>
          </cell>
          <cell r="H1962" t="str">
            <v>т</v>
          </cell>
          <cell r="I1962" t="str">
            <v>обж</v>
          </cell>
          <cell r="K1962" t="str">
            <v>00-00000721</v>
          </cell>
        </row>
        <row r="1963">
          <cell r="B1963" t="str">
            <v>Фитинг обжимной – тройник 26 х 20 х 26 мм</v>
          </cell>
          <cell r="C1963" t="str">
            <v>шт.</v>
          </cell>
          <cell r="E1963">
            <v>635</v>
          </cell>
          <cell r="F1963">
            <v>0</v>
          </cell>
          <cell r="G1963">
            <v>1</v>
          </cell>
          <cell r="H1963" t="str">
            <v>т</v>
          </cell>
          <cell r="I1963" t="str">
            <v>обж</v>
          </cell>
        </row>
        <row r="1964">
          <cell r="B1964" t="str">
            <v>Фитинг обжимной – тройник 26 х 20 х 26 мм VTm.331.N.262026</v>
          </cell>
          <cell r="C1964" t="str">
            <v>шт.</v>
          </cell>
          <cell r="D1964">
            <v>1</v>
          </cell>
          <cell r="E1964">
            <v>604</v>
          </cell>
          <cell r="F1964">
            <v>604</v>
          </cell>
          <cell r="G1964">
            <v>1</v>
          </cell>
          <cell r="H1964" t="str">
            <v>т</v>
          </cell>
          <cell r="I1964" t="str">
            <v>обж</v>
          </cell>
          <cell r="K1964" t="str">
            <v>00-00000722</v>
          </cell>
        </row>
        <row r="1965">
          <cell r="B1965" t="str">
            <v>Фитинг обжимной – тройник 26 х 26 х 20 мм</v>
          </cell>
          <cell r="C1965" t="str">
            <v>шт.</v>
          </cell>
          <cell r="E1965">
            <v>637</v>
          </cell>
          <cell r="F1965">
            <v>0</v>
          </cell>
          <cell r="G1965">
            <v>1</v>
          </cell>
          <cell r="H1965" t="str">
            <v>т</v>
          </cell>
          <cell r="I1965" t="str">
            <v>обж</v>
          </cell>
        </row>
        <row r="1966">
          <cell r="B1966" t="str">
            <v>Фитинг обжимной – тройник 26 х 26 х 20 мм VTm.331.N.262620</v>
          </cell>
          <cell r="C1966" t="str">
            <v>шт.</v>
          </cell>
          <cell r="D1966">
            <v>1</v>
          </cell>
          <cell r="E1966">
            <v>606</v>
          </cell>
          <cell r="F1966">
            <v>606</v>
          </cell>
          <cell r="G1966">
            <v>1</v>
          </cell>
          <cell r="H1966" t="str">
            <v>т</v>
          </cell>
          <cell r="I1966" t="str">
            <v>обж</v>
          </cell>
          <cell r="K1966" t="str">
            <v>00-00001550</v>
          </cell>
        </row>
        <row r="1967">
          <cell r="B1967" t="str">
            <v>Фитинг обжимной – тройник 26 х 32 х 26 мм</v>
          </cell>
          <cell r="C1967" t="str">
            <v>шт.</v>
          </cell>
          <cell r="E1967">
            <v>1109</v>
          </cell>
          <cell r="F1967">
            <v>0</v>
          </cell>
          <cell r="G1967">
            <v>1</v>
          </cell>
          <cell r="H1967" t="str">
            <v>т</v>
          </cell>
          <cell r="I1967" t="str">
            <v>обж</v>
          </cell>
        </row>
        <row r="1968">
          <cell r="B1968" t="str">
            <v>Фитинг обжимной – тройник 26 х 32 х 26 мм VTm.331.N.263226</v>
          </cell>
          <cell r="C1968" t="str">
            <v>шт.</v>
          </cell>
          <cell r="D1968">
            <v>1</v>
          </cell>
          <cell r="E1968">
            <v>1056</v>
          </cell>
          <cell r="F1968">
            <v>1056</v>
          </cell>
          <cell r="G1968">
            <v>1</v>
          </cell>
          <cell r="H1968" t="str">
            <v>т</v>
          </cell>
          <cell r="I1968" t="str">
            <v>обж</v>
          </cell>
          <cell r="K1968" t="str">
            <v>00-00000724</v>
          </cell>
        </row>
        <row r="1969">
          <cell r="B1969" t="str">
            <v>Фитинг обжимной – тройник 32 мм</v>
          </cell>
          <cell r="C1969" t="str">
            <v>шт.</v>
          </cell>
          <cell r="E1969">
            <v>1719</v>
          </cell>
          <cell r="F1969">
            <v>0</v>
          </cell>
          <cell r="G1969">
            <v>1</v>
          </cell>
          <cell r="H1969" t="str">
            <v>т</v>
          </cell>
          <cell r="I1969" t="str">
            <v>обж</v>
          </cell>
        </row>
        <row r="1970">
          <cell r="B1970" t="str">
            <v>Фитинг обжимной – тройник 32 мм VTm.331.N.323232</v>
          </cell>
          <cell r="C1970" t="str">
            <v>шт.</v>
          </cell>
          <cell r="D1970">
            <v>1</v>
          </cell>
          <cell r="E1970">
            <v>1637</v>
          </cell>
          <cell r="F1970">
            <v>1637</v>
          </cell>
          <cell r="G1970">
            <v>1</v>
          </cell>
          <cell r="H1970" t="str">
            <v>т</v>
          </cell>
          <cell r="I1970" t="str">
            <v>обж</v>
          </cell>
          <cell r="K1970" t="str">
            <v>00-00000730</v>
          </cell>
        </row>
        <row r="1971">
          <cell r="B1971" t="str">
            <v>Фитинг обжимной – тройник 32 мм х 1 1/4" ВР</v>
          </cell>
          <cell r="C1971" t="str">
            <v>шт.</v>
          </cell>
          <cell r="E1971">
            <v>1420</v>
          </cell>
          <cell r="F1971">
            <v>0</v>
          </cell>
          <cell r="G1971">
            <v>1</v>
          </cell>
          <cell r="H1971" t="str">
            <v>т</v>
          </cell>
          <cell r="I1971" t="str">
            <v>обж*р</v>
          </cell>
        </row>
        <row r="1972">
          <cell r="B1972" t="str">
            <v>Фитинг обжимной – тройник 32 мм х 1 1/4" ВР VTm.332.N.320732</v>
          </cell>
          <cell r="C1972" t="str">
            <v>шт.</v>
          </cell>
          <cell r="D1972">
            <v>1</v>
          </cell>
          <cell r="E1972">
            <v>1352</v>
          </cell>
          <cell r="F1972">
            <v>1352</v>
          </cell>
          <cell r="G1972">
            <v>1</v>
          </cell>
          <cell r="H1972" t="str">
            <v>т</v>
          </cell>
          <cell r="I1972" t="str">
            <v>обж*р</v>
          </cell>
          <cell r="K1972" t="str">
            <v>00-00000737</v>
          </cell>
        </row>
        <row r="1973">
          <cell r="B1973" t="str">
            <v>Фитинг обжимной – тройник 32 мм х 1 1/4" НР</v>
          </cell>
          <cell r="C1973" t="str">
            <v>шт.</v>
          </cell>
          <cell r="E1973">
            <v>1347</v>
          </cell>
          <cell r="F1973">
            <v>0</v>
          </cell>
          <cell r="G1973">
            <v>1</v>
          </cell>
          <cell r="H1973" t="str">
            <v>т</v>
          </cell>
          <cell r="I1973" t="str">
            <v>обж*р</v>
          </cell>
        </row>
        <row r="1974">
          <cell r="B1974" t="str">
            <v>Фитинг обжимной – тройник 32 мм х 1 1/4" НР VTm.333.N.320732</v>
          </cell>
          <cell r="C1974" t="str">
            <v>шт.</v>
          </cell>
          <cell r="D1974">
            <v>1</v>
          </cell>
          <cell r="E1974">
            <v>1282</v>
          </cell>
          <cell r="F1974">
            <v>1282</v>
          </cell>
          <cell r="G1974">
            <v>1</v>
          </cell>
          <cell r="H1974" t="str">
            <v>т</v>
          </cell>
          <cell r="I1974" t="str">
            <v>обж*р</v>
          </cell>
          <cell r="K1974" t="str">
            <v>00-00000744</v>
          </cell>
        </row>
        <row r="1975">
          <cell r="B1975" t="str">
            <v>Фитинг обжимной – тройник 32 мм х 1" ВР</v>
          </cell>
          <cell r="C1975" t="str">
            <v>шт.</v>
          </cell>
          <cell r="E1975">
            <v>1166</v>
          </cell>
          <cell r="F1975">
            <v>0</v>
          </cell>
          <cell r="G1975">
            <v>1</v>
          </cell>
          <cell r="H1975" t="str">
            <v>т</v>
          </cell>
          <cell r="I1975" t="str">
            <v>обж*р</v>
          </cell>
        </row>
        <row r="1976">
          <cell r="B1976" t="str">
            <v>Фитинг обжимной – тройник 32 мм х 1" ВР VTm.332.N.320632</v>
          </cell>
          <cell r="C1976" t="str">
            <v>шт.</v>
          </cell>
          <cell r="D1976">
            <v>1</v>
          </cell>
          <cell r="E1976">
            <v>1110</v>
          </cell>
          <cell r="F1976">
            <v>1110</v>
          </cell>
          <cell r="G1976">
            <v>1</v>
          </cell>
          <cell r="H1976" t="str">
            <v>т</v>
          </cell>
          <cell r="I1976" t="str">
            <v>обж*р</v>
          </cell>
          <cell r="K1976" t="str">
            <v>00-00000736</v>
          </cell>
        </row>
        <row r="1977">
          <cell r="B1977" t="str">
            <v>Фитинг обжимной – тройник 32 мм х 1" НР</v>
          </cell>
          <cell r="C1977" t="str">
            <v>шт.</v>
          </cell>
          <cell r="E1977">
            <v>1080</v>
          </cell>
          <cell r="F1977">
            <v>0</v>
          </cell>
          <cell r="G1977">
            <v>1</v>
          </cell>
          <cell r="H1977" t="str">
            <v>т</v>
          </cell>
          <cell r="I1977" t="str">
            <v>обж*р</v>
          </cell>
        </row>
        <row r="1978">
          <cell r="B1978" t="str">
            <v>Фитинг обжимной – тройник 32 мм х 1" НР VTm.333.N.320632</v>
          </cell>
          <cell r="C1978" t="str">
            <v>шт.</v>
          </cell>
          <cell r="D1978">
            <v>1</v>
          </cell>
          <cell r="E1978">
            <v>1028</v>
          </cell>
          <cell r="F1978">
            <v>1028</v>
          </cell>
          <cell r="G1978">
            <v>1</v>
          </cell>
          <cell r="H1978" t="str">
            <v>т</v>
          </cell>
          <cell r="I1978" t="str">
            <v>обж*р</v>
          </cell>
          <cell r="K1978" t="str">
            <v>00-00000743</v>
          </cell>
        </row>
        <row r="1979">
          <cell r="B1979" t="str">
            <v>Фитинг обжимной – тройник 32 х 16 х 32 мм</v>
          </cell>
          <cell r="C1979" t="str">
            <v>шт.</v>
          </cell>
          <cell r="E1979">
            <v>1097</v>
          </cell>
          <cell r="F1979">
            <v>0</v>
          </cell>
          <cell r="G1979">
            <v>1</v>
          </cell>
          <cell r="H1979" t="str">
            <v>т</v>
          </cell>
          <cell r="I1979" t="str">
            <v>обж</v>
          </cell>
        </row>
        <row r="1980">
          <cell r="B1980" t="str">
            <v>Фитинг обжимной – тройник 32 х 16 х 32 мм VTm.331.N.321632</v>
          </cell>
          <cell r="C1980" t="str">
            <v>шт.</v>
          </cell>
          <cell r="D1980">
            <v>1</v>
          </cell>
          <cell r="E1980">
            <v>1044</v>
          </cell>
          <cell r="F1980">
            <v>1044</v>
          </cell>
          <cell r="G1980">
            <v>1</v>
          </cell>
          <cell r="H1980" t="str">
            <v>т</v>
          </cell>
          <cell r="I1980" t="str">
            <v>обж</v>
          </cell>
          <cell r="K1980" t="str">
            <v>00-00000725</v>
          </cell>
        </row>
        <row r="1981">
          <cell r="B1981" t="str">
            <v>Фитинг обжимной – тройник 32 х 20 х 32 мм</v>
          </cell>
          <cell r="C1981" t="str">
            <v>шт.</v>
          </cell>
          <cell r="E1981">
            <v>1186</v>
          </cell>
          <cell r="F1981">
            <v>0</v>
          </cell>
          <cell r="G1981">
            <v>1</v>
          </cell>
          <cell r="H1981" t="str">
            <v>т</v>
          </cell>
          <cell r="I1981" t="str">
            <v>обж</v>
          </cell>
        </row>
        <row r="1982">
          <cell r="B1982" t="str">
            <v>Фитинг обжимной – тройник 32 х 20 х 32 мм VTm.331.N.322032</v>
          </cell>
          <cell r="C1982" t="str">
            <v>шт.</v>
          </cell>
          <cell r="D1982">
            <v>1</v>
          </cell>
          <cell r="E1982">
            <v>1129</v>
          </cell>
          <cell r="F1982">
            <v>1129</v>
          </cell>
          <cell r="G1982">
            <v>1</v>
          </cell>
          <cell r="H1982" t="str">
            <v>т</v>
          </cell>
          <cell r="I1982" t="str">
            <v>обж</v>
          </cell>
          <cell r="K1982" t="str">
            <v>00-00000726</v>
          </cell>
        </row>
        <row r="1983">
          <cell r="B1983" t="str">
            <v>Фитинг обжимной – тройник 32 х 26 х 26 мм</v>
          </cell>
          <cell r="C1983" t="str">
            <v>шт.</v>
          </cell>
          <cell r="E1983">
            <v>1123</v>
          </cell>
          <cell r="F1983">
            <v>0</v>
          </cell>
          <cell r="G1983">
            <v>1</v>
          </cell>
          <cell r="H1983" t="str">
            <v>т</v>
          </cell>
          <cell r="I1983" t="str">
            <v>обж</v>
          </cell>
        </row>
        <row r="1984">
          <cell r="B1984" t="str">
            <v>Фитинг обжимной – тройник 32 х 26 х 26 мм VTm.331.N.322626</v>
          </cell>
          <cell r="C1984" t="str">
            <v>шт.</v>
          </cell>
          <cell r="D1984">
            <v>1</v>
          </cell>
          <cell r="E1984">
            <v>1069</v>
          </cell>
          <cell r="F1984">
            <v>1069</v>
          </cell>
          <cell r="G1984">
            <v>1</v>
          </cell>
          <cell r="H1984" t="str">
            <v>т</v>
          </cell>
          <cell r="I1984" t="str">
            <v>обж</v>
          </cell>
          <cell r="K1984" t="str">
            <v>00-00000727</v>
          </cell>
        </row>
        <row r="1985">
          <cell r="B1985" t="str">
            <v>Фитинг обжимной – тройник 32 х 26 х 32 мм</v>
          </cell>
          <cell r="C1985" t="str">
            <v>шт.</v>
          </cell>
          <cell r="E1985">
            <v>1231</v>
          </cell>
          <cell r="F1985">
            <v>0</v>
          </cell>
          <cell r="G1985">
            <v>1</v>
          </cell>
          <cell r="H1985" t="str">
            <v>т</v>
          </cell>
          <cell r="I1985" t="str">
            <v>обж</v>
          </cell>
        </row>
        <row r="1986">
          <cell r="B1986" t="str">
            <v>Фитинг обжимной – тройник 32 х 26 х 32 мм VTm.331.N.322632</v>
          </cell>
          <cell r="C1986" t="str">
            <v>шт.</v>
          </cell>
          <cell r="D1986">
            <v>1</v>
          </cell>
          <cell r="E1986">
            <v>1172</v>
          </cell>
          <cell r="F1986">
            <v>1172</v>
          </cell>
          <cell r="G1986">
            <v>1</v>
          </cell>
          <cell r="H1986" t="str">
            <v>т</v>
          </cell>
          <cell r="I1986" t="str">
            <v>обж</v>
          </cell>
          <cell r="K1986" t="str">
            <v>00-00000728</v>
          </cell>
        </row>
        <row r="1987">
          <cell r="B1987" t="str">
            <v>Фитинг обжимной – тройник 32 х 32 х 26 мм</v>
          </cell>
          <cell r="C1987" t="str">
            <v>шт.</v>
          </cell>
          <cell r="E1987">
            <v>1232</v>
          </cell>
          <cell r="F1987">
            <v>0</v>
          </cell>
          <cell r="G1987">
            <v>1</v>
          </cell>
          <cell r="H1987" t="str">
            <v>т</v>
          </cell>
          <cell r="I1987" t="str">
            <v>обж</v>
          </cell>
        </row>
        <row r="1988">
          <cell r="B1988" t="str">
            <v>Фитинг обжимной – тройник 32 х 32 х 26 мм VTm.331.N.323226</v>
          </cell>
          <cell r="C1988" t="str">
            <v>шт.</v>
          </cell>
          <cell r="D1988">
            <v>1</v>
          </cell>
          <cell r="E1988">
            <v>1173</v>
          </cell>
          <cell r="F1988">
            <v>1173</v>
          </cell>
          <cell r="G1988">
            <v>1</v>
          </cell>
          <cell r="H1988" t="str">
            <v>т</v>
          </cell>
          <cell r="I1988" t="str">
            <v>обж</v>
          </cell>
          <cell r="K1988" t="str">
            <v>00-00000729</v>
          </cell>
        </row>
        <row r="1989">
          <cell r="B1989" t="str">
            <v>Фитинг обжимной – угольник 16 мм</v>
          </cell>
          <cell r="C1989" t="str">
            <v>шт.</v>
          </cell>
          <cell r="E1989">
            <v>155</v>
          </cell>
          <cell r="F1989">
            <v>0</v>
          </cell>
          <cell r="G1989">
            <v>1</v>
          </cell>
          <cell r="H1989" t="str">
            <v>у</v>
          </cell>
          <cell r="I1989" t="str">
            <v>обж</v>
          </cell>
        </row>
        <row r="1990">
          <cell r="B1990" t="str">
            <v>Фитинг обжимной – угольник 16 мм VTm.351.N.001616</v>
          </cell>
          <cell r="C1990" t="str">
            <v>шт.</v>
          </cell>
          <cell r="D1990">
            <v>1</v>
          </cell>
          <cell r="E1990">
            <v>155</v>
          </cell>
          <cell r="F1990">
            <v>155</v>
          </cell>
          <cell r="G1990">
            <v>1</v>
          </cell>
          <cell r="H1990" t="str">
            <v>у</v>
          </cell>
          <cell r="I1990" t="str">
            <v>обж</v>
          </cell>
          <cell r="K1990" t="str">
            <v>00-00000681</v>
          </cell>
        </row>
        <row r="1991">
          <cell r="B1991" t="str">
            <v>Фитинг обжимной – угольник 16 мм х 1/2" ВР VTm.352.N.001604</v>
          </cell>
          <cell r="C1991" t="str">
            <v>шт.</v>
          </cell>
          <cell r="D1991">
            <v>1</v>
          </cell>
          <cell r="E1991">
            <v>134</v>
          </cell>
          <cell r="F1991">
            <v>134</v>
          </cell>
          <cell r="G1991">
            <v>1</v>
          </cell>
          <cell r="H1991" t="str">
            <v>у</v>
          </cell>
          <cell r="I1991" t="str">
            <v>обж*р</v>
          </cell>
          <cell r="K1991" t="str">
            <v>00-00000673</v>
          </cell>
        </row>
        <row r="1992">
          <cell r="B1992" t="str">
            <v>Фитинг обжимной – угольник 16 мм х 1/2" НР VTm.353.N.001604</v>
          </cell>
          <cell r="C1992" t="str">
            <v>шт.</v>
          </cell>
          <cell r="D1992">
            <v>1</v>
          </cell>
          <cell r="E1992">
            <v>129</v>
          </cell>
          <cell r="F1992">
            <v>129</v>
          </cell>
          <cell r="G1992">
            <v>1</v>
          </cell>
          <cell r="H1992" t="str">
            <v>у</v>
          </cell>
          <cell r="I1992" t="str">
            <v>обж*р</v>
          </cell>
          <cell r="K1992" t="str">
            <v>00-00000665</v>
          </cell>
        </row>
        <row r="1993">
          <cell r="B1993" t="str">
            <v>Фитинг обжимной – угольник 16 мм х 3/4" ВР VTm.352.N.001605</v>
          </cell>
          <cell r="C1993" t="str">
            <v>шт.</v>
          </cell>
          <cell r="D1993">
            <v>1</v>
          </cell>
          <cell r="E1993">
            <v>231</v>
          </cell>
          <cell r="F1993">
            <v>231</v>
          </cell>
          <cell r="G1993">
            <v>1</v>
          </cell>
          <cell r="H1993" t="str">
            <v>у</v>
          </cell>
          <cell r="I1993" t="str">
            <v>обж*р</v>
          </cell>
          <cell r="K1993" t="str">
            <v>00-00000674</v>
          </cell>
        </row>
        <row r="1994">
          <cell r="B1994" t="str">
            <v>Фитинг обжимной – угольник 16 мм х 3/4" НР VTm.353.N.001605</v>
          </cell>
          <cell r="C1994" t="str">
            <v>шт.</v>
          </cell>
          <cell r="D1994">
            <v>1</v>
          </cell>
          <cell r="E1994">
            <v>185</v>
          </cell>
          <cell r="F1994">
            <v>185</v>
          </cell>
          <cell r="G1994">
            <v>1</v>
          </cell>
          <cell r="H1994" t="str">
            <v>у</v>
          </cell>
          <cell r="I1994" t="str">
            <v>обж*р</v>
          </cell>
          <cell r="K1994" t="str">
            <v>00-00000666</v>
          </cell>
        </row>
        <row r="1995">
          <cell r="B1995" t="str">
            <v>Фитинг обжимной – угольник 20 мм</v>
          </cell>
          <cell r="C1995" t="str">
            <v>шт.</v>
          </cell>
          <cell r="E1995">
            <v>288</v>
          </cell>
          <cell r="F1995">
            <v>0</v>
          </cell>
          <cell r="G1995">
            <v>1</v>
          </cell>
          <cell r="H1995" t="str">
            <v>у</v>
          </cell>
          <cell r="I1995" t="str">
            <v>обж</v>
          </cell>
        </row>
        <row r="1996">
          <cell r="B1996" t="str">
            <v>Фитинг обжимной – угольник 20 мм VTm.351.N.002020</v>
          </cell>
          <cell r="C1996" t="str">
            <v>шт.</v>
          </cell>
          <cell r="D1996">
            <v>1</v>
          </cell>
          <cell r="E1996">
            <v>288</v>
          </cell>
          <cell r="F1996">
            <v>288</v>
          </cell>
          <cell r="G1996">
            <v>1</v>
          </cell>
          <cell r="H1996" t="str">
            <v>у</v>
          </cell>
          <cell r="I1996" t="str">
            <v>обж</v>
          </cell>
          <cell r="K1996" t="str">
            <v>00-00000682</v>
          </cell>
        </row>
        <row r="1997">
          <cell r="B1997" t="str">
            <v>Фитинг обжимной – угольник 20 мм х 1/2" ВР VTm.352.N.002004</v>
          </cell>
          <cell r="C1997" t="str">
            <v>шт.</v>
          </cell>
          <cell r="D1997">
            <v>1</v>
          </cell>
          <cell r="E1997">
            <v>215</v>
          </cell>
          <cell r="F1997">
            <v>215</v>
          </cell>
          <cell r="G1997">
            <v>1</v>
          </cell>
          <cell r="H1997" t="str">
            <v>у</v>
          </cell>
          <cell r="I1997" t="str">
            <v>обж*р</v>
          </cell>
          <cell r="K1997" t="str">
            <v>00-00000675</v>
          </cell>
        </row>
        <row r="1998">
          <cell r="B1998" t="str">
            <v>Фитинг обжимной – угольник 20 мм х 1/2" НР VTm.353.N.002004</v>
          </cell>
          <cell r="C1998" t="str">
            <v>шт.</v>
          </cell>
          <cell r="D1998">
            <v>1</v>
          </cell>
          <cell r="E1998">
            <v>186</v>
          </cell>
          <cell r="F1998">
            <v>186</v>
          </cell>
          <cell r="G1998">
            <v>1</v>
          </cell>
          <cell r="H1998" t="str">
            <v>у</v>
          </cell>
          <cell r="I1998" t="str">
            <v>обж*р</v>
          </cell>
          <cell r="K1998" t="str">
            <v>00-00000667</v>
          </cell>
        </row>
        <row r="1999">
          <cell r="B1999" t="str">
            <v>Фитинг обжимной – угольник 20 мм х 3/4" ВР VTm.352.N.002005</v>
          </cell>
          <cell r="C1999" t="str">
            <v>шт.</v>
          </cell>
          <cell r="D1999">
            <v>1</v>
          </cell>
          <cell r="E1999">
            <v>242</v>
          </cell>
          <cell r="F1999">
            <v>242</v>
          </cell>
          <cell r="G1999">
            <v>1</v>
          </cell>
          <cell r="H1999" t="str">
            <v>у</v>
          </cell>
          <cell r="I1999" t="str">
            <v>обж*р</v>
          </cell>
          <cell r="K1999" t="str">
            <v>00-00000676</v>
          </cell>
        </row>
        <row r="2000">
          <cell r="B2000" t="str">
            <v>Фитинг обжимной – угольник 20 мм х 3/4" НР VTm.353.N.002005</v>
          </cell>
          <cell r="C2000" t="str">
            <v>шт.</v>
          </cell>
          <cell r="D2000">
            <v>1</v>
          </cell>
          <cell r="E2000">
            <v>219</v>
          </cell>
          <cell r="F2000">
            <v>219</v>
          </cell>
          <cell r="G2000">
            <v>1</v>
          </cell>
          <cell r="H2000" t="str">
            <v>у</v>
          </cell>
          <cell r="I2000" t="str">
            <v>обж*р</v>
          </cell>
          <cell r="K2000" t="str">
            <v>00-00000668</v>
          </cell>
        </row>
        <row r="2001">
          <cell r="B2001" t="str">
            <v>Фитинг обжимной – угольник 26 мм</v>
          </cell>
          <cell r="C2001" t="str">
            <v>шт.</v>
          </cell>
          <cell r="E2001">
            <v>437</v>
          </cell>
          <cell r="F2001">
            <v>0</v>
          </cell>
          <cell r="G2001">
            <v>1</v>
          </cell>
          <cell r="H2001" t="str">
            <v>у</v>
          </cell>
          <cell r="I2001" t="str">
            <v>обж</v>
          </cell>
        </row>
        <row r="2002">
          <cell r="B2002" t="str">
            <v>Фитинг обжимной – угольник 26 мм VTm.351.N.002626</v>
          </cell>
          <cell r="C2002" t="str">
            <v>шт.</v>
          </cell>
          <cell r="D2002">
            <v>1</v>
          </cell>
          <cell r="E2002">
            <v>437</v>
          </cell>
          <cell r="F2002">
            <v>437</v>
          </cell>
          <cell r="G2002">
            <v>1</v>
          </cell>
          <cell r="H2002" t="str">
            <v>у</v>
          </cell>
          <cell r="I2002" t="str">
            <v>обж</v>
          </cell>
          <cell r="K2002" t="str">
            <v>00-00000683</v>
          </cell>
        </row>
        <row r="2003">
          <cell r="B2003" t="str">
            <v>Фитинг обжимной – угольник 26 мм х 1" ВР VTm.352.N.002606</v>
          </cell>
          <cell r="C2003" t="str">
            <v>шт.</v>
          </cell>
          <cell r="D2003">
            <v>1</v>
          </cell>
          <cell r="E2003">
            <v>396</v>
          </cell>
          <cell r="F2003">
            <v>396</v>
          </cell>
          <cell r="G2003">
            <v>1</v>
          </cell>
          <cell r="H2003" t="str">
            <v>у</v>
          </cell>
          <cell r="I2003" t="str">
            <v>обж*р</v>
          </cell>
          <cell r="K2003" t="str">
            <v>00-00000678</v>
          </cell>
        </row>
        <row r="2004">
          <cell r="B2004" t="str">
            <v>Фитинг обжимной – угольник 26 мм х 1" НР VTm.353.N.002606</v>
          </cell>
          <cell r="C2004" t="str">
            <v>шт.</v>
          </cell>
          <cell r="D2004">
            <v>1</v>
          </cell>
          <cell r="E2004">
            <v>346</v>
          </cell>
          <cell r="F2004">
            <v>346</v>
          </cell>
          <cell r="G2004">
            <v>1</v>
          </cell>
          <cell r="H2004" t="str">
            <v>у</v>
          </cell>
          <cell r="I2004" t="str">
            <v>обж*р</v>
          </cell>
          <cell r="K2004" t="str">
            <v>00-00000670</v>
          </cell>
        </row>
        <row r="2005">
          <cell r="B2005" t="str">
            <v>Фитинг обжимной – угольник 26 мм х 3/4" ВР VTm.352.N.002605</v>
          </cell>
          <cell r="C2005" t="str">
            <v>шт.</v>
          </cell>
          <cell r="D2005">
            <v>1</v>
          </cell>
          <cell r="E2005">
            <v>318</v>
          </cell>
          <cell r="F2005">
            <v>318</v>
          </cell>
          <cell r="G2005">
            <v>1</v>
          </cell>
          <cell r="H2005" t="str">
            <v>у</v>
          </cell>
          <cell r="I2005" t="str">
            <v>обж*р</v>
          </cell>
          <cell r="K2005" t="str">
            <v>00-00000677</v>
          </cell>
        </row>
        <row r="2006">
          <cell r="B2006" t="str">
            <v>Фитинг обжимной – угольник 26 мм х 3/4" НР VTm.353.N.002605</v>
          </cell>
          <cell r="C2006" t="str">
            <v>шт.</v>
          </cell>
          <cell r="D2006">
            <v>1</v>
          </cell>
          <cell r="E2006">
            <v>310</v>
          </cell>
          <cell r="F2006">
            <v>310</v>
          </cell>
          <cell r="G2006">
            <v>1</v>
          </cell>
          <cell r="H2006" t="str">
            <v>у</v>
          </cell>
          <cell r="I2006" t="str">
            <v>обж*р</v>
          </cell>
          <cell r="K2006" t="str">
            <v>00-00000669</v>
          </cell>
        </row>
        <row r="2007">
          <cell r="B2007" t="str">
            <v>Фитинг обжимной – угольник 32 мм</v>
          </cell>
          <cell r="C2007" t="str">
            <v>шт.</v>
          </cell>
          <cell r="E2007">
            <v>958</v>
          </cell>
          <cell r="F2007">
            <v>0</v>
          </cell>
          <cell r="G2007">
            <v>1</v>
          </cell>
          <cell r="H2007" t="str">
            <v>у</v>
          </cell>
          <cell r="I2007" t="str">
            <v>обж</v>
          </cell>
        </row>
        <row r="2008">
          <cell r="B2008" t="str">
            <v>Фитинг обжимной – угольник 32 мм VTm.351.N.003232</v>
          </cell>
          <cell r="C2008" t="str">
            <v>шт.</v>
          </cell>
          <cell r="D2008">
            <v>1</v>
          </cell>
          <cell r="E2008">
            <v>958</v>
          </cell>
          <cell r="F2008">
            <v>958</v>
          </cell>
          <cell r="G2008">
            <v>1</v>
          </cell>
          <cell r="H2008" t="str">
            <v>у</v>
          </cell>
          <cell r="I2008" t="str">
            <v>обж</v>
          </cell>
          <cell r="K2008" t="str">
            <v>00-00000684</v>
          </cell>
        </row>
        <row r="2009">
          <cell r="B2009" t="str">
            <v>Фитинг обжимной – угольник 32 мм х 1 1/4" ВР VTm.352.N.003207</v>
          </cell>
          <cell r="C2009" t="str">
            <v>шт.</v>
          </cell>
          <cell r="D2009">
            <v>1</v>
          </cell>
          <cell r="E2009">
            <v>786</v>
          </cell>
          <cell r="F2009">
            <v>786</v>
          </cell>
          <cell r="G2009">
            <v>1</v>
          </cell>
          <cell r="H2009" t="str">
            <v>у</v>
          </cell>
          <cell r="I2009" t="str">
            <v>обж*р</v>
          </cell>
          <cell r="K2009" t="str">
            <v>00-00000680</v>
          </cell>
        </row>
        <row r="2010">
          <cell r="B2010" t="str">
            <v>Фитинг обжимной – угольник 32 мм х 1 1/4" НР VTm.353.N.003207</v>
          </cell>
          <cell r="C2010" t="str">
            <v>шт.</v>
          </cell>
          <cell r="D2010">
            <v>1</v>
          </cell>
          <cell r="E2010">
            <v>741</v>
          </cell>
          <cell r="F2010">
            <v>741</v>
          </cell>
          <cell r="G2010">
            <v>1</v>
          </cell>
          <cell r="H2010" t="str">
            <v>у</v>
          </cell>
          <cell r="I2010" t="str">
            <v>обж*р</v>
          </cell>
          <cell r="K2010" t="str">
            <v>00-00000672</v>
          </cell>
        </row>
        <row r="2011">
          <cell r="B2011" t="str">
            <v>Фитинг обжимной – угольник 32 мм х 1" ВР VTm.352.N.003206</v>
          </cell>
          <cell r="C2011" t="str">
            <v>шт.</v>
          </cell>
          <cell r="D2011">
            <v>1</v>
          </cell>
          <cell r="E2011">
            <v>719</v>
          </cell>
          <cell r="F2011">
            <v>719</v>
          </cell>
          <cell r="G2011">
            <v>1</v>
          </cell>
          <cell r="H2011" t="str">
            <v>у</v>
          </cell>
          <cell r="I2011" t="str">
            <v>обж*р</v>
          </cell>
          <cell r="K2011" t="str">
            <v>00-00000679</v>
          </cell>
        </row>
        <row r="2012">
          <cell r="B2012" t="str">
            <v>Фитинг обжимной – угольник 32 мм х 1" НР VTm.353.N.003206</v>
          </cell>
          <cell r="C2012" t="str">
            <v>шт.</v>
          </cell>
          <cell r="D2012">
            <v>1</v>
          </cell>
          <cell r="E2012">
            <v>595</v>
          </cell>
          <cell r="F2012">
            <v>595</v>
          </cell>
          <cell r="G2012">
            <v>1</v>
          </cell>
          <cell r="H2012" t="str">
            <v>у</v>
          </cell>
          <cell r="I2012" t="str">
            <v>обж*р</v>
          </cell>
          <cell r="K2012" t="str">
            <v>00-00000671</v>
          </cell>
        </row>
        <row r="2013">
          <cell r="B2013" t="str">
            <v>Фитинг обжимной – угольник с креплением (водорозетка) 16 мм х 1/2" ВР</v>
          </cell>
          <cell r="C2013" t="str">
            <v>шт.</v>
          </cell>
          <cell r="E2013">
            <v>192</v>
          </cell>
          <cell r="F2013">
            <v>0</v>
          </cell>
          <cell r="G2013">
            <v>1</v>
          </cell>
          <cell r="H2013" t="str">
            <v>у</v>
          </cell>
          <cell r="I2013" t="str">
            <v>обж*р</v>
          </cell>
        </row>
        <row r="2014">
          <cell r="B2014" t="str">
            <v>Фитинг обжимной – угольник с креплением (водорозетка) 20 мм х 1/2" ВР</v>
          </cell>
          <cell r="C2014" t="str">
            <v>шт.</v>
          </cell>
          <cell r="E2014">
            <v>264</v>
          </cell>
          <cell r="F2014">
            <v>0</v>
          </cell>
          <cell r="G2014">
            <v>1</v>
          </cell>
          <cell r="H2014" t="str">
            <v>у</v>
          </cell>
          <cell r="I2014" t="str">
            <v>обж*р</v>
          </cell>
        </row>
        <row r="2015">
          <cell r="B2015" t="str">
            <v>Фитинг обжимной – угольник с креплением (водорозетка) 20 мм х 3/4" ВР</v>
          </cell>
          <cell r="C2015" t="str">
            <v>шт.</v>
          </cell>
          <cell r="E2015">
            <v>357</v>
          </cell>
          <cell r="F2015">
            <v>0</v>
          </cell>
          <cell r="G2015">
            <v>1</v>
          </cell>
          <cell r="H2015" t="str">
            <v>у</v>
          </cell>
          <cell r="I2015" t="str">
            <v>обж*р</v>
          </cell>
        </row>
        <row r="2016">
          <cell r="B2016" t="str">
            <v>Фитинг обжимной для стальных труб 15 мм VTr.803.N.0404</v>
          </cell>
          <cell r="C2016" t="str">
            <v>шт.</v>
          </cell>
          <cell r="D2016">
            <v>1</v>
          </cell>
          <cell r="E2016">
            <v>900</v>
          </cell>
          <cell r="F2016">
            <v>900</v>
          </cell>
          <cell r="G2016">
            <v>1</v>
          </cell>
          <cell r="I2016" t="str">
            <v>фитинг-р</v>
          </cell>
          <cell r="K2016" t="str">
            <v>00-00001511</v>
          </cell>
        </row>
        <row r="2017">
          <cell r="B2017" t="str">
            <v>Фитинг обжимной для стальных труб 15 мм x 1/2" НР VTr.801.N.0404</v>
          </cell>
          <cell r="C2017" t="str">
            <v>шт.</v>
          </cell>
          <cell r="D2017">
            <v>1</v>
          </cell>
          <cell r="E2017">
            <v>522</v>
          </cell>
          <cell r="F2017">
            <v>522</v>
          </cell>
          <cell r="G2017">
            <v>1</v>
          </cell>
          <cell r="I2017" t="str">
            <v>фитинг-р</v>
          </cell>
          <cell r="K2017" t="str">
            <v>00-00001508</v>
          </cell>
        </row>
        <row r="2018">
          <cell r="B2018" t="str">
            <v>Фитинг обжимной для стальных труб 20 мм VTr.803.N.0505</v>
          </cell>
          <cell r="C2018" t="str">
            <v>шт.</v>
          </cell>
          <cell r="D2018">
            <v>1</v>
          </cell>
          <cell r="E2018">
            <v>1289</v>
          </cell>
          <cell r="F2018">
            <v>1289</v>
          </cell>
          <cell r="G2018">
            <v>1</v>
          </cell>
          <cell r="I2018" t="str">
            <v>фитинг-р</v>
          </cell>
          <cell r="K2018" t="str">
            <v>00-00001512</v>
          </cell>
        </row>
        <row r="2019">
          <cell r="B2019" t="str">
            <v>Фитинг обжимной для стальных труб 20 мм x 3/4" НР VTr.801.N.0505</v>
          </cell>
          <cell r="C2019" t="str">
            <v>шт.</v>
          </cell>
          <cell r="D2019">
            <v>1</v>
          </cell>
          <cell r="E2019">
            <v>741</v>
          </cell>
          <cell r="F2019">
            <v>741</v>
          </cell>
          <cell r="G2019">
            <v>1</v>
          </cell>
          <cell r="I2019" t="str">
            <v>фитинг-р</v>
          </cell>
          <cell r="K2019" t="str">
            <v>00-00001509</v>
          </cell>
        </row>
        <row r="2020">
          <cell r="B2020" t="str">
            <v>Фитинг обжимной для стальных труб 25 мм VTr.803.N.0606</v>
          </cell>
          <cell r="C2020" t="str">
            <v>шт.</v>
          </cell>
          <cell r="D2020">
            <v>1</v>
          </cell>
          <cell r="E2020">
            <v>1954</v>
          </cell>
          <cell r="F2020">
            <v>1954</v>
          </cell>
          <cell r="G2020">
            <v>1</v>
          </cell>
          <cell r="I2020" t="str">
            <v>фитинг-р</v>
          </cell>
          <cell r="K2020" t="str">
            <v>00-00001513</v>
          </cell>
        </row>
        <row r="2021">
          <cell r="B2021" t="str">
            <v>Фитинг обжимной для стальных труб 25 мм x 1" НР VTr.801.N.0606</v>
          </cell>
          <cell r="C2021" t="str">
            <v>шт.</v>
          </cell>
          <cell r="D2021">
            <v>1</v>
          </cell>
          <cell r="E2021">
            <v>1116</v>
          </cell>
          <cell r="F2021">
            <v>1116</v>
          </cell>
          <cell r="G2021">
            <v>1</v>
          </cell>
          <cell r="I2021" t="str">
            <v>фитинг-р</v>
          </cell>
          <cell r="K2021" t="str">
            <v>00-00001510</v>
          </cell>
        </row>
        <row r="2022">
          <cell r="B2022" t="str">
            <v>Фитинг обжимной с накидной гайкой 16 мм х 1/2" VTm.322.N.001604</v>
          </cell>
          <cell r="C2022" t="str">
            <v>шт.</v>
          </cell>
          <cell r="D2022">
            <v>1</v>
          </cell>
          <cell r="E2022">
            <v>119</v>
          </cell>
          <cell r="F2022">
            <v>119</v>
          </cell>
          <cell r="G2022">
            <v>1</v>
          </cell>
          <cell r="H2022" t="str">
            <v>м</v>
          </cell>
          <cell r="I2022" t="str">
            <v>обж*р</v>
          </cell>
          <cell r="K2022" t="str">
            <v>00-00000751</v>
          </cell>
        </row>
        <row r="2023">
          <cell r="B2023" t="str">
            <v>Фитинг полипропиленовый – крестовина компланарная 20 мм VTp.775.0.020</v>
          </cell>
          <cell r="C2023" t="str">
            <v>шт.</v>
          </cell>
          <cell r="D2023">
            <v>1</v>
          </cell>
          <cell r="E2023">
            <v>35</v>
          </cell>
          <cell r="F2023">
            <v>35</v>
          </cell>
          <cell r="G2023">
            <v>1</v>
          </cell>
          <cell r="H2023" t="str">
            <v>к</v>
          </cell>
          <cell r="I2023" t="str">
            <v>ппр</v>
          </cell>
          <cell r="K2023" t="str">
            <v>00-00000908</v>
          </cell>
        </row>
        <row r="2024">
          <cell r="B2024" t="str">
            <v>Фитинг полипропиленовый – патрубок под накидную гайку 20 мм x 3/4" VTp.721.0.02005</v>
          </cell>
          <cell r="C2024" t="str">
            <v>шт.</v>
          </cell>
          <cell r="D2024">
            <v>1</v>
          </cell>
          <cell r="E2024">
            <v>141</v>
          </cell>
          <cell r="F2024">
            <v>141</v>
          </cell>
          <cell r="G2024">
            <v>1</v>
          </cell>
          <cell r="H2024" t="str">
            <v>м</v>
          </cell>
          <cell r="I2024" t="str">
            <v>ппр*р</v>
          </cell>
          <cell r="K2024" t="str">
            <v>00-00000945</v>
          </cell>
        </row>
        <row r="2025">
          <cell r="B2025" t="str">
            <v>Фитинг полипропиленовый – патрубок под накидную гайку 25 мм x 1" VTp.721.0.02506</v>
          </cell>
          <cell r="C2025" t="str">
            <v>шт.</v>
          </cell>
          <cell r="D2025">
            <v>1</v>
          </cell>
          <cell r="E2025">
            <v>184</v>
          </cell>
          <cell r="F2025">
            <v>184</v>
          </cell>
          <cell r="G2025">
            <v>1</v>
          </cell>
          <cell r="H2025" t="str">
            <v>м</v>
          </cell>
          <cell r="I2025" t="str">
            <v>ппр*р</v>
          </cell>
          <cell r="K2025" t="str">
            <v>00-00000946</v>
          </cell>
        </row>
        <row r="2026">
          <cell r="B2026" t="str">
            <v>Фитинг полипропиленовый – патрубок под накидную гайку 32 мм x 1 1/4" VTp.721.0.03207</v>
          </cell>
          <cell r="C2026" t="str">
            <v>шт.</v>
          </cell>
          <cell r="D2026">
            <v>1</v>
          </cell>
          <cell r="E2026">
            <v>393</v>
          </cell>
          <cell r="F2026">
            <v>393</v>
          </cell>
          <cell r="G2026">
            <v>1</v>
          </cell>
          <cell r="H2026" t="str">
            <v>м</v>
          </cell>
          <cell r="I2026" t="str">
            <v>ппр*р</v>
          </cell>
          <cell r="K2026" t="str">
            <v>00-00000947</v>
          </cell>
        </row>
        <row r="2027">
          <cell r="B2027" t="str">
            <v>Фитинг полипропиленовый – штуцер с накидной гайкой 20 мм х 3/4" ВР VTp.722.0.02005</v>
          </cell>
          <cell r="C2027" t="str">
            <v>шт.</v>
          </cell>
          <cell r="D2027">
            <v>1</v>
          </cell>
          <cell r="E2027">
            <v>142</v>
          </cell>
          <cell r="F2027">
            <v>142</v>
          </cell>
          <cell r="G2027">
            <v>1</v>
          </cell>
          <cell r="I2027" t="str">
            <v>ппр</v>
          </cell>
          <cell r="K2027" t="str">
            <v>00-00000949</v>
          </cell>
        </row>
        <row r="2028">
          <cell r="B2028" t="str">
            <v>Фитинг полипропиленовый – штуцер с накидной гайкой 25 мм х 1" ВР VTp.722.0.02506</v>
          </cell>
          <cell r="C2028" t="str">
            <v>шт.</v>
          </cell>
          <cell r="D2028">
            <v>1</v>
          </cell>
          <cell r="E2028">
            <v>186</v>
          </cell>
          <cell r="F2028">
            <v>186</v>
          </cell>
          <cell r="G2028">
            <v>1</v>
          </cell>
          <cell r="I2028" t="str">
            <v>ппр</v>
          </cell>
          <cell r="K2028" t="str">
            <v>00-00000950</v>
          </cell>
        </row>
        <row r="2029">
          <cell r="B2029" t="str">
            <v>Фитинг полипропиленовый – штуцер с накидной гайкой 32 мм х 1¼" ВР VTp.722.0.03207</v>
          </cell>
          <cell r="C2029" t="str">
            <v>шт.</v>
          </cell>
          <cell r="D2029">
            <v>1</v>
          </cell>
          <cell r="E2029">
            <v>358</v>
          </cell>
          <cell r="F2029">
            <v>358</v>
          </cell>
          <cell r="G2029">
            <v>1</v>
          </cell>
          <cell r="I2029" t="str">
            <v>ппр</v>
          </cell>
          <cell r="K2029" t="str">
            <v>00-00000948</v>
          </cell>
        </row>
        <row r="2030">
          <cell r="B2030" t="str">
            <v>Фитинг полипропиленовый с накидной гайкой, переход на «евроконус» 20 мм х 3/4" ВР VTp.708E.0.02005</v>
          </cell>
          <cell r="C2030" t="str">
            <v>шт.</v>
          </cell>
          <cell r="D2030">
            <v>1</v>
          </cell>
          <cell r="E2030">
            <v>150</v>
          </cell>
          <cell r="F2030">
            <v>150</v>
          </cell>
          <cell r="G2030">
            <v>1</v>
          </cell>
          <cell r="I2030" t="str">
            <v>ппр</v>
          </cell>
          <cell r="K2030" t="str">
            <v>00-00000909</v>
          </cell>
        </row>
        <row r="2031">
          <cell r="B2031" t="str">
            <v>Фитинг резьбовой – крестовина 1" ВР VTr.760.N.0006</v>
          </cell>
          <cell r="C2031" t="str">
            <v>шт.</v>
          </cell>
          <cell r="D2031">
            <v>1</v>
          </cell>
          <cell r="E2031">
            <v>479</v>
          </cell>
          <cell r="F2031">
            <v>479</v>
          </cell>
          <cell r="G2031">
            <v>1</v>
          </cell>
          <cell r="I2031" t="str">
            <v>фитинг-р</v>
          </cell>
          <cell r="K2031" t="str">
            <v>00-00001472</v>
          </cell>
        </row>
        <row r="2032">
          <cell r="B2032" t="str">
            <v>Фитинг резьбовой – крестовина 1/2" ВР VTr.760.N.0004</v>
          </cell>
          <cell r="C2032" t="str">
            <v>шт.</v>
          </cell>
          <cell r="D2032">
            <v>1</v>
          </cell>
          <cell r="E2032">
            <v>197</v>
          </cell>
          <cell r="F2032">
            <v>197</v>
          </cell>
          <cell r="G2032">
            <v>1</v>
          </cell>
          <cell r="I2032" t="str">
            <v>фитинг-р</v>
          </cell>
          <cell r="K2032" t="str">
            <v>00-00001470</v>
          </cell>
        </row>
        <row r="2033">
          <cell r="B2033" t="str">
            <v>Фитинг резьбовой – крестовина 3/4" ВР VTr.760.N.0005</v>
          </cell>
          <cell r="C2033" t="str">
            <v>шт.</v>
          </cell>
          <cell r="D2033">
            <v>1</v>
          </cell>
          <cell r="E2033">
            <v>272</v>
          </cell>
          <cell r="F2033">
            <v>272</v>
          </cell>
          <cell r="G2033">
            <v>1</v>
          </cell>
          <cell r="I2033" t="str">
            <v>фитинг-р</v>
          </cell>
          <cell r="K2033" t="str">
            <v>00-00001471</v>
          </cell>
        </row>
        <row r="2034">
          <cell r="B2034" t="str">
            <v>Фитинг резьбовой – крестовина двухплоскостная 1/2" НР VTr.661.N.0004</v>
          </cell>
          <cell r="C2034" t="str">
            <v>шт.</v>
          </cell>
          <cell r="D2034">
            <v>1</v>
          </cell>
          <cell r="E2034">
            <v>195</v>
          </cell>
          <cell r="F2034">
            <v>195</v>
          </cell>
          <cell r="G2034">
            <v>1</v>
          </cell>
          <cell r="I2034" t="str">
            <v>фитинг-р</v>
          </cell>
          <cell r="K2034" t="str">
            <v>00-00001455</v>
          </cell>
        </row>
        <row r="2035">
          <cell r="B2035" t="str">
            <v>Фитинг резьбовой – муфта 1 1/2" ВР VTr.270.N.0008</v>
          </cell>
          <cell r="C2035" t="str">
            <v>шт.</v>
          </cell>
          <cell r="D2035">
            <v>1</v>
          </cell>
          <cell r="E2035">
            <v>413</v>
          </cell>
          <cell r="F2035">
            <v>413</v>
          </cell>
          <cell r="G2035">
            <v>1</v>
          </cell>
          <cell r="H2035" t="str">
            <v>м</v>
          </cell>
          <cell r="I2035" t="str">
            <v>р</v>
          </cell>
          <cell r="K2035" t="str">
            <v>00-00001343</v>
          </cell>
        </row>
        <row r="2036">
          <cell r="B2036" t="str">
            <v>Фитинг резьбовой – муфта 1 1/2" х 1 1/4" ВР VTr.240.N.0807</v>
          </cell>
          <cell r="C2036" t="str">
            <v>шт.</v>
          </cell>
          <cell r="D2036">
            <v>1</v>
          </cell>
          <cell r="E2036">
            <v>337</v>
          </cell>
          <cell r="F2036">
            <v>337</v>
          </cell>
          <cell r="G2036">
            <v>1</v>
          </cell>
          <cell r="H2036" t="str">
            <v>м</v>
          </cell>
          <cell r="I2036" t="str">
            <v>р</v>
          </cell>
          <cell r="K2036" t="str">
            <v>00-00001335</v>
          </cell>
        </row>
        <row r="2037">
          <cell r="B2037" t="str">
            <v>Фитинг резьбовой – муфта 1 1/4" ВР VTr.270.N.0007</v>
          </cell>
          <cell r="C2037" t="str">
            <v>шт.</v>
          </cell>
          <cell r="D2037">
            <v>1</v>
          </cell>
          <cell r="E2037">
            <v>279</v>
          </cell>
          <cell r="F2037">
            <v>279</v>
          </cell>
          <cell r="G2037">
            <v>1</v>
          </cell>
          <cell r="H2037" t="str">
            <v>м</v>
          </cell>
          <cell r="I2037" t="str">
            <v>р</v>
          </cell>
          <cell r="K2037" t="str">
            <v>00-00001342</v>
          </cell>
        </row>
        <row r="2038">
          <cell r="B2038" t="str">
            <v>Фитинг резьбовой – муфта 1 1/4" х 1" ВР VTr.240.N.0706</v>
          </cell>
          <cell r="C2038" t="str">
            <v>шт.</v>
          </cell>
          <cell r="D2038">
            <v>1</v>
          </cell>
          <cell r="E2038">
            <v>263</v>
          </cell>
          <cell r="F2038">
            <v>263</v>
          </cell>
          <cell r="G2038">
            <v>1</v>
          </cell>
          <cell r="H2038" t="str">
            <v>м</v>
          </cell>
          <cell r="I2038" t="str">
            <v>р</v>
          </cell>
          <cell r="K2038" t="str">
            <v>00-00001334</v>
          </cell>
        </row>
        <row r="2039">
          <cell r="B2039" t="str">
            <v>Фитинг резьбовой – муфта 1 1/4" х 1/2" ВР VTr.240.N.0704</v>
          </cell>
          <cell r="C2039" t="str">
            <v>шт.</v>
          </cell>
          <cell r="D2039">
            <v>1</v>
          </cell>
          <cell r="E2039">
            <v>219</v>
          </cell>
          <cell r="F2039">
            <v>219</v>
          </cell>
          <cell r="G2039">
            <v>1</v>
          </cell>
          <cell r="H2039" t="str">
            <v>м</v>
          </cell>
          <cell r="I2039" t="str">
            <v>р</v>
          </cell>
          <cell r="K2039" t="str">
            <v>00-00001332</v>
          </cell>
        </row>
        <row r="2040">
          <cell r="B2040" t="str">
            <v>Фитинг резьбовой – муфта 1 1/4" х 3/4" ВР VTr.240.N.0705</v>
          </cell>
          <cell r="C2040" t="str">
            <v>шт.</v>
          </cell>
          <cell r="D2040">
            <v>1</v>
          </cell>
          <cell r="E2040">
            <v>234</v>
          </cell>
          <cell r="F2040">
            <v>234</v>
          </cell>
          <cell r="G2040">
            <v>1</v>
          </cell>
          <cell r="H2040" t="str">
            <v>м</v>
          </cell>
          <cell r="I2040" t="str">
            <v>р</v>
          </cell>
          <cell r="K2040" t="str">
            <v>00-00001333</v>
          </cell>
        </row>
        <row r="2041">
          <cell r="B2041" t="str">
            <v>Фитинг резьбовой – муфта 1" ВР VTr.270.N.0006</v>
          </cell>
          <cell r="C2041" t="str">
            <v>шт.</v>
          </cell>
          <cell r="D2041">
            <v>1</v>
          </cell>
          <cell r="E2041">
            <v>150</v>
          </cell>
          <cell r="F2041">
            <v>150</v>
          </cell>
          <cell r="G2041">
            <v>1</v>
          </cell>
          <cell r="H2041" t="str">
            <v>м</v>
          </cell>
          <cell r="I2041" t="str">
            <v>р</v>
          </cell>
          <cell r="K2041" t="str">
            <v>00-00001341</v>
          </cell>
        </row>
        <row r="2042">
          <cell r="B2042" t="str">
            <v>Фитинг резьбовой – муфта 1" х 1/2" ВР VTr.240.N.0604</v>
          </cell>
          <cell r="C2042" t="str">
            <v>шт.</v>
          </cell>
          <cell r="D2042">
            <v>1</v>
          </cell>
          <cell r="E2042">
            <v>143</v>
          </cell>
          <cell r="F2042">
            <v>143</v>
          </cell>
          <cell r="G2042">
            <v>1</v>
          </cell>
          <cell r="H2042" t="str">
            <v>м</v>
          </cell>
          <cell r="I2042" t="str">
            <v>р</v>
          </cell>
          <cell r="K2042" t="str">
            <v>00-00001330</v>
          </cell>
        </row>
        <row r="2043">
          <cell r="B2043" t="str">
            <v>Фитинг резьбовой – муфта 1" х 3/4" ВР VTr.240.N.0605</v>
          </cell>
          <cell r="C2043" t="str">
            <v>шт.</v>
          </cell>
          <cell r="D2043">
            <v>1</v>
          </cell>
          <cell r="E2043">
            <v>180</v>
          </cell>
          <cell r="F2043">
            <v>180</v>
          </cell>
          <cell r="G2043">
            <v>1</v>
          </cell>
          <cell r="H2043" t="str">
            <v>м</v>
          </cell>
          <cell r="I2043" t="str">
            <v>р</v>
          </cell>
          <cell r="K2043" t="str">
            <v>00-00001331</v>
          </cell>
        </row>
        <row r="2044">
          <cell r="B2044" t="str">
            <v>Фитинг резьбовой – муфта 1/2" ВР VTr.270.N.0004</v>
          </cell>
          <cell r="C2044" t="str">
            <v>шт.</v>
          </cell>
          <cell r="D2044">
            <v>1</v>
          </cell>
          <cell r="E2044">
            <v>62</v>
          </cell>
          <cell r="F2044">
            <v>62</v>
          </cell>
          <cell r="G2044">
            <v>1</v>
          </cell>
          <cell r="H2044" t="str">
            <v>м</v>
          </cell>
          <cell r="I2044" t="str">
            <v>р</v>
          </cell>
          <cell r="K2044" t="str">
            <v>00-00001339</v>
          </cell>
        </row>
        <row r="2045">
          <cell r="B2045" t="str">
            <v>Фитинг резьбовой – муфта 1/2" х 3/8" ВР VTr.240.N.0403</v>
          </cell>
          <cell r="C2045" t="str">
            <v>шт.</v>
          </cell>
          <cell r="D2045">
            <v>1</v>
          </cell>
          <cell r="E2045">
            <v>65</v>
          </cell>
          <cell r="F2045">
            <v>65</v>
          </cell>
          <cell r="G2045">
            <v>1</v>
          </cell>
          <cell r="H2045" t="str">
            <v>м</v>
          </cell>
          <cell r="I2045" t="str">
            <v>р</v>
          </cell>
          <cell r="K2045" t="str">
            <v>00-00001328</v>
          </cell>
        </row>
        <row r="2046">
          <cell r="B2046" t="str">
            <v>Фитинг резьбовой – муфта 2" ВР VTr.270.N.0009</v>
          </cell>
          <cell r="C2046" t="str">
            <v>шт.</v>
          </cell>
          <cell r="D2046">
            <v>1</v>
          </cell>
          <cell r="E2046">
            <v>656</v>
          </cell>
          <cell r="F2046">
            <v>656</v>
          </cell>
          <cell r="G2046">
            <v>1</v>
          </cell>
          <cell r="H2046" t="str">
            <v>м</v>
          </cell>
          <cell r="I2046" t="str">
            <v>р</v>
          </cell>
          <cell r="K2046" t="str">
            <v>00-00001344</v>
          </cell>
        </row>
        <row r="2047">
          <cell r="B2047" t="str">
            <v>Фитинг резьбовой – муфта 2" х 1 1/2" ВР VTr.240.N.0908</v>
          </cell>
          <cell r="C2047" t="str">
            <v>шт.</v>
          </cell>
          <cell r="D2047">
            <v>1</v>
          </cell>
          <cell r="E2047">
            <v>449</v>
          </cell>
          <cell r="F2047">
            <v>449</v>
          </cell>
          <cell r="G2047">
            <v>1</v>
          </cell>
          <cell r="H2047" t="str">
            <v>м</v>
          </cell>
          <cell r="I2047" t="str">
            <v>р</v>
          </cell>
          <cell r="K2047" t="str">
            <v>00-00001338</v>
          </cell>
        </row>
        <row r="2048">
          <cell r="B2048" t="str">
            <v>Фитинг резьбовой – муфта 2" х 1 1/4" ВР VTr.240.N.0907</v>
          </cell>
          <cell r="C2048" t="str">
            <v>шт.</v>
          </cell>
          <cell r="D2048">
            <v>1</v>
          </cell>
          <cell r="E2048">
            <v>443</v>
          </cell>
          <cell r="F2048">
            <v>443</v>
          </cell>
          <cell r="G2048">
            <v>1</v>
          </cell>
          <cell r="H2048" t="str">
            <v>м</v>
          </cell>
          <cell r="I2048" t="str">
            <v>р</v>
          </cell>
          <cell r="K2048" t="str">
            <v>00-00001337</v>
          </cell>
        </row>
        <row r="2049">
          <cell r="B2049" t="str">
            <v>Фитинг резьбовой – муфта 2" х 1" ВР VTr.240.N.0906</v>
          </cell>
          <cell r="C2049" t="str">
            <v>шт.</v>
          </cell>
          <cell r="D2049">
            <v>1</v>
          </cell>
          <cell r="E2049">
            <v>460</v>
          </cell>
          <cell r="F2049">
            <v>460</v>
          </cell>
          <cell r="G2049">
            <v>1</v>
          </cell>
          <cell r="H2049" t="str">
            <v>м</v>
          </cell>
          <cell r="I2049" t="str">
            <v>р</v>
          </cell>
          <cell r="K2049" t="str">
            <v>00-00001336</v>
          </cell>
        </row>
        <row r="2050">
          <cell r="B2050" t="str">
            <v>Фитинг резьбовой – муфта 3/4" ВР VTr.270.N.0005</v>
          </cell>
          <cell r="C2050" t="str">
            <v>шт.</v>
          </cell>
          <cell r="D2050">
            <v>1</v>
          </cell>
          <cell r="E2050">
            <v>100</v>
          </cell>
          <cell r="F2050">
            <v>100</v>
          </cell>
          <cell r="G2050">
            <v>1</v>
          </cell>
          <cell r="H2050" t="str">
            <v>м</v>
          </cell>
          <cell r="I2050" t="str">
            <v>р</v>
          </cell>
          <cell r="K2050" t="str">
            <v>00-00001340</v>
          </cell>
        </row>
        <row r="2051">
          <cell r="B2051" t="str">
            <v>Фитинг резьбовой – муфта 3/4" х 1/2" ВР VTr.240.N.0504</v>
          </cell>
          <cell r="C2051" t="str">
            <v>шт.</v>
          </cell>
          <cell r="D2051">
            <v>1</v>
          </cell>
          <cell r="E2051">
            <v>102</v>
          </cell>
          <cell r="F2051">
            <v>102</v>
          </cell>
          <cell r="G2051">
            <v>1</v>
          </cell>
          <cell r="H2051" t="str">
            <v>м</v>
          </cell>
          <cell r="I2051" t="str">
            <v>р</v>
          </cell>
          <cell r="K2051" t="str">
            <v>00-00001329</v>
          </cell>
        </row>
        <row r="2052">
          <cell r="B2052" t="str">
            <v>Фитинг резьбовой – муфта разъемная 1 1/4" ВР VTr.340.N.0007</v>
          </cell>
          <cell r="C2052" t="str">
            <v>шт.</v>
          </cell>
          <cell r="D2052">
            <v>1</v>
          </cell>
          <cell r="E2052">
            <v>857</v>
          </cell>
          <cell r="F2052">
            <v>857</v>
          </cell>
          <cell r="G2052">
            <v>1</v>
          </cell>
          <cell r="H2052" t="str">
            <v>м</v>
          </cell>
          <cell r="I2052" t="str">
            <v>р</v>
          </cell>
          <cell r="K2052" t="str">
            <v>00-00001348</v>
          </cell>
        </row>
        <row r="2053">
          <cell r="B2053" t="str">
            <v>Фитинг резьбовой – муфта разъемная 1" ВР VTr.340.N.0006</v>
          </cell>
          <cell r="C2053" t="str">
            <v>шт.</v>
          </cell>
          <cell r="D2053">
            <v>1</v>
          </cell>
          <cell r="E2053">
            <v>474</v>
          </cell>
          <cell r="F2053">
            <v>474</v>
          </cell>
          <cell r="G2053">
            <v>1</v>
          </cell>
          <cell r="H2053" t="str">
            <v>м</v>
          </cell>
          <cell r="I2053" t="str">
            <v>р</v>
          </cell>
          <cell r="K2053" t="str">
            <v>00-00001347</v>
          </cell>
        </row>
        <row r="2054">
          <cell r="B2054" t="str">
            <v>Фитинг резьбовой – муфта разъемная 1/2" ВР VTr.340.N.0004</v>
          </cell>
          <cell r="C2054" t="str">
            <v>шт.</v>
          </cell>
          <cell r="D2054">
            <v>1</v>
          </cell>
          <cell r="E2054">
            <v>172</v>
          </cell>
          <cell r="F2054">
            <v>172</v>
          </cell>
          <cell r="G2054">
            <v>1</v>
          </cell>
          <cell r="H2054" t="str">
            <v>м</v>
          </cell>
          <cell r="I2054" t="str">
            <v>р</v>
          </cell>
          <cell r="K2054" t="str">
            <v>00-00001345</v>
          </cell>
        </row>
        <row r="2055">
          <cell r="B2055" t="str">
            <v>Фитинг резьбовой – муфта разъемная 3/4" ВР VTr.340.N.0005</v>
          </cell>
          <cell r="C2055" t="str">
            <v>шт.</v>
          </cell>
          <cell r="D2055">
            <v>1</v>
          </cell>
          <cell r="E2055">
            <v>313</v>
          </cell>
          <cell r="F2055">
            <v>313</v>
          </cell>
          <cell r="G2055">
            <v>1</v>
          </cell>
          <cell r="H2055" t="str">
            <v>м</v>
          </cell>
          <cell r="I2055" t="str">
            <v>р</v>
          </cell>
          <cell r="K2055" t="str">
            <v>00-00001346</v>
          </cell>
        </row>
        <row r="2056">
          <cell r="B2056" t="str">
            <v>Фитинг резьбовой – муфта разъемная хромированная 1" ВР VTr.340.C.0006</v>
          </cell>
          <cell r="C2056" t="str">
            <v>шт.</v>
          </cell>
          <cell r="D2056">
            <v>1</v>
          </cell>
          <cell r="E2056">
            <v>474</v>
          </cell>
          <cell r="F2056">
            <v>474</v>
          </cell>
          <cell r="G2056">
            <v>1</v>
          </cell>
          <cell r="H2056" t="str">
            <v>м</v>
          </cell>
          <cell r="I2056" t="str">
            <v>р</v>
          </cell>
          <cell r="K2056" t="str">
            <v>00-00001243</v>
          </cell>
        </row>
        <row r="2057">
          <cell r="B2057" t="str">
            <v>Фитинг резьбовой – муфта разъемная хромированная 1/2" ВР VTr.340.C.0004</v>
          </cell>
          <cell r="C2057" t="str">
            <v>шт.</v>
          </cell>
          <cell r="D2057">
            <v>1</v>
          </cell>
          <cell r="E2057">
            <v>172</v>
          </cell>
          <cell r="F2057">
            <v>172</v>
          </cell>
          <cell r="G2057">
            <v>1</v>
          </cell>
          <cell r="H2057" t="str">
            <v>м</v>
          </cell>
          <cell r="I2057" t="str">
            <v>р</v>
          </cell>
          <cell r="K2057" t="str">
            <v>00-00001241</v>
          </cell>
        </row>
        <row r="2058">
          <cell r="B2058" t="str">
            <v>Фитинг резьбовой – муфта разъемная хромированная 3/4" ВР VTr.340.C.0005</v>
          </cell>
          <cell r="C2058" t="str">
            <v>шт.</v>
          </cell>
          <cell r="D2058">
            <v>1</v>
          </cell>
          <cell r="E2058">
            <v>313</v>
          </cell>
          <cell r="F2058">
            <v>313</v>
          </cell>
          <cell r="G2058">
            <v>1</v>
          </cell>
          <cell r="H2058" t="str">
            <v>м</v>
          </cell>
          <cell r="I2058" t="str">
            <v>р</v>
          </cell>
          <cell r="K2058" t="str">
            <v>00-00001242</v>
          </cell>
        </row>
        <row r="2059">
          <cell r="B2059" t="str">
            <v>Фитинг резьбовой – ниппель 1 1/2" НР VTr.582.N.0008</v>
          </cell>
          <cell r="C2059" t="str">
            <v>шт.</v>
          </cell>
          <cell r="D2059">
            <v>1</v>
          </cell>
          <cell r="E2059">
            <v>259</v>
          </cell>
          <cell r="F2059">
            <v>259</v>
          </cell>
          <cell r="G2059">
            <v>1</v>
          </cell>
          <cell r="H2059" t="str">
            <v>н</v>
          </cell>
          <cell r="I2059" t="str">
            <v>р</v>
          </cell>
          <cell r="K2059" t="str">
            <v>00-00001394</v>
          </cell>
        </row>
        <row r="2060">
          <cell r="B2060" t="str">
            <v>Фитинг резьбовой – ниппель 1 1/4" НР VTr.582.N.0007</v>
          </cell>
          <cell r="C2060" t="str">
            <v>шт.</v>
          </cell>
          <cell r="D2060">
            <v>1</v>
          </cell>
          <cell r="E2060">
            <v>219</v>
          </cell>
          <cell r="F2060">
            <v>219</v>
          </cell>
          <cell r="G2060">
            <v>1</v>
          </cell>
          <cell r="H2060" t="str">
            <v>н</v>
          </cell>
          <cell r="I2060" t="str">
            <v>р</v>
          </cell>
          <cell r="K2060" t="str">
            <v>00-00001393</v>
          </cell>
        </row>
        <row r="2061">
          <cell r="B2061" t="str">
            <v>Фитинг резьбовой – ниппель 1" НР VTr.582.N.0006</v>
          </cell>
          <cell r="C2061" t="str">
            <v>шт.</v>
          </cell>
          <cell r="D2061">
            <v>1</v>
          </cell>
          <cell r="E2061">
            <v>138</v>
          </cell>
          <cell r="F2061">
            <v>138</v>
          </cell>
          <cell r="G2061">
            <v>1</v>
          </cell>
          <cell r="H2061" t="str">
            <v>н</v>
          </cell>
          <cell r="I2061" t="str">
            <v>р</v>
          </cell>
          <cell r="K2061" t="str">
            <v>00-00001392</v>
          </cell>
        </row>
        <row r="2062">
          <cell r="B2062" t="str">
            <v>Фитинг резьбовой – ниппель 1/2" НР VTr.582.N.0004</v>
          </cell>
          <cell r="C2062" t="str">
            <v>шт.</v>
          </cell>
          <cell r="D2062">
            <v>1</v>
          </cell>
          <cell r="E2062">
            <v>42</v>
          </cell>
          <cell r="F2062">
            <v>42</v>
          </cell>
          <cell r="G2062">
            <v>1</v>
          </cell>
          <cell r="H2062" t="str">
            <v>н</v>
          </cell>
          <cell r="I2062" t="str">
            <v>р</v>
          </cell>
          <cell r="K2062" t="str">
            <v>00-00001553</v>
          </cell>
        </row>
        <row r="2063">
          <cell r="B2063" t="str">
            <v>Фитинг резьбовой – ниппель 2" НР VTr.582.N.0009</v>
          </cell>
          <cell r="C2063" t="str">
            <v>шт.</v>
          </cell>
          <cell r="D2063">
            <v>1</v>
          </cell>
          <cell r="E2063">
            <v>427</v>
          </cell>
          <cell r="F2063">
            <v>427</v>
          </cell>
          <cell r="G2063">
            <v>1</v>
          </cell>
          <cell r="H2063" t="str">
            <v>н</v>
          </cell>
          <cell r="I2063" t="str">
            <v>р</v>
          </cell>
          <cell r="K2063" t="str">
            <v>00-00001395</v>
          </cell>
        </row>
        <row r="2064">
          <cell r="B2064" t="str">
            <v>Фитинг резьбовой – ниппель 3/4" НР VTr.582.N.0005</v>
          </cell>
          <cell r="C2064" t="str">
            <v>шт.</v>
          </cell>
          <cell r="D2064">
            <v>1</v>
          </cell>
          <cell r="E2064">
            <v>68</v>
          </cell>
          <cell r="F2064">
            <v>68</v>
          </cell>
          <cell r="G2064">
            <v>1</v>
          </cell>
          <cell r="H2064" t="str">
            <v>н</v>
          </cell>
          <cell r="I2064" t="str">
            <v>р</v>
          </cell>
          <cell r="K2064" t="str">
            <v>00-00001391</v>
          </cell>
        </row>
        <row r="2065">
          <cell r="B2065" t="str">
            <v>Фитинг резьбовой – ниппель переходной 1 1/2" х 1 1/4" НР VTr.580.N.0807</v>
          </cell>
          <cell r="C2065" t="str">
            <v>шт.</v>
          </cell>
          <cell r="D2065">
            <v>1</v>
          </cell>
          <cell r="E2065">
            <v>288</v>
          </cell>
          <cell r="F2065">
            <v>288</v>
          </cell>
          <cell r="G2065">
            <v>1</v>
          </cell>
          <cell r="H2065" t="str">
            <v>н</v>
          </cell>
          <cell r="I2065" t="str">
            <v>р</v>
          </cell>
          <cell r="K2065" t="str">
            <v>00-00001367</v>
          </cell>
        </row>
        <row r="2066">
          <cell r="B2066" t="str">
            <v>Фитинг резьбовой – ниппель переходной 1 1/2" х 1" НР VTr.580.N.0806</v>
          </cell>
          <cell r="C2066" t="str">
            <v>шт.</v>
          </cell>
          <cell r="D2066">
            <v>1</v>
          </cell>
          <cell r="E2066">
            <v>276</v>
          </cell>
          <cell r="F2066">
            <v>276</v>
          </cell>
          <cell r="G2066">
            <v>1</v>
          </cell>
          <cell r="H2066" t="str">
            <v>н</v>
          </cell>
          <cell r="I2066" t="str">
            <v>р</v>
          </cell>
          <cell r="K2066" t="str">
            <v>00-00001366</v>
          </cell>
        </row>
        <row r="2067">
          <cell r="B2067" t="str">
            <v>Фитинг резьбовой – ниппель переходной 1 1/2" х 1/2" НР VTr.580.N.0804</v>
          </cell>
          <cell r="C2067" t="str">
            <v>шт.</v>
          </cell>
          <cell r="D2067">
            <v>1</v>
          </cell>
          <cell r="E2067">
            <v>238</v>
          </cell>
          <cell r="F2067">
            <v>238</v>
          </cell>
          <cell r="G2067">
            <v>1</v>
          </cell>
          <cell r="H2067" t="str">
            <v>н</v>
          </cell>
          <cell r="I2067" t="str">
            <v>р</v>
          </cell>
          <cell r="K2067" t="str">
            <v>00-00001364</v>
          </cell>
        </row>
        <row r="2068">
          <cell r="B2068" t="str">
            <v>Фитинг резьбовой – ниппель переходной 1 1/2" х 3/4" НР VTr.580.N.0805</v>
          </cell>
          <cell r="C2068" t="str">
            <v>шт.</v>
          </cell>
          <cell r="D2068">
            <v>1</v>
          </cell>
          <cell r="E2068">
            <v>254</v>
          </cell>
          <cell r="F2068">
            <v>254</v>
          </cell>
          <cell r="G2068">
            <v>1</v>
          </cell>
          <cell r="H2068" t="str">
            <v>н</v>
          </cell>
          <cell r="I2068" t="str">
            <v>р</v>
          </cell>
          <cell r="K2068" t="str">
            <v>00-00001365</v>
          </cell>
        </row>
        <row r="2069">
          <cell r="B2069" t="str">
            <v>Фитинг резьбовой – ниппель переходной 1 1/4" х 1" НР VTr.580.N.0706</v>
          </cell>
          <cell r="C2069" t="str">
            <v>шт.</v>
          </cell>
          <cell r="D2069">
            <v>1</v>
          </cell>
          <cell r="E2069">
            <v>216</v>
          </cell>
          <cell r="F2069">
            <v>216</v>
          </cell>
          <cell r="G2069">
            <v>1</v>
          </cell>
          <cell r="H2069" t="str">
            <v>н</v>
          </cell>
          <cell r="I2069" t="str">
            <v>р</v>
          </cell>
          <cell r="K2069" t="str">
            <v>00-00001363</v>
          </cell>
        </row>
        <row r="2070">
          <cell r="B2070" t="str">
            <v>Фитинг резьбовой – ниппель переходной 1 1/4" х 1/2" НР VTr.580.N.0704</v>
          </cell>
          <cell r="C2070" t="str">
            <v>шт.</v>
          </cell>
          <cell r="D2070">
            <v>1</v>
          </cell>
          <cell r="E2070">
            <v>210</v>
          </cell>
          <cell r="F2070">
            <v>210</v>
          </cell>
          <cell r="G2070">
            <v>1</v>
          </cell>
          <cell r="H2070" t="str">
            <v>н</v>
          </cell>
          <cell r="I2070" t="str">
            <v>р</v>
          </cell>
          <cell r="K2070" t="str">
            <v>00-00001361</v>
          </cell>
        </row>
        <row r="2071">
          <cell r="B2071" t="str">
            <v>Фитинг резьбовой – ниппель переходной 1 1/4" х 3/4" НР VTr.580.N.0705</v>
          </cell>
          <cell r="C2071" t="str">
            <v>шт.</v>
          </cell>
          <cell r="D2071">
            <v>1</v>
          </cell>
          <cell r="E2071">
            <v>210</v>
          </cell>
          <cell r="F2071">
            <v>210</v>
          </cell>
          <cell r="G2071">
            <v>1</v>
          </cell>
          <cell r="H2071" t="str">
            <v>н</v>
          </cell>
          <cell r="I2071" t="str">
            <v>р</v>
          </cell>
          <cell r="K2071" t="str">
            <v>00-00001362</v>
          </cell>
        </row>
        <row r="2072">
          <cell r="B2072" t="str">
            <v>Фитинг резьбовой – ниппель переходной 1" х 1/2" НР VTr.580.N.0604</v>
          </cell>
          <cell r="C2072" t="str">
            <v>шт.</v>
          </cell>
          <cell r="D2072">
            <v>1</v>
          </cell>
          <cell r="E2072">
            <v>116</v>
          </cell>
          <cell r="F2072">
            <v>116</v>
          </cell>
          <cell r="G2072">
            <v>1</v>
          </cell>
          <cell r="H2072" t="str">
            <v>н</v>
          </cell>
          <cell r="I2072" t="str">
            <v>р</v>
          </cell>
          <cell r="K2072" t="str">
            <v>00-00001359</v>
          </cell>
        </row>
        <row r="2073">
          <cell r="B2073" t="str">
            <v>Фитинг резьбовой – ниппель переходной 1" х 3/4" НР VTr.580.N.0605</v>
          </cell>
          <cell r="C2073" t="str">
            <v>шт.</v>
          </cell>
          <cell r="D2073">
            <v>1</v>
          </cell>
          <cell r="E2073">
            <v>125</v>
          </cell>
          <cell r="F2073">
            <v>125</v>
          </cell>
          <cell r="G2073">
            <v>1</v>
          </cell>
          <cell r="H2073" t="str">
            <v>н</v>
          </cell>
          <cell r="I2073" t="str">
            <v>р</v>
          </cell>
          <cell r="K2073" t="str">
            <v>00-00001360</v>
          </cell>
        </row>
        <row r="2074">
          <cell r="B2074" t="str">
            <v>Фитинг резьбовой – ниппель переходной 1/2" х 1/4" НР VTr.580.N.0402</v>
          </cell>
          <cell r="C2074" t="str">
            <v>шт.</v>
          </cell>
          <cell r="D2074">
            <v>1</v>
          </cell>
          <cell r="E2074">
            <v>37</v>
          </cell>
          <cell r="F2074">
            <v>37</v>
          </cell>
          <cell r="G2074">
            <v>1</v>
          </cell>
          <cell r="H2074" t="str">
            <v>н</v>
          </cell>
          <cell r="I2074" t="str">
            <v>р</v>
          </cell>
          <cell r="K2074" t="str">
            <v>00-00001356</v>
          </cell>
        </row>
        <row r="2075">
          <cell r="B2075" t="str">
            <v>Фитинг резьбовой – ниппель переходной 1/2" х 3/8" НР VTr.580.N.0403</v>
          </cell>
          <cell r="C2075" t="str">
            <v>шт.</v>
          </cell>
          <cell r="D2075">
            <v>1</v>
          </cell>
          <cell r="E2075">
            <v>41</v>
          </cell>
          <cell r="F2075">
            <v>41</v>
          </cell>
          <cell r="G2075">
            <v>1</v>
          </cell>
          <cell r="H2075" t="str">
            <v>н</v>
          </cell>
          <cell r="I2075" t="str">
            <v>р</v>
          </cell>
          <cell r="K2075" t="str">
            <v>00-00001357</v>
          </cell>
        </row>
        <row r="2076">
          <cell r="B2076" t="str">
            <v>Фитинг резьбовой – ниппель переходной 2" х 1 1/2" НР VTr.580.N.0908</v>
          </cell>
          <cell r="C2076" t="str">
            <v>шт.</v>
          </cell>
          <cell r="D2076">
            <v>1</v>
          </cell>
          <cell r="E2076">
            <v>414</v>
          </cell>
          <cell r="F2076">
            <v>414</v>
          </cell>
          <cell r="G2076">
            <v>1</v>
          </cell>
          <cell r="H2076" t="str">
            <v>н</v>
          </cell>
          <cell r="I2076" t="str">
            <v>р</v>
          </cell>
          <cell r="K2076" t="str">
            <v>00-00001372</v>
          </cell>
        </row>
        <row r="2077">
          <cell r="B2077" t="str">
            <v>Фитинг резьбовой – ниппель переходной 2" х 1 1/4" НР VTr.580.N.0907</v>
          </cell>
          <cell r="C2077" t="str">
            <v>шт.</v>
          </cell>
          <cell r="D2077">
            <v>1</v>
          </cell>
          <cell r="E2077">
            <v>431</v>
          </cell>
          <cell r="F2077">
            <v>431</v>
          </cell>
          <cell r="G2077">
            <v>1</v>
          </cell>
          <cell r="H2077" t="str">
            <v>н</v>
          </cell>
          <cell r="I2077" t="str">
            <v>р</v>
          </cell>
          <cell r="K2077" t="str">
            <v>00-00001371</v>
          </cell>
        </row>
        <row r="2078">
          <cell r="B2078" t="str">
            <v>Фитинг резьбовой – ниппель переходной 2" х 1" НР VTr.580.N.0906</v>
          </cell>
          <cell r="C2078" t="str">
            <v>шт.</v>
          </cell>
          <cell r="D2078">
            <v>1</v>
          </cell>
          <cell r="E2078">
            <v>413</v>
          </cell>
          <cell r="F2078">
            <v>413</v>
          </cell>
          <cell r="G2078">
            <v>1</v>
          </cell>
          <cell r="H2078" t="str">
            <v>н</v>
          </cell>
          <cell r="I2078" t="str">
            <v>р</v>
          </cell>
          <cell r="K2078" t="str">
            <v>00-00001370</v>
          </cell>
        </row>
        <row r="2079">
          <cell r="B2079" t="str">
            <v>Фитинг резьбовой – ниппель переходной 2" х 1/2" НР VTr.580.N.0904</v>
          </cell>
          <cell r="C2079" t="str">
            <v>шт.</v>
          </cell>
          <cell r="D2079">
            <v>1</v>
          </cell>
          <cell r="E2079">
            <v>404</v>
          </cell>
          <cell r="F2079">
            <v>404</v>
          </cell>
          <cell r="G2079">
            <v>1</v>
          </cell>
          <cell r="H2079" t="str">
            <v>н</v>
          </cell>
          <cell r="I2079" t="str">
            <v>р</v>
          </cell>
          <cell r="K2079" t="str">
            <v>00-00001368</v>
          </cell>
        </row>
        <row r="2080">
          <cell r="B2080" t="str">
            <v>Фитинг резьбовой – ниппель переходной 2" х 3/4" НР VTr.580.N.0905</v>
          </cell>
          <cell r="C2080" t="str">
            <v>шт.</v>
          </cell>
          <cell r="D2080">
            <v>1</v>
          </cell>
          <cell r="E2080">
            <v>416</v>
          </cell>
          <cell r="F2080">
            <v>416</v>
          </cell>
          <cell r="G2080">
            <v>1</v>
          </cell>
          <cell r="H2080" t="str">
            <v>н</v>
          </cell>
          <cell r="I2080" t="str">
            <v>р</v>
          </cell>
          <cell r="K2080" t="str">
            <v>00-00001369</v>
          </cell>
        </row>
        <row r="2081">
          <cell r="B2081" t="str">
            <v>Фитинг резьбовой – ниппель переходной 3/4" х 1/2" НР VTr.580.N.0504</v>
          </cell>
          <cell r="C2081" t="str">
            <v>шт.</v>
          </cell>
          <cell r="D2081">
            <v>1</v>
          </cell>
          <cell r="E2081">
            <v>60</v>
          </cell>
          <cell r="F2081">
            <v>60</v>
          </cell>
          <cell r="G2081">
            <v>1</v>
          </cell>
          <cell r="H2081" t="str">
            <v>н</v>
          </cell>
          <cell r="I2081" t="str">
            <v>р</v>
          </cell>
          <cell r="K2081" t="str">
            <v>00-00001358</v>
          </cell>
        </row>
        <row r="2082">
          <cell r="B2082" t="str">
            <v>Фитинг резьбовой – ниппель переходной 3/8" х 1/4" НР VTr.580.N.0302</v>
          </cell>
          <cell r="C2082" t="str">
            <v>шт.</v>
          </cell>
          <cell r="D2082">
            <v>1</v>
          </cell>
          <cell r="E2082">
            <v>27</v>
          </cell>
          <cell r="F2082">
            <v>27</v>
          </cell>
          <cell r="G2082">
            <v>1</v>
          </cell>
          <cell r="H2082" t="str">
            <v>н</v>
          </cell>
          <cell r="I2082" t="str">
            <v>р</v>
          </cell>
          <cell r="K2082" t="str">
            <v>00-00001355</v>
          </cell>
        </row>
        <row r="2083">
          <cell r="B2083" t="str">
            <v>Фитинг резьбовой – ниппель под сгонный ключ 1/2" НР VTr.651.N.0004</v>
          </cell>
          <cell r="C2083" t="str">
            <v>шт.</v>
          </cell>
          <cell r="D2083">
            <v>1</v>
          </cell>
          <cell r="E2083">
            <v>78</v>
          </cell>
          <cell r="F2083">
            <v>78</v>
          </cell>
          <cell r="G2083">
            <v>1</v>
          </cell>
          <cell r="H2083" t="str">
            <v>н</v>
          </cell>
          <cell r="I2083" t="str">
            <v>р</v>
          </cell>
          <cell r="K2083" t="str">
            <v>00-00001433</v>
          </cell>
        </row>
        <row r="2084">
          <cell r="B2084" t="str">
            <v>Фитинг резьбовой – ниппель под сгонный ключ 3/4" НР VTr.651.N.0005</v>
          </cell>
          <cell r="C2084" t="str">
            <v>шт.</v>
          </cell>
          <cell r="D2084">
            <v>1</v>
          </cell>
          <cell r="E2084">
            <v>128</v>
          </cell>
          <cell r="F2084">
            <v>128</v>
          </cell>
          <cell r="G2084">
            <v>1</v>
          </cell>
          <cell r="H2084" t="str">
            <v>н</v>
          </cell>
          <cell r="I2084" t="str">
            <v>р</v>
          </cell>
          <cell r="K2084" t="str">
            <v>00-00001432</v>
          </cell>
        </row>
        <row r="2085">
          <cell r="B2085" t="str">
            <v>Фитинг резьбовой – ниппель с переходом на «евроконус» 1/2 НР х 3/4", "евроконус" VTr.580.NE.040E</v>
          </cell>
          <cell r="C2085" t="str">
            <v>шт.</v>
          </cell>
          <cell r="D2085">
            <v>1</v>
          </cell>
          <cell r="E2085">
            <v>86</v>
          </cell>
          <cell r="F2085">
            <v>86</v>
          </cell>
          <cell r="G2085">
            <v>1</v>
          </cell>
          <cell r="H2085" t="str">
            <v>н</v>
          </cell>
          <cell r="I2085" t="str">
            <v>р*евроконус</v>
          </cell>
          <cell r="K2085" t="str">
            <v>00-00001491</v>
          </cell>
        </row>
        <row r="2086">
          <cell r="B2086" t="str">
            <v>Фитинг резьбовой – переходник 1 1/2" х 1" ВР-НР VTr.592.N.0806</v>
          </cell>
          <cell r="C2086" t="str">
            <v>шт.</v>
          </cell>
          <cell r="D2086">
            <v>1</v>
          </cell>
          <cell r="E2086">
            <v>319</v>
          </cell>
          <cell r="F2086">
            <v>319</v>
          </cell>
          <cell r="G2086">
            <v>1</v>
          </cell>
          <cell r="H2086" t="str">
            <v>п</v>
          </cell>
          <cell r="I2086" t="str">
            <v>р</v>
          </cell>
          <cell r="K2086" t="str">
            <v>00-00001421</v>
          </cell>
        </row>
        <row r="2087">
          <cell r="B2087" t="str">
            <v>Фитинг резьбовой – переходник 1 1/2"х 1 1/4" ВР-НР VTr.592.N.0807</v>
          </cell>
          <cell r="C2087" t="str">
            <v>шт.</v>
          </cell>
          <cell r="D2087">
            <v>1</v>
          </cell>
          <cell r="E2087">
            <v>387</v>
          </cell>
          <cell r="F2087">
            <v>387</v>
          </cell>
          <cell r="G2087">
            <v>1</v>
          </cell>
          <cell r="H2087" t="str">
            <v>п</v>
          </cell>
          <cell r="I2087" t="str">
            <v>р</v>
          </cell>
          <cell r="K2087" t="str">
            <v>00-00001417</v>
          </cell>
        </row>
        <row r="2088">
          <cell r="B2088" t="str">
            <v>Фитинг резьбовой – переходник 1 1/4" х 1" ВР-НР VTr.592.N.0706</v>
          </cell>
          <cell r="C2088" t="str">
            <v>шт.</v>
          </cell>
          <cell r="D2088">
            <v>1</v>
          </cell>
          <cell r="E2088">
            <v>238</v>
          </cell>
          <cell r="F2088">
            <v>238</v>
          </cell>
          <cell r="G2088">
            <v>1</v>
          </cell>
          <cell r="H2088" t="str">
            <v>п</v>
          </cell>
          <cell r="I2088" t="str">
            <v>р</v>
          </cell>
          <cell r="K2088" t="str">
            <v>00-00001416</v>
          </cell>
        </row>
        <row r="2089">
          <cell r="B2089" t="str">
            <v>Фитинг резьбовой – переходник 1 1/4" х 1/2" ВР-НР VTr.592.N.0704</v>
          </cell>
          <cell r="C2089" t="str">
            <v>шт.</v>
          </cell>
          <cell r="D2089">
            <v>1</v>
          </cell>
          <cell r="E2089">
            <v>207</v>
          </cell>
          <cell r="F2089">
            <v>207</v>
          </cell>
          <cell r="G2089">
            <v>1</v>
          </cell>
          <cell r="H2089" t="str">
            <v>п</v>
          </cell>
          <cell r="I2089" t="str">
            <v>р</v>
          </cell>
          <cell r="K2089" t="str">
            <v>00-00001414</v>
          </cell>
        </row>
        <row r="2090">
          <cell r="B2090" t="str">
            <v>Фитинг резьбовой – переходник 1 1/4" х 3/4" ВР-НР VTr.592.N.0705</v>
          </cell>
          <cell r="C2090" t="str">
            <v>шт.</v>
          </cell>
          <cell r="D2090">
            <v>1</v>
          </cell>
          <cell r="E2090">
            <v>211</v>
          </cell>
          <cell r="F2090">
            <v>211</v>
          </cell>
          <cell r="G2090">
            <v>1</v>
          </cell>
          <cell r="H2090" t="str">
            <v>п</v>
          </cell>
          <cell r="I2090" t="str">
            <v>р</v>
          </cell>
          <cell r="K2090" t="str">
            <v>00-00001415</v>
          </cell>
        </row>
        <row r="2091">
          <cell r="B2091" t="str">
            <v>Фитинг резьбовой – переходник 1" х 1/2" ВР-НР VTr.592.N.0604</v>
          </cell>
          <cell r="C2091" t="str">
            <v>шт.</v>
          </cell>
          <cell r="D2091">
            <v>1</v>
          </cell>
          <cell r="E2091">
            <v>105</v>
          </cell>
          <cell r="F2091">
            <v>105</v>
          </cell>
          <cell r="G2091">
            <v>1</v>
          </cell>
          <cell r="H2091" t="str">
            <v>п</v>
          </cell>
          <cell r="I2091" t="str">
            <v>р</v>
          </cell>
          <cell r="K2091" t="str">
            <v>00-00001412</v>
          </cell>
        </row>
        <row r="2092">
          <cell r="B2092" t="str">
            <v>Фитинг резьбовой – переходник 1" х 3/4" ВР-НР VTr.592.N.0605</v>
          </cell>
          <cell r="C2092" t="str">
            <v>шт.</v>
          </cell>
          <cell r="D2092">
            <v>1</v>
          </cell>
          <cell r="E2092">
            <v>106</v>
          </cell>
          <cell r="F2092">
            <v>106</v>
          </cell>
          <cell r="G2092">
            <v>1</v>
          </cell>
          <cell r="H2092" t="str">
            <v>п</v>
          </cell>
          <cell r="I2092" t="str">
            <v>р</v>
          </cell>
          <cell r="K2092" t="str">
            <v>00-00001413</v>
          </cell>
        </row>
        <row r="2093">
          <cell r="B2093" t="str">
            <v>Фитинг резьбовой – переходник 1/2" х 1/4" ВР-НР VTr.592.N.0402</v>
          </cell>
          <cell r="C2093" t="str">
            <v>шт.</v>
          </cell>
          <cell r="D2093">
            <v>1</v>
          </cell>
          <cell r="E2093">
            <v>43</v>
          </cell>
          <cell r="F2093">
            <v>43</v>
          </cell>
          <cell r="G2093">
            <v>1</v>
          </cell>
          <cell r="H2093" t="str">
            <v>п</v>
          </cell>
          <cell r="I2093" t="str">
            <v>р</v>
          </cell>
          <cell r="K2093" t="str">
            <v>00-00001409</v>
          </cell>
        </row>
        <row r="2094">
          <cell r="B2094" t="str">
            <v>Фитинг резьбовой – переходник 1/2" х 3/8" ВР-НР VTr.592.N.0403</v>
          </cell>
          <cell r="C2094" t="str">
            <v>шт.</v>
          </cell>
          <cell r="D2094">
            <v>1</v>
          </cell>
          <cell r="E2094">
            <v>45</v>
          </cell>
          <cell r="F2094">
            <v>45</v>
          </cell>
          <cell r="G2094">
            <v>1</v>
          </cell>
          <cell r="H2094" t="str">
            <v>п</v>
          </cell>
          <cell r="I2094" t="str">
            <v>р</v>
          </cell>
          <cell r="K2094" t="str">
            <v>00-00001410</v>
          </cell>
        </row>
        <row r="2095">
          <cell r="B2095" t="str">
            <v>Фитинг резьбовой – переходник 2" х 1 1/2" ВР-НР VTr.592.N.0908</v>
          </cell>
          <cell r="C2095" t="str">
            <v>шт.</v>
          </cell>
          <cell r="D2095">
            <v>1</v>
          </cell>
          <cell r="E2095">
            <v>507</v>
          </cell>
          <cell r="F2095">
            <v>507</v>
          </cell>
          <cell r="G2095">
            <v>1</v>
          </cell>
          <cell r="H2095" t="str">
            <v>п</v>
          </cell>
          <cell r="I2095" t="str">
            <v>р</v>
          </cell>
          <cell r="K2095" t="str">
            <v>00-00001420</v>
          </cell>
        </row>
        <row r="2096">
          <cell r="B2096" t="str">
            <v>Фитинг резьбовой – переходник 2" х 1 1/4" ВР-НР VTr.592.N.0907</v>
          </cell>
          <cell r="C2096" t="str">
            <v>шт.</v>
          </cell>
          <cell r="D2096">
            <v>1</v>
          </cell>
          <cell r="E2096">
            <v>529</v>
          </cell>
          <cell r="F2096">
            <v>529</v>
          </cell>
          <cell r="G2096">
            <v>1</v>
          </cell>
          <cell r="H2096" t="str">
            <v>п</v>
          </cell>
          <cell r="I2096" t="str">
            <v>р</v>
          </cell>
          <cell r="K2096" t="str">
            <v>00-00001419</v>
          </cell>
        </row>
        <row r="2097">
          <cell r="B2097" t="str">
            <v>Фитинг резьбовой – переходник 2" х 1" ВР-НР VTr.592.N.0906</v>
          </cell>
          <cell r="C2097" t="str">
            <v>шт.</v>
          </cell>
          <cell r="D2097">
            <v>1</v>
          </cell>
          <cell r="E2097">
            <v>481</v>
          </cell>
          <cell r="F2097">
            <v>481</v>
          </cell>
          <cell r="G2097">
            <v>1</v>
          </cell>
          <cell r="H2097" t="str">
            <v>п</v>
          </cell>
          <cell r="I2097" t="str">
            <v>р</v>
          </cell>
          <cell r="K2097" t="str">
            <v>00-00001418</v>
          </cell>
        </row>
        <row r="2098">
          <cell r="B2098" t="str">
            <v>Фитинг резьбовой – переходник 3/4" х 1/2" ВР-НР VTr.592.N.0504</v>
          </cell>
          <cell r="C2098" t="str">
            <v>шт.</v>
          </cell>
          <cell r="D2098">
            <v>1</v>
          </cell>
          <cell r="E2098">
            <v>93</v>
          </cell>
          <cell r="F2098">
            <v>93</v>
          </cell>
          <cell r="G2098">
            <v>1</v>
          </cell>
          <cell r="H2098" t="str">
            <v>п</v>
          </cell>
          <cell r="I2098" t="str">
            <v>р</v>
          </cell>
          <cell r="K2098" t="str">
            <v>00-00001411</v>
          </cell>
        </row>
        <row r="2099">
          <cell r="B2099" t="str">
            <v>Фитинг резьбовой – переходник 3/8" х 1/4" ВР-НР VTr.592.N.0302</v>
          </cell>
          <cell r="C2099" t="str">
            <v>шт.</v>
          </cell>
          <cell r="D2099">
            <v>1</v>
          </cell>
          <cell r="E2099">
            <v>31</v>
          </cell>
          <cell r="F2099">
            <v>31</v>
          </cell>
          <cell r="G2099">
            <v>1</v>
          </cell>
          <cell r="H2099" t="str">
            <v>п</v>
          </cell>
          <cell r="I2099" t="str">
            <v>р</v>
          </cell>
          <cell r="K2099" t="str">
            <v>00-00001408</v>
          </cell>
        </row>
        <row r="2100">
          <cell r="B2100" t="str">
            <v>Фитинг резьбовой – переходник на «евроконус» 1/2 ВР x 3/4", "евроконус" VTr.592.NE.040E</v>
          </cell>
          <cell r="C2100" t="str">
            <v>шт.</v>
          </cell>
          <cell r="D2100">
            <v>1</v>
          </cell>
          <cell r="E2100">
            <v>104</v>
          </cell>
          <cell r="F2100">
            <v>104</v>
          </cell>
          <cell r="G2100">
            <v>1</v>
          </cell>
          <cell r="I2100" t="str">
            <v>фитинг-р</v>
          </cell>
          <cell r="K2100" t="str">
            <v>00-00001493</v>
          </cell>
        </row>
        <row r="2101">
          <cell r="B2101" t="str">
            <v>Фитинг резьбовой – переходник на «евроконус» 3/4 ВР x 3/4", "евроконус" VTr.592.NE.050E</v>
          </cell>
          <cell r="C2101" t="str">
            <v>шт.</v>
          </cell>
          <cell r="D2101">
            <v>1</v>
          </cell>
          <cell r="E2101">
            <v>119</v>
          </cell>
          <cell r="F2101">
            <v>119</v>
          </cell>
          <cell r="G2101">
            <v>1</v>
          </cell>
          <cell r="I2101" t="str">
            <v>фитинг-р</v>
          </cell>
          <cell r="K2101" t="str">
            <v>00-00001492</v>
          </cell>
        </row>
        <row r="2102">
          <cell r="B2102" t="str">
            <v>Фитинг резьбовой – сгон разъемный 1 1/2" ВР-НР VTr.341.N.0008</v>
          </cell>
          <cell r="C2102" t="str">
            <v>шт.</v>
          </cell>
          <cell r="D2102">
            <v>1</v>
          </cell>
          <cell r="E2102">
            <v>953</v>
          </cell>
          <cell r="F2102">
            <v>953</v>
          </cell>
          <cell r="G2102">
            <v>1</v>
          </cell>
          <cell r="I2102" t="str">
            <v>фитинг-р</v>
          </cell>
          <cell r="K2102" t="str">
            <v>00-00001353</v>
          </cell>
        </row>
        <row r="2103">
          <cell r="B2103" t="str">
            <v>Фитинг резьбовой – сгон разъемный 1 1/4" ВР-НР VTr.341.N.0007</v>
          </cell>
          <cell r="C2103" t="str">
            <v>шт.</v>
          </cell>
          <cell r="D2103">
            <v>1</v>
          </cell>
          <cell r="E2103">
            <v>645</v>
          </cell>
          <cell r="F2103">
            <v>645</v>
          </cell>
          <cell r="G2103">
            <v>1</v>
          </cell>
          <cell r="I2103" t="str">
            <v>фитинг-р</v>
          </cell>
          <cell r="K2103" t="str">
            <v>00-00001352</v>
          </cell>
        </row>
        <row r="2104">
          <cell r="B2104" t="str">
            <v>Фитинг резьбовой – сгон разъемный 1" ВР-НР VTr.341.N.0006</v>
          </cell>
          <cell r="C2104" t="str">
            <v>шт.</v>
          </cell>
          <cell r="D2104">
            <v>1</v>
          </cell>
          <cell r="E2104">
            <v>407</v>
          </cell>
          <cell r="F2104">
            <v>407</v>
          </cell>
          <cell r="G2104">
            <v>1</v>
          </cell>
          <cell r="I2104" t="str">
            <v>фитинг-р</v>
          </cell>
          <cell r="K2104" t="str">
            <v>00-00001351</v>
          </cell>
        </row>
        <row r="2105">
          <cell r="B2105" t="str">
            <v>Фитинг резьбовой – сгон разъемный 1/2" ВР-НР VTr.341.N.0004</v>
          </cell>
          <cell r="C2105" t="str">
            <v>шт.</v>
          </cell>
          <cell r="D2105">
            <v>1</v>
          </cell>
          <cell r="E2105">
            <v>133</v>
          </cell>
          <cell r="F2105">
            <v>133</v>
          </cell>
          <cell r="G2105">
            <v>1</v>
          </cell>
          <cell r="I2105" t="str">
            <v>фитинг-р</v>
          </cell>
          <cell r="K2105" t="str">
            <v>00-00001349</v>
          </cell>
        </row>
        <row r="2106">
          <cell r="B2106" t="str">
            <v>Фитинг резьбовой – сгон разъемный 2" ВР-НР VTr.341.N.0009</v>
          </cell>
          <cell r="C2106" t="str">
            <v>шт.</v>
          </cell>
          <cell r="D2106">
            <v>1</v>
          </cell>
          <cell r="E2106">
            <v>2086</v>
          </cell>
          <cell r="F2106">
            <v>2086</v>
          </cell>
          <cell r="G2106">
            <v>1</v>
          </cell>
          <cell r="I2106" t="str">
            <v>фитинг-р</v>
          </cell>
          <cell r="K2106" t="str">
            <v>00-00001354</v>
          </cell>
        </row>
        <row r="2107">
          <cell r="B2107" t="str">
            <v>Фитинг резьбовой – сгон разъемный 3/4" ВР-НР VTr.341.N.0005</v>
          </cell>
          <cell r="C2107" t="str">
            <v>шт.</v>
          </cell>
          <cell r="D2107">
            <v>1</v>
          </cell>
          <cell r="E2107">
            <v>215</v>
          </cell>
          <cell r="F2107">
            <v>215</v>
          </cell>
          <cell r="G2107">
            <v>1</v>
          </cell>
          <cell r="I2107" t="str">
            <v>фитинг-р</v>
          </cell>
          <cell r="K2107" t="str">
            <v>00-00001350</v>
          </cell>
        </row>
        <row r="2108">
          <cell r="B2108" t="str">
            <v>Фитинг резьбовой – сгон угловой разъемный 1 1/4" ВР-НР VTr.098.N.0007</v>
          </cell>
          <cell r="C2108" t="str">
            <v>шт.</v>
          </cell>
          <cell r="D2108">
            <v>1</v>
          </cell>
          <cell r="E2108">
            <v>843</v>
          </cell>
          <cell r="F2108">
            <v>843</v>
          </cell>
          <cell r="G2108">
            <v>1</v>
          </cell>
          <cell r="I2108" t="str">
            <v>фитинг-р</v>
          </cell>
          <cell r="K2108" t="str">
            <v>00-00001277</v>
          </cell>
        </row>
        <row r="2109">
          <cell r="B2109" t="str">
            <v>Фитинг резьбовой – сгон угловой разъемный 1" ВР-НР VTr.098.N.0006</v>
          </cell>
          <cell r="C2109" t="str">
            <v>шт.</v>
          </cell>
          <cell r="D2109">
            <v>1</v>
          </cell>
          <cell r="E2109">
            <v>514</v>
          </cell>
          <cell r="F2109">
            <v>514</v>
          </cell>
          <cell r="G2109">
            <v>1</v>
          </cell>
          <cell r="I2109" t="str">
            <v>фитинг-р</v>
          </cell>
          <cell r="K2109" t="str">
            <v>00-00001276</v>
          </cell>
        </row>
        <row r="2110">
          <cell r="B2110" t="str">
            <v>Фитинг резьбовой – сгон угловой разъемный 1/2" ВР-НР VTr.098.N.0004</v>
          </cell>
          <cell r="C2110" t="str">
            <v>шт.</v>
          </cell>
          <cell r="D2110">
            <v>1</v>
          </cell>
          <cell r="E2110">
            <v>172</v>
          </cell>
          <cell r="F2110">
            <v>172</v>
          </cell>
          <cell r="G2110">
            <v>1</v>
          </cell>
          <cell r="I2110" t="str">
            <v>фитинг-р</v>
          </cell>
          <cell r="K2110" t="str">
            <v>00-00001274</v>
          </cell>
        </row>
        <row r="2111">
          <cell r="B2111" t="str">
            <v>Фитинг резьбовой – сгон угловой разъемный 3/4" ВР-НР VTr.098.N.0005</v>
          </cell>
          <cell r="C2111" t="str">
            <v>шт.</v>
          </cell>
          <cell r="D2111">
            <v>1</v>
          </cell>
          <cell r="E2111">
            <v>273</v>
          </cell>
          <cell r="F2111">
            <v>273</v>
          </cell>
          <cell r="G2111">
            <v>1</v>
          </cell>
          <cell r="I2111" t="str">
            <v>фитинг-р</v>
          </cell>
          <cell r="K2111" t="str">
            <v>00-00001275</v>
          </cell>
        </row>
        <row r="2112">
          <cell r="B2112" t="str">
            <v>Фитинг резьбовой – сгон-отсекатель разъемный 1" VT.538.N.06</v>
          </cell>
          <cell r="C2112" t="str">
            <v>шт.</v>
          </cell>
          <cell r="D2112">
            <v>1</v>
          </cell>
          <cell r="E2112">
            <v>626</v>
          </cell>
          <cell r="F2112">
            <v>626</v>
          </cell>
          <cell r="G2112">
            <v>1</v>
          </cell>
          <cell r="H2112" t="str">
            <v>РБ</v>
          </cell>
          <cell r="K2112" t="str">
            <v>00-00001889</v>
          </cell>
        </row>
        <row r="2113">
          <cell r="B2113" t="str">
            <v>Фитинг резьбовой – сгон-отсекатель разъемный 3/4" VT.538.N.05</v>
          </cell>
          <cell r="C2113" t="str">
            <v>шт.</v>
          </cell>
          <cell r="D2113">
            <v>1</v>
          </cell>
          <cell r="E2113">
            <v>366</v>
          </cell>
          <cell r="F2113">
            <v>366</v>
          </cell>
          <cell r="G2113">
            <v>1</v>
          </cell>
          <cell r="H2113" t="str">
            <v>РБ</v>
          </cell>
          <cell r="K2113" t="str">
            <v>00-00001888</v>
          </cell>
        </row>
        <row r="2114">
          <cell r="B2114" t="str">
            <v>Фитинг резьбовой – тройник 1 1/2" ВР VTr.130.N.0008</v>
          </cell>
          <cell r="C2114" t="str">
            <v>шт.</v>
          </cell>
          <cell r="D2114">
            <v>1</v>
          </cell>
          <cell r="E2114">
            <v>845</v>
          </cell>
          <cell r="F2114">
            <v>845</v>
          </cell>
          <cell r="G2114">
            <v>1</v>
          </cell>
          <cell r="H2114" t="str">
            <v>т</v>
          </cell>
          <cell r="I2114" t="str">
            <v>р</v>
          </cell>
          <cell r="K2114" t="str">
            <v>00-00001282</v>
          </cell>
        </row>
        <row r="2115">
          <cell r="B2115" t="str">
            <v>Фитинг резьбовой – тройник 1 1/4" ВР VTr.130.N.0007</v>
          </cell>
          <cell r="C2115" t="str">
            <v>шт.</v>
          </cell>
          <cell r="D2115">
            <v>1</v>
          </cell>
          <cell r="E2115">
            <v>707</v>
          </cell>
          <cell r="F2115">
            <v>707</v>
          </cell>
          <cell r="G2115">
            <v>1</v>
          </cell>
          <cell r="H2115" t="str">
            <v>т</v>
          </cell>
          <cell r="I2115" t="str">
            <v>р</v>
          </cell>
          <cell r="K2115" t="str">
            <v>00-00001281</v>
          </cell>
        </row>
        <row r="2116">
          <cell r="B2116" t="str">
            <v>Фитинг резьбовой – тройник 1 1/4" х 1" х 1 1/4" ВР VTr.750.N.0706</v>
          </cell>
          <cell r="C2116" t="str">
            <v>шт.</v>
          </cell>
          <cell r="D2116">
            <v>1</v>
          </cell>
          <cell r="E2116">
            <v>652</v>
          </cell>
          <cell r="F2116">
            <v>652</v>
          </cell>
          <cell r="G2116">
            <v>1</v>
          </cell>
          <cell r="H2116" t="str">
            <v>т</v>
          </cell>
          <cell r="I2116" t="str">
            <v>р</v>
          </cell>
          <cell r="K2116" t="str">
            <v>00-00001468</v>
          </cell>
        </row>
        <row r="2117">
          <cell r="B2117" t="str">
            <v>Фитинг резьбовой – тройник 1 1/4" х 1/2" х 1 1/4" ВР VTr.750.N.0704</v>
          </cell>
          <cell r="C2117" t="str">
            <v>шт.</v>
          </cell>
          <cell r="D2117">
            <v>1</v>
          </cell>
          <cell r="E2117">
            <v>582</v>
          </cell>
          <cell r="F2117">
            <v>582</v>
          </cell>
          <cell r="G2117">
            <v>1</v>
          </cell>
          <cell r="H2117" t="str">
            <v>т</v>
          </cell>
          <cell r="I2117" t="str">
            <v>р</v>
          </cell>
          <cell r="K2117" t="str">
            <v>00-00001466</v>
          </cell>
        </row>
        <row r="2118">
          <cell r="B2118" t="str">
            <v>Фитинг резьбовой – тройник 1 1/4" х 3/4" х 1 1/4" ВР VTr.750.N.0705</v>
          </cell>
          <cell r="C2118" t="str">
            <v>шт.</v>
          </cell>
          <cell r="D2118">
            <v>1</v>
          </cell>
          <cell r="E2118">
            <v>553</v>
          </cell>
          <cell r="F2118">
            <v>553</v>
          </cell>
          <cell r="G2118">
            <v>1</v>
          </cell>
          <cell r="H2118" t="str">
            <v>т</v>
          </cell>
          <cell r="I2118" t="str">
            <v>р</v>
          </cell>
          <cell r="K2118" t="str">
            <v>00-00001467</v>
          </cell>
        </row>
        <row r="2119">
          <cell r="B2119" t="str">
            <v>Фитинг резьбовой – тройник 1" ВР VTr.130.N.0006</v>
          </cell>
          <cell r="C2119" t="str">
            <v>шт.</v>
          </cell>
          <cell r="D2119">
            <v>1</v>
          </cell>
          <cell r="E2119">
            <v>371</v>
          </cell>
          <cell r="F2119">
            <v>371</v>
          </cell>
          <cell r="G2119">
            <v>1</v>
          </cell>
          <cell r="H2119" t="str">
            <v>т</v>
          </cell>
          <cell r="I2119" t="str">
            <v>р</v>
          </cell>
          <cell r="K2119" t="str">
            <v>00-00001280</v>
          </cell>
        </row>
        <row r="2120">
          <cell r="B2120" t="str">
            <v>Фитинг резьбовой – тройник 1" х 1/2" х 1" ВР VTr.750.N.0604</v>
          </cell>
          <cell r="C2120" t="str">
            <v>шт.</v>
          </cell>
          <cell r="D2120">
            <v>1</v>
          </cell>
          <cell r="E2120">
            <v>288</v>
          </cell>
          <cell r="F2120">
            <v>288</v>
          </cell>
          <cell r="G2120">
            <v>1</v>
          </cell>
          <cell r="H2120" t="str">
            <v>т</v>
          </cell>
          <cell r="I2120" t="str">
            <v>р</v>
          </cell>
          <cell r="K2120" t="str">
            <v>00-00001464</v>
          </cell>
        </row>
        <row r="2121">
          <cell r="B2121" t="str">
            <v>Фитинг резьбовой – тройник 1" х 3/4" х 1" ВР VTr.750.N.0605</v>
          </cell>
          <cell r="C2121" t="str">
            <v>шт.</v>
          </cell>
          <cell r="D2121">
            <v>1</v>
          </cell>
          <cell r="E2121">
            <v>332</v>
          </cell>
          <cell r="F2121">
            <v>332</v>
          </cell>
          <cell r="G2121">
            <v>1</v>
          </cell>
          <cell r="H2121" t="str">
            <v>т</v>
          </cell>
          <cell r="I2121" t="str">
            <v>р</v>
          </cell>
          <cell r="K2121" t="str">
            <v>00-00001465</v>
          </cell>
        </row>
        <row r="2122">
          <cell r="B2122" t="str">
            <v>Фитинг резьбовой – тройник 1/2" ВР VTr.130.N.0004</v>
          </cell>
          <cell r="C2122" t="str">
            <v>шт.</v>
          </cell>
          <cell r="D2122">
            <v>1</v>
          </cell>
          <cell r="E2122">
            <v>135</v>
          </cell>
          <cell r="F2122">
            <v>135</v>
          </cell>
          <cell r="G2122">
            <v>1</v>
          </cell>
          <cell r="H2122" t="str">
            <v>т</v>
          </cell>
          <cell r="I2122" t="str">
            <v>р</v>
          </cell>
          <cell r="K2122" t="str">
            <v>00-00001278</v>
          </cell>
        </row>
        <row r="2123">
          <cell r="B2123" t="str">
            <v>Фитинг резьбовой – тройник 1/2" ВР-НР-ВР VTr.132.N.0004</v>
          </cell>
          <cell r="C2123" t="str">
            <v>шт.</v>
          </cell>
          <cell r="D2123">
            <v>1</v>
          </cell>
          <cell r="E2123">
            <v>170</v>
          </cell>
          <cell r="F2123">
            <v>170</v>
          </cell>
          <cell r="G2123">
            <v>1</v>
          </cell>
          <cell r="H2123" t="str">
            <v>т</v>
          </cell>
          <cell r="I2123" t="str">
            <v>р</v>
          </cell>
          <cell r="K2123" t="str">
            <v>00-00001286</v>
          </cell>
        </row>
        <row r="2124">
          <cell r="B2124" t="str">
            <v>Фитинг резьбовой – тройник 1/2" ВР-НР-НР VTr.133.N.0004</v>
          </cell>
          <cell r="C2124" t="str">
            <v>шт.</v>
          </cell>
          <cell r="D2124">
            <v>1</v>
          </cell>
          <cell r="E2124">
            <v>185</v>
          </cell>
          <cell r="F2124">
            <v>185</v>
          </cell>
          <cell r="G2124">
            <v>1</v>
          </cell>
          <cell r="H2124" t="str">
            <v>т</v>
          </cell>
          <cell r="I2124" t="str">
            <v>р</v>
          </cell>
          <cell r="K2124" t="str">
            <v>00-00001288</v>
          </cell>
        </row>
        <row r="2125">
          <cell r="B2125" t="str">
            <v>Фитинг резьбовой – тройник 1/2" НР VTr.131.N.0004</v>
          </cell>
          <cell r="C2125" t="str">
            <v>шт.</v>
          </cell>
          <cell r="D2125">
            <v>1</v>
          </cell>
          <cell r="E2125">
            <v>161</v>
          </cell>
          <cell r="F2125">
            <v>161</v>
          </cell>
          <cell r="G2125">
            <v>1</v>
          </cell>
          <cell r="H2125" t="str">
            <v>т</v>
          </cell>
          <cell r="I2125" t="str">
            <v>р</v>
          </cell>
          <cell r="K2125" t="str">
            <v>00-00001284</v>
          </cell>
        </row>
        <row r="2126">
          <cell r="B2126" t="str">
            <v>Фитинг резьбовой – тройник 1/2" НР-ВР-ВР VTr.134.N.0004</v>
          </cell>
          <cell r="C2126" t="str">
            <v>шт.</v>
          </cell>
          <cell r="D2126">
            <v>1</v>
          </cell>
          <cell r="E2126">
            <v>200</v>
          </cell>
          <cell r="F2126">
            <v>200</v>
          </cell>
          <cell r="G2126">
            <v>1</v>
          </cell>
          <cell r="H2126" t="str">
            <v>т</v>
          </cell>
          <cell r="I2126" t="str">
            <v>р</v>
          </cell>
          <cell r="K2126" t="str">
            <v>00-00001269</v>
          </cell>
        </row>
        <row r="2127">
          <cell r="B2127" t="str">
            <v>Фитинг резьбовой – тройник 1/2" х 3/4" х 1/2" ВР VTr.750.RN.040504</v>
          </cell>
          <cell r="C2127" t="str">
            <v>шт.</v>
          </cell>
          <cell r="D2127">
            <v>1</v>
          </cell>
          <cell r="E2127">
            <v>192</v>
          </cell>
          <cell r="F2127">
            <v>192</v>
          </cell>
          <cell r="G2127">
            <v>1</v>
          </cell>
          <cell r="H2127" t="str">
            <v>т</v>
          </cell>
          <cell r="I2127" t="str">
            <v>р</v>
          </cell>
          <cell r="K2127" t="str">
            <v>00-00001475</v>
          </cell>
        </row>
        <row r="2128">
          <cell r="B2128" t="str">
            <v>Фитинг резьбовой – тройник 2" ВР VTr.130.N.0009</v>
          </cell>
          <cell r="C2128" t="str">
            <v>шт.</v>
          </cell>
          <cell r="D2128">
            <v>1</v>
          </cell>
          <cell r="E2128">
            <v>1311</v>
          </cell>
          <cell r="F2128">
            <v>1311</v>
          </cell>
          <cell r="G2128">
            <v>1</v>
          </cell>
          <cell r="H2128" t="str">
            <v>т</v>
          </cell>
          <cell r="I2128" t="str">
            <v>р</v>
          </cell>
          <cell r="K2128" t="str">
            <v>00-00001283</v>
          </cell>
        </row>
        <row r="2129">
          <cell r="B2129" t="str">
            <v>Фитинг резьбовой – тройник 3/4" ВР VTr.130.N.0005</v>
          </cell>
          <cell r="C2129" t="str">
            <v>шт.</v>
          </cell>
          <cell r="D2129">
            <v>1</v>
          </cell>
          <cell r="E2129">
            <v>201</v>
          </cell>
          <cell r="F2129">
            <v>201</v>
          </cell>
          <cell r="G2129">
            <v>1</v>
          </cell>
          <cell r="H2129" t="str">
            <v>т</v>
          </cell>
          <cell r="I2129" t="str">
            <v>р</v>
          </cell>
          <cell r="K2129" t="str">
            <v>00-00001279</v>
          </cell>
        </row>
        <row r="2130">
          <cell r="B2130" t="str">
            <v>Фитинг резьбовой – тройник 3/4" ВР-НР-ВР VTr.132.N.0005</v>
          </cell>
          <cell r="C2130" t="str">
            <v>шт.</v>
          </cell>
          <cell r="D2130">
            <v>1</v>
          </cell>
          <cell r="E2130">
            <v>281</v>
          </cell>
          <cell r="F2130">
            <v>281</v>
          </cell>
          <cell r="G2130">
            <v>1</v>
          </cell>
          <cell r="H2130" t="str">
            <v>т</v>
          </cell>
          <cell r="I2130" t="str">
            <v>р</v>
          </cell>
          <cell r="K2130" t="str">
            <v>00-00001287</v>
          </cell>
        </row>
        <row r="2131">
          <cell r="B2131" t="str">
            <v>Фитинг резьбовой – тройник 3/4" ВР-НР-НР VTr.133.N.0005</v>
          </cell>
          <cell r="C2131" t="str">
            <v>шт.</v>
          </cell>
          <cell r="D2131">
            <v>1</v>
          </cell>
          <cell r="E2131">
            <v>317</v>
          </cell>
          <cell r="F2131">
            <v>317</v>
          </cell>
          <cell r="G2131">
            <v>1</v>
          </cell>
          <cell r="H2131" t="str">
            <v>т</v>
          </cell>
          <cell r="I2131" t="str">
            <v>р</v>
          </cell>
          <cell r="K2131" t="str">
            <v>00-00001289</v>
          </cell>
        </row>
        <row r="2132">
          <cell r="B2132" t="str">
            <v>Фитинг резьбовой – тройник 3/4" НР VTr.131.N.0005</v>
          </cell>
          <cell r="C2132" t="str">
            <v>шт.</v>
          </cell>
          <cell r="D2132">
            <v>1</v>
          </cell>
          <cell r="E2132">
            <v>293</v>
          </cell>
          <cell r="F2132">
            <v>293</v>
          </cell>
          <cell r="G2132">
            <v>1</v>
          </cell>
          <cell r="H2132" t="str">
            <v>т</v>
          </cell>
          <cell r="I2132" t="str">
            <v>р</v>
          </cell>
          <cell r="K2132" t="str">
            <v>00-00001285</v>
          </cell>
        </row>
        <row r="2133">
          <cell r="B2133" t="str">
            <v>Фитинг резьбовой – тройник 3/4" НР-ВР-ВР VTr.134.N.0005</v>
          </cell>
          <cell r="C2133" t="str">
            <v>шт.</v>
          </cell>
          <cell r="D2133">
            <v>1</v>
          </cell>
          <cell r="E2133">
            <v>296</v>
          </cell>
          <cell r="F2133">
            <v>296</v>
          </cell>
          <cell r="G2133">
            <v>1</v>
          </cell>
          <cell r="H2133" t="str">
            <v>т</v>
          </cell>
          <cell r="I2133" t="str">
            <v>р</v>
          </cell>
          <cell r="K2133" t="str">
            <v>00-00001270</v>
          </cell>
        </row>
        <row r="2134">
          <cell r="B2134" t="str">
            <v>Фитинг резьбовой – тройник 3/4" х 1/2" х 1/2" ВР VTr.750.RN.050404</v>
          </cell>
          <cell r="C2134" t="str">
            <v>шт.</v>
          </cell>
          <cell r="D2134">
            <v>1</v>
          </cell>
          <cell r="E2134">
            <v>216</v>
          </cell>
          <cell r="F2134">
            <v>216</v>
          </cell>
          <cell r="G2134">
            <v>1</v>
          </cell>
          <cell r="H2134" t="str">
            <v>т</v>
          </cell>
          <cell r="I2134" t="str">
            <v>р</v>
          </cell>
          <cell r="K2134" t="str">
            <v>00-00001474</v>
          </cell>
        </row>
        <row r="2135">
          <cell r="B2135" t="str">
            <v>Фитинг резьбовой – тройник 3/4" х 1/2" х 1/2" ВР-НР-ВР VTr.132.RN.050404</v>
          </cell>
          <cell r="C2135" t="str">
            <v>шт.</v>
          </cell>
          <cell r="D2135">
            <v>1</v>
          </cell>
          <cell r="E2135">
            <v>227</v>
          </cell>
          <cell r="F2135">
            <v>227</v>
          </cell>
          <cell r="G2135">
            <v>1</v>
          </cell>
          <cell r="H2135" t="str">
            <v>т</v>
          </cell>
          <cell r="I2135" t="str">
            <v>р</v>
          </cell>
          <cell r="K2135" t="str">
            <v>00-00001263</v>
          </cell>
        </row>
        <row r="2136">
          <cell r="B2136" t="str">
            <v>Фитинг резьбовой – тройник 3/4" х 1/2" х 1/2" ВР-НР-НР VTr.133.RN.050404</v>
          </cell>
          <cell r="C2136" t="str">
            <v>шт.</v>
          </cell>
          <cell r="D2136">
            <v>1</v>
          </cell>
          <cell r="E2136">
            <v>232</v>
          </cell>
          <cell r="F2136">
            <v>232</v>
          </cell>
          <cell r="G2136">
            <v>1</v>
          </cell>
          <cell r="H2136" t="str">
            <v>т</v>
          </cell>
          <cell r="I2136" t="str">
            <v>р</v>
          </cell>
          <cell r="K2136" t="str">
            <v>00-00001266</v>
          </cell>
        </row>
        <row r="2137">
          <cell r="B2137" t="str">
            <v>Фитинг резьбовой – тройник 3/4" х 1/2" х 1/2" НР VTr.131.RN.050404</v>
          </cell>
          <cell r="C2137" t="str">
            <v>шт.</v>
          </cell>
          <cell r="D2137">
            <v>1</v>
          </cell>
          <cell r="E2137">
            <v>185</v>
          </cell>
          <cell r="F2137">
            <v>185</v>
          </cell>
          <cell r="G2137">
            <v>1</v>
          </cell>
          <cell r="H2137" t="str">
            <v>т</v>
          </cell>
          <cell r="I2137" t="str">
            <v>р</v>
          </cell>
          <cell r="K2137" t="str">
            <v>00-00001262</v>
          </cell>
        </row>
        <row r="2138">
          <cell r="B2138" t="str">
            <v>Фитинг резьбовой – тройник 3/4" х 1/2" х 3/4" ВР VTr.750.N.0504</v>
          </cell>
          <cell r="C2138" t="str">
            <v>шт.</v>
          </cell>
          <cell r="D2138">
            <v>1</v>
          </cell>
          <cell r="E2138">
            <v>224</v>
          </cell>
          <cell r="F2138">
            <v>224</v>
          </cell>
          <cell r="G2138">
            <v>1</v>
          </cell>
          <cell r="H2138" t="str">
            <v>т</v>
          </cell>
          <cell r="I2138" t="str">
            <v>р</v>
          </cell>
          <cell r="K2138" t="str">
            <v>00-00001463</v>
          </cell>
        </row>
        <row r="2139">
          <cell r="B2139" t="str">
            <v>Фитинг резьбовой – тройник 3/4" х 1/2" х 3/4" ВР-НР-ВР VTr.132.RN.050405</v>
          </cell>
          <cell r="C2139" t="str">
            <v>шт.</v>
          </cell>
          <cell r="D2139">
            <v>1</v>
          </cell>
          <cell r="E2139">
            <v>237</v>
          </cell>
          <cell r="F2139">
            <v>237</v>
          </cell>
          <cell r="G2139">
            <v>1</v>
          </cell>
          <cell r="H2139" t="str">
            <v>т</v>
          </cell>
          <cell r="I2139" t="str">
            <v>р</v>
          </cell>
          <cell r="K2139" t="str">
            <v>00-00001264</v>
          </cell>
        </row>
        <row r="2140">
          <cell r="B2140" t="str">
            <v>Фитинг резьбовой – тройник 3/4" х 1/2" х 3/4" ВР-НР-НР VTr.133.RN.050405</v>
          </cell>
          <cell r="C2140" t="str">
            <v>шт.</v>
          </cell>
          <cell r="D2140">
            <v>1</v>
          </cell>
          <cell r="E2140">
            <v>249</v>
          </cell>
          <cell r="F2140">
            <v>249</v>
          </cell>
          <cell r="G2140">
            <v>1</v>
          </cell>
          <cell r="H2140" t="str">
            <v>т</v>
          </cell>
          <cell r="I2140" t="str">
            <v>р</v>
          </cell>
          <cell r="K2140" t="str">
            <v>00-00001268</v>
          </cell>
        </row>
        <row r="2141">
          <cell r="B2141" t="str">
            <v>Фитинг резьбовой – тройник 3/4" х 1/2" х 3/4" НР VTr.131.RN.050405</v>
          </cell>
          <cell r="C2141" t="str">
            <v>шт.</v>
          </cell>
          <cell r="D2141">
            <v>1</v>
          </cell>
          <cell r="E2141">
            <v>220</v>
          </cell>
          <cell r="F2141">
            <v>220</v>
          </cell>
          <cell r="G2141">
            <v>1</v>
          </cell>
          <cell r="H2141" t="str">
            <v>т</v>
          </cell>
          <cell r="I2141" t="str">
            <v>р</v>
          </cell>
          <cell r="K2141" t="str">
            <v>00-00001260</v>
          </cell>
        </row>
        <row r="2142">
          <cell r="B2142" t="str">
            <v>Фитинг резьбовой – тройник 3/4" х 3/4" х 1/2" ВР VTr.750.RN.050504</v>
          </cell>
          <cell r="C2142" t="str">
            <v>шт.</v>
          </cell>
          <cell r="D2142">
            <v>1</v>
          </cell>
          <cell r="E2142">
            <v>248</v>
          </cell>
          <cell r="F2142">
            <v>248</v>
          </cell>
          <cell r="G2142">
            <v>1</v>
          </cell>
          <cell r="H2142" t="str">
            <v>т</v>
          </cell>
          <cell r="I2142" t="str">
            <v>р</v>
          </cell>
          <cell r="K2142" t="str">
            <v>00-00001473</v>
          </cell>
        </row>
        <row r="2143">
          <cell r="B2143" t="str">
            <v>Фитинг резьбовой – тройник 3/4" х 3/4" х 1/2" ВР-НР-ВР VTr.132.RN.050504</v>
          </cell>
          <cell r="C2143" t="str">
            <v>шт.</v>
          </cell>
          <cell r="D2143">
            <v>1</v>
          </cell>
          <cell r="E2143">
            <v>260</v>
          </cell>
          <cell r="F2143">
            <v>260</v>
          </cell>
          <cell r="G2143">
            <v>1</v>
          </cell>
          <cell r="H2143" t="str">
            <v>т</v>
          </cell>
          <cell r="I2143" t="str">
            <v>р</v>
          </cell>
          <cell r="K2143" t="str">
            <v>00-00001265</v>
          </cell>
        </row>
        <row r="2144">
          <cell r="B2144" t="str">
            <v>Фитинг резьбовой – тройник 3/4" х 3/4" х 1/2" ВР-НР-НР VTr.133.RN.050504</v>
          </cell>
          <cell r="C2144" t="str">
            <v>шт.</v>
          </cell>
          <cell r="D2144">
            <v>1</v>
          </cell>
          <cell r="E2144">
            <v>287</v>
          </cell>
          <cell r="F2144">
            <v>287</v>
          </cell>
          <cell r="G2144">
            <v>1</v>
          </cell>
          <cell r="H2144" t="str">
            <v>т</v>
          </cell>
          <cell r="I2144" t="str">
            <v>р</v>
          </cell>
          <cell r="K2144" t="str">
            <v>00-00001267</v>
          </cell>
        </row>
        <row r="2145">
          <cell r="B2145" t="str">
            <v>Фитинг резьбовой – тройник 3/4" х 3/4" х 1/2" НР VTr.131.RN.050504</v>
          </cell>
          <cell r="C2145" t="str">
            <v>шт.</v>
          </cell>
          <cell r="D2145">
            <v>1</v>
          </cell>
          <cell r="E2145">
            <v>242</v>
          </cell>
          <cell r="F2145">
            <v>242</v>
          </cell>
          <cell r="G2145">
            <v>1</v>
          </cell>
          <cell r="H2145" t="str">
            <v>т</v>
          </cell>
          <cell r="I2145" t="str">
            <v>р</v>
          </cell>
          <cell r="K2145" t="str">
            <v>00-00001261</v>
          </cell>
        </row>
        <row r="2146">
          <cell r="B2146" t="str">
            <v>Фитинг резьбовой – угольник 1 1/2" ВР VTr.090.N.0008</v>
          </cell>
          <cell r="C2146" t="str">
            <v>шт.</v>
          </cell>
          <cell r="D2146">
            <v>1</v>
          </cell>
          <cell r="E2146">
            <v>749</v>
          </cell>
          <cell r="F2146">
            <v>749</v>
          </cell>
          <cell r="G2146">
            <v>1</v>
          </cell>
          <cell r="H2146" t="str">
            <v>у</v>
          </cell>
          <cell r="I2146" t="str">
            <v>р</v>
          </cell>
          <cell r="K2146" t="str">
            <v>00-00001239</v>
          </cell>
        </row>
        <row r="2147">
          <cell r="B2147" t="str">
            <v>Фитинг резьбовой – угольник 1 1/2" ВР-НР VTr.092.N.0008</v>
          </cell>
          <cell r="C2147" t="str">
            <v>шт.</v>
          </cell>
          <cell r="D2147">
            <v>1</v>
          </cell>
          <cell r="E2147">
            <v>898</v>
          </cell>
          <cell r="F2147">
            <v>898</v>
          </cell>
          <cell r="G2147">
            <v>1</v>
          </cell>
          <cell r="H2147" t="str">
            <v>у</v>
          </cell>
          <cell r="I2147" t="str">
            <v>р</v>
          </cell>
          <cell r="K2147" t="str">
            <v>00-00001254</v>
          </cell>
        </row>
        <row r="2148">
          <cell r="B2148" t="str">
            <v>Фитинг резьбовой – угольник 1 1/4" ВР VTr.090.N.0007</v>
          </cell>
          <cell r="C2148" t="str">
            <v>шт.</v>
          </cell>
          <cell r="D2148">
            <v>1</v>
          </cell>
          <cell r="E2148">
            <v>669</v>
          </cell>
          <cell r="F2148">
            <v>669</v>
          </cell>
          <cell r="G2148">
            <v>1</v>
          </cell>
          <cell r="H2148" t="str">
            <v>у</v>
          </cell>
          <cell r="I2148" t="str">
            <v>р</v>
          </cell>
          <cell r="K2148" t="str">
            <v>00-00001238</v>
          </cell>
        </row>
        <row r="2149">
          <cell r="B2149" t="str">
            <v>Фитинг резьбовой – угольник 1 1/4" ВР-НР VTr.092.N.0007</v>
          </cell>
          <cell r="C2149" t="str">
            <v>шт.</v>
          </cell>
          <cell r="D2149">
            <v>1</v>
          </cell>
          <cell r="E2149">
            <v>725</v>
          </cell>
          <cell r="F2149">
            <v>725</v>
          </cell>
          <cell r="G2149">
            <v>1</v>
          </cell>
          <cell r="H2149" t="str">
            <v>у</v>
          </cell>
          <cell r="I2149" t="str">
            <v>р</v>
          </cell>
          <cell r="K2149" t="str">
            <v>00-00001253</v>
          </cell>
        </row>
        <row r="2150">
          <cell r="B2150" t="str">
            <v>Фитинг резьбовой – угольник 1" ВР VTr.090.N.0006</v>
          </cell>
          <cell r="C2150" t="str">
            <v>шт.</v>
          </cell>
          <cell r="D2150">
            <v>1</v>
          </cell>
          <cell r="E2150">
            <v>327</v>
          </cell>
          <cell r="F2150">
            <v>327</v>
          </cell>
          <cell r="G2150">
            <v>1</v>
          </cell>
          <cell r="H2150" t="str">
            <v>у</v>
          </cell>
          <cell r="I2150" t="str">
            <v>р</v>
          </cell>
          <cell r="K2150" t="str">
            <v>00-00001237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8"/>
  <sheetViews>
    <sheetView showZeros="0" tabSelected="1" zoomScale="85" zoomScaleNormal="85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P198" sqref="P198"/>
    </sheetView>
  </sheetViews>
  <sheetFormatPr defaultRowHeight="14.4" x14ac:dyDescent="0.55000000000000004"/>
  <cols>
    <col min="1" max="1" width="5.15625" style="1" customWidth="1"/>
    <col min="2" max="2" width="35.578125" customWidth="1"/>
    <col min="3" max="3" width="6" customWidth="1"/>
    <col min="4" max="4" width="4.41796875" customWidth="1"/>
    <col min="5" max="5" width="7.41796875" bestFit="1" customWidth="1"/>
    <col min="6" max="6" width="10.578125" bestFit="1" customWidth="1"/>
    <col min="7" max="7" width="9" style="1" bestFit="1" customWidth="1"/>
    <col min="8" max="8" width="5.26171875" style="71" customWidth="1"/>
    <col min="9" max="9" width="5.83984375" style="1" customWidth="1"/>
    <col min="10" max="10" width="3" style="71" customWidth="1"/>
    <col min="11" max="11" width="2.26171875" style="1" bestFit="1" customWidth="1"/>
    <col min="12" max="12" width="5.41796875" style="117" bestFit="1" customWidth="1"/>
    <col min="13" max="13" width="6.26171875" style="117" customWidth="1"/>
    <col min="14" max="14" width="8.578125" style="117" customWidth="1"/>
    <col min="15" max="15" width="7.83984375" style="117" customWidth="1"/>
    <col min="16" max="17" width="7.15625" style="117" customWidth="1"/>
    <col min="18" max="18" width="5.68359375" style="117" bestFit="1" customWidth="1"/>
    <col min="19" max="21" width="6.83984375" style="117" customWidth="1"/>
    <col min="22" max="23" width="5" style="117" customWidth="1"/>
    <col min="24" max="25" width="6.41796875" style="117" customWidth="1"/>
    <col min="26" max="26" width="5.26171875" style="117" customWidth="1"/>
    <col min="27" max="27" width="5" style="117" customWidth="1"/>
    <col min="28" max="28" width="5.68359375" style="117" customWidth="1"/>
    <col min="29" max="29" width="4.578125" style="117" customWidth="1"/>
    <col min="30" max="31" width="7.578125" style="117" customWidth="1"/>
    <col min="32" max="32" width="4.15625" style="117" bestFit="1" customWidth="1"/>
    <col min="33" max="33" width="5.26171875" style="117" bestFit="1" customWidth="1"/>
  </cols>
  <sheetData>
    <row r="1" spans="1:33" s="2" customFormat="1" x14ac:dyDescent="0.55000000000000004">
      <c r="H1" s="71"/>
      <c r="J1" s="71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8" t="s">
        <v>116</v>
      </c>
      <c r="Y1" s="119"/>
      <c r="Z1" s="120" t="s">
        <v>14</v>
      </c>
      <c r="AA1" s="121"/>
      <c r="AB1" s="121"/>
      <c r="AC1" s="122"/>
      <c r="AD1" s="118" t="s">
        <v>11</v>
      </c>
      <c r="AE1" s="119"/>
      <c r="AF1" s="117"/>
      <c r="AG1" s="117"/>
    </row>
    <row r="2" spans="1:33" ht="70.5" x14ac:dyDescent="0.55000000000000004">
      <c r="A2" s="1" t="s">
        <v>16</v>
      </c>
      <c r="B2" s="6" t="s">
        <v>0</v>
      </c>
      <c r="C2" s="62" t="s">
        <v>1</v>
      </c>
      <c r="D2" s="62" t="s">
        <v>2</v>
      </c>
      <c r="E2" s="7" t="s">
        <v>3</v>
      </c>
      <c r="F2" s="7" t="s">
        <v>4</v>
      </c>
      <c r="G2" s="7" t="s">
        <v>114</v>
      </c>
      <c r="H2" s="88" t="s">
        <v>363</v>
      </c>
      <c r="I2" s="88" t="s">
        <v>365</v>
      </c>
      <c r="J2" s="88" t="s">
        <v>364</v>
      </c>
      <c r="K2" s="88" t="s">
        <v>115</v>
      </c>
      <c r="L2" s="123" t="s">
        <v>366</v>
      </c>
      <c r="M2" s="123" t="s">
        <v>406</v>
      </c>
      <c r="N2" s="124" t="s">
        <v>15</v>
      </c>
      <c r="O2" s="124" t="s">
        <v>202</v>
      </c>
      <c r="P2" s="124" t="s">
        <v>5</v>
      </c>
      <c r="Q2" s="124" t="s">
        <v>12</v>
      </c>
      <c r="R2" s="125" t="s">
        <v>377</v>
      </c>
      <c r="S2" s="124" t="s">
        <v>6</v>
      </c>
      <c r="T2" s="124" t="s">
        <v>7</v>
      </c>
      <c r="U2" s="124" t="s">
        <v>8</v>
      </c>
      <c r="V2" s="126" t="s">
        <v>9</v>
      </c>
      <c r="W2" s="126" t="s">
        <v>10</v>
      </c>
      <c r="X2" s="126" t="s">
        <v>117</v>
      </c>
      <c r="Y2" s="126" t="s">
        <v>118</v>
      </c>
      <c r="Z2" s="127" t="s">
        <v>117</v>
      </c>
      <c r="AA2" s="128"/>
      <c r="AB2" s="127" t="s">
        <v>118</v>
      </c>
      <c r="AC2" s="128"/>
      <c r="AD2" s="126" t="s">
        <v>117</v>
      </c>
      <c r="AE2" s="126" t="s">
        <v>118</v>
      </c>
      <c r="AF2" s="123" t="s">
        <v>13</v>
      </c>
      <c r="AG2" s="123" t="s">
        <v>368</v>
      </c>
    </row>
    <row r="3" spans="1:33" s="2" customFormat="1" ht="21.9" x14ac:dyDescent="0.55000000000000004">
      <c r="A3" s="8"/>
      <c r="B3" s="9"/>
      <c r="C3" s="10"/>
      <c r="D3" s="10"/>
      <c r="E3" s="11"/>
      <c r="F3" s="11"/>
      <c r="G3" s="11"/>
      <c r="H3" s="11"/>
      <c r="I3" s="11"/>
      <c r="J3" s="11"/>
      <c r="K3" s="11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30"/>
      <c r="Y3" s="130"/>
      <c r="Z3" s="131" t="s">
        <v>275</v>
      </c>
      <c r="AA3" s="131" t="s">
        <v>276</v>
      </c>
      <c r="AB3" s="131" t="s">
        <v>275</v>
      </c>
      <c r="AC3" s="131" t="s">
        <v>276</v>
      </c>
      <c r="AD3" s="129">
        <v>0.2</v>
      </c>
      <c r="AE3" s="129">
        <v>0.4</v>
      </c>
      <c r="AF3" s="129"/>
      <c r="AG3" s="129"/>
    </row>
    <row r="4" spans="1:33" x14ac:dyDescent="0.55000000000000004">
      <c r="A4" s="12" t="str">
        <f>VLOOKUP(B4,[1]матер!$B$4:$K$2150,10,FALSE)</f>
        <v>00-00000365</v>
      </c>
      <c r="B4" s="4" t="s">
        <v>22</v>
      </c>
      <c r="C4" s="3" t="s">
        <v>23</v>
      </c>
      <c r="D4" s="4">
        <v>1</v>
      </c>
      <c r="E4" s="5">
        <v>69300</v>
      </c>
      <c r="F4" s="5">
        <v>65900</v>
      </c>
      <c r="G4" s="5" t="s">
        <v>24</v>
      </c>
      <c r="H4" s="77"/>
      <c r="I4" s="5">
        <v>3</v>
      </c>
      <c r="J4" s="77"/>
      <c r="K4" s="5" t="s">
        <v>25</v>
      </c>
      <c r="L4" s="132">
        <v>600</v>
      </c>
      <c r="M4" s="133" t="s">
        <v>153</v>
      </c>
      <c r="N4" s="116">
        <f t="shared" ref="N4:N67" si="0">E4*VLOOKUP(M4,$B$362:$C$379,2,FALSE)</f>
        <v>48510</v>
      </c>
      <c r="O4" s="132">
        <v>14000</v>
      </c>
      <c r="P4" s="132">
        <v>7500</v>
      </c>
      <c r="Q4" s="132">
        <v>12500</v>
      </c>
      <c r="R4" s="132"/>
      <c r="S4" s="132">
        <v>1.06</v>
      </c>
      <c r="T4" s="132">
        <v>1.06</v>
      </c>
      <c r="U4" s="132">
        <v>1.84</v>
      </c>
      <c r="V4" s="116">
        <f>ROUNDUP(S4*PI()/1.2,0)</f>
        <v>3</v>
      </c>
      <c r="W4" s="116">
        <f>ROUND(S4^2*PI()/4*(U4-L4/1000),1)</f>
        <v>1.1000000000000001</v>
      </c>
      <c r="X4" s="116">
        <f>AD4-PI()*($S4^2)/4*$U4</f>
        <v>2.7247129874361935</v>
      </c>
      <c r="Y4" s="116">
        <f>AE4-PI()*($S4^2)/4*$U4</f>
        <v>5.4338329874361948</v>
      </c>
      <c r="Z4" s="116"/>
      <c r="AA4" s="116"/>
      <c r="AB4" s="116"/>
      <c r="AC4" s="116"/>
      <c r="AD4" s="116">
        <f>(($S4+AD$3*2)*($T4+AD$3*2)*($U4+0.2))</f>
        <v>4.3484639999999999</v>
      </c>
      <c r="AE4" s="116">
        <f>(($S4+AE$3*2)*($T4+AE$3*2)*($U4+0.2))</f>
        <v>7.0575840000000012</v>
      </c>
      <c r="AF4" s="116">
        <v>500</v>
      </c>
      <c r="AG4" s="116"/>
    </row>
    <row r="5" spans="1:33" x14ac:dyDescent="0.55000000000000004">
      <c r="A5" s="12" t="str">
        <f>VLOOKUP(B5,[1]матер!$B$4:$K$2150,10,FALSE)</f>
        <v>00-00000366</v>
      </c>
      <c r="B5" s="4" t="s">
        <v>26</v>
      </c>
      <c r="C5" s="3" t="s">
        <v>23</v>
      </c>
      <c r="D5" s="4">
        <v>1</v>
      </c>
      <c r="E5" s="5">
        <v>71300</v>
      </c>
      <c r="F5" s="5">
        <v>67900</v>
      </c>
      <c r="G5" s="5" t="s">
        <v>24</v>
      </c>
      <c r="H5" s="77"/>
      <c r="I5" s="5">
        <v>3</v>
      </c>
      <c r="J5" s="77"/>
      <c r="K5" s="5" t="s">
        <v>27</v>
      </c>
      <c r="L5" s="132">
        <v>600</v>
      </c>
      <c r="M5" s="133" t="s">
        <v>153</v>
      </c>
      <c r="N5" s="116">
        <f t="shared" si="0"/>
        <v>49910</v>
      </c>
      <c r="O5" s="132">
        <v>14000</v>
      </c>
      <c r="P5" s="132">
        <v>7500</v>
      </c>
      <c r="Q5" s="132">
        <v>12500</v>
      </c>
      <c r="R5" s="132"/>
      <c r="S5" s="132">
        <v>1.06</v>
      </c>
      <c r="T5" s="132">
        <v>1.06</v>
      </c>
      <c r="U5" s="132">
        <v>1.84</v>
      </c>
      <c r="V5" s="116">
        <f t="shared" ref="V5:V49" si="1">ROUNDUP(S5*PI()/1.2,0)</f>
        <v>3</v>
      </c>
      <c r="W5" s="116">
        <f t="shared" ref="W5:W48" si="2">ROUND(S5^2*PI()/4*(U5-L5/1000),1)</f>
        <v>1.1000000000000001</v>
      </c>
      <c r="X5" s="116">
        <f>AD5-PI()*($S5^2)/4*$U5</f>
        <v>2.7247129874361935</v>
      </c>
      <c r="Y5" s="116">
        <f>AE5-PI()*($S5^2)/4*$U5</f>
        <v>5.4338329874361948</v>
      </c>
      <c r="Z5" s="116"/>
      <c r="AA5" s="116"/>
      <c r="AB5" s="116"/>
      <c r="AC5" s="116"/>
      <c r="AD5" s="116">
        <f>((S5+AD$3*2)*(T5+AD$3*2)*(U5+0.2))</f>
        <v>4.3484639999999999</v>
      </c>
      <c r="AE5" s="116">
        <f>(($S5+AE$3*2)*($T5+AE$3*2)*($U5+0.2))</f>
        <v>7.0575840000000012</v>
      </c>
      <c r="AF5" s="116">
        <v>500</v>
      </c>
      <c r="AG5" s="116"/>
    </row>
    <row r="6" spans="1:33" x14ac:dyDescent="0.55000000000000004">
      <c r="A6" s="12" t="str">
        <f>VLOOKUP(B6,[1]матер!$B$4:$K$2150,10,FALSE)</f>
        <v>00-00000367</v>
      </c>
      <c r="B6" s="4" t="s">
        <v>28</v>
      </c>
      <c r="C6" s="3" t="s">
        <v>23</v>
      </c>
      <c r="D6" s="4">
        <v>1</v>
      </c>
      <c r="E6" s="5">
        <v>76600</v>
      </c>
      <c r="F6" s="5">
        <v>73200</v>
      </c>
      <c r="G6" s="5" t="s">
        <v>24</v>
      </c>
      <c r="H6" s="77"/>
      <c r="I6" s="5">
        <v>5</v>
      </c>
      <c r="J6" s="77"/>
      <c r="K6" s="5" t="s">
        <v>25</v>
      </c>
      <c r="L6" s="132">
        <v>800</v>
      </c>
      <c r="M6" s="133" t="s">
        <v>154</v>
      </c>
      <c r="N6" s="116">
        <f t="shared" si="0"/>
        <v>49790</v>
      </c>
      <c r="O6" s="132">
        <v>16000</v>
      </c>
      <c r="P6" s="132">
        <v>7500</v>
      </c>
      <c r="Q6" s="132">
        <v>12500</v>
      </c>
      <c r="R6" s="132"/>
      <c r="S6" s="132">
        <v>1.06</v>
      </c>
      <c r="T6" s="132">
        <v>1.06</v>
      </c>
      <c r="U6" s="132">
        <v>2.34</v>
      </c>
      <c r="V6" s="116">
        <f t="shared" si="1"/>
        <v>3</v>
      </c>
      <c r="W6" s="116">
        <f t="shared" si="2"/>
        <v>1.4</v>
      </c>
      <c r="X6" s="116">
        <f>AD6-PI()*($S6^2)/4*$U6</f>
        <v>3.3492762992395066</v>
      </c>
      <c r="Y6" s="116">
        <f>AE6-PI()*($S6^2)/4*$U6</f>
        <v>6.7223962992395085</v>
      </c>
      <c r="Z6" s="116"/>
      <c r="AA6" s="116"/>
      <c r="AB6" s="116"/>
      <c r="AC6" s="116"/>
      <c r="AD6" s="116">
        <f>((S6+AD$3*2)*(T6+AD$3*2)*(U6+0.2))</f>
        <v>5.4142639999999993</v>
      </c>
      <c r="AE6" s="116">
        <f>(($S6+AE$3*2)*($T6+AE$3*2)*($U6+0.2))</f>
        <v>8.7873840000000012</v>
      </c>
      <c r="AF6" s="116">
        <v>500</v>
      </c>
      <c r="AG6" s="116"/>
    </row>
    <row r="7" spans="1:33" s="1" customFormat="1" x14ac:dyDescent="0.55000000000000004">
      <c r="A7" s="12" t="str">
        <f>VLOOKUP(B7,[1]матер!$B$4:$K$2150,10,FALSE)</f>
        <v>00-00000368</v>
      </c>
      <c r="B7" s="4" t="s">
        <v>29</v>
      </c>
      <c r="C7" s="3" t="s">
        <v>23</v>
      </c>
      <c r="D7" s="4">
        <v>1</v>
      </c>
      <c r="E7" s="5">
        <v>78600</v>
      </c>
      <c r="F7" s="5">
        <v>75200</v>
      </c>
      <c r="G7" s="5" t="s">
        <v>24</v>
      </c>
      <c r="H7" s="77"/>
      <c r="I7" s="5">
        <v>5</v>
      </c>
      <c r="J7" s="77"/>
      <c r="K7" s="5" t="s">
        <v>27</v>
      </c>
      <c r="L7" s="132">
        <v>800</v>
      </c>
      <c r="M7" s="133" t="s">
        <v>154</v>
      </c>
      <c r="N7" s="116">
        <f t="shared" si="0"/>
        <v>51090</v>
      </c>
      <c r="O7" s="132">
        <v>16000</v>
      </c>
      <c r="P7" s="132">
        <v>7500</v>
      </c>
      <c r="Q7" s="132">
        <v>12500</v>
      </c>
      <c r="R7" s="132"/>
      <c r="S7" s="132">
        <v>1.06</v>
      </c>
      <c r="T7" s="132">
        <v>1.06</v>
      </c>
      <c r="U7" s="132">
        <v>2.34</v>
      </c>
      <c r="V7" s="116">
        <f t="shared" si="1"/>
        <v>3</v>
      </c>
      <c r="W7" s="116">
        <f t="shared" si="2"/>
        <v>1.4</v>
      </c>
      <c r="X7" s="116">
        <f>AD7-PI()*($S7^2)/4*$U7</f>
        <v>3.3492762992395066</v>
      </c>
      <c r="Y7" s="116">
        <f>AE7-PI()*($S7^2)/4*$U7</f>
        <v>6.7223962992395085</v>
      </c>
      <c r="Z7" s="116"/>
      <c r="AA7" s="116"/>
      <c r="AB7" s="116"/>
      <c r="AC7" s="116"/>
      <c r="AD7" s="116">
        <f>((S7+AD$3*2)*(T7+AD$3*2)*(U7+0.2))</f>
        <v>5.4142639999999993</v>
      </c>
      <c r="AE7" s="116">
        <f>(($S7+AE$3*2)*($T7+AE$3*2)*($U7+0.2))</f>
        <v>8.7873840000000012</v>
      </c>
      <c r="AF7" s="116">
        <v>500</v>
      </c>
      <c r="AG7" s="116"/>
    </row>
    <row r="8" spans="1:33" s="1" customFormat="1" x14ac:dyDescent="0.55000000000000004">
      <c r="A8" s="12" t="str">
        <f>VLOOKUP(B8,[1]матер!$B$4:$K$2150,10,FALSE)</f>
        <v>00-00000369</v>
      </c>
      <c r="B8" s="4" t="s">
        <v>30</v>
      </c>
      <c r="C8" s="3" t="s">
        <v>23</v>
      </c>
      <c r="D8" s="4">
        <v>1</v>
      </c>
      <c r="E8" s="5">
        <v>83680</v>
      </c>
      <c r="F8" s="5">
        <v>79500</v>
      </c>
      <c r="G8" s="5" t="s">
        <v>24</v>
      </c>
      <c r="H8" s="77"/>
      <c r="I8" s="5">
        <v>5</v>
      </c>
      <c r="J8" s="77"/>
      <c r="K8" s="5" t="s">
        <v>25</v>
      </c>
      <c r="L8" s="132">
        <v>1300</v>
      </c>
      <c r="M8" s="133" t="s">
        <v>154</v>
      </c>
      <c r="N8" s="116">
        <f t="shared" si="0"/>
        <v>54392</v>
      </c>
      <c r="O8" s="132">
        <v>19000</v>
      </c>
      <c r="P8" s="132">
        <v>7500</v>
      </c>
      <c r="Q8" s="132">
        <v>12500</v>
      </c>
      <c r="R8" s="132"/>
      <c r="S8" s="132">
        <v>1.06</v>
      </c>
      <c r="T8" s="132">
        <v>1.06</v>
      </c>
      <c r="U8" s="132">
        <v>2.84</v>
      </c>
      <c r="V8" s="116">
        <f t="shared" si="1"/>
        <v>3</v>
      </c>
      <c r="W8" s="116">
        <f t="shared" si="2"/>
        <v>1.4</v>
      </c>
      <c r="X8" s="116">
        <f>AD8-PI()*($S8^2)/4*$U8</f>
        <v>3.9738396110428207</v>
      </c>
      <c r="Y8" s="116">
        <f>AE8-PI()*($S8^2)/4*$U8</f>
        <v>8.0109596110428232</v>
      </c>
      <c r="Z8" s="116"/>
      <c r="AA8" s="116"/>
      <c r="AB8" s="116"/>
      <c r="AC8" s="116"/>
      <c r="AD8" s="116">
        <f>((S8+AD$3*2)*(T8+AD$3*2)*(U8+0.2))</f>
        <v>6.4800639999999996</v>
      </c>
      <c r="AE8" s="116">
        <f>(($S8+AE$3*2)*($T8+AE$3*2)*($U8+0.2))</f>
        <v>10.517184000000002</v>
      </c>
      <c r="AF8" s="116">
        <v>800</v>
      </c>
      <c r="AG8" s="116"/>
    </row>
    <row r="9" spans="1:33" s="1" customFormat="1" x14ac:dyDescent="0.55000000000000004">
      <c r="A9" s="12" t="str">
        <f>VLOOKUP(B9,[1]матер!$B$4:$K$2150,10,FALSE)</f>
        <v>00-00000370</v>
      </c>
      <c r="B9" s="4" t="s">
        <v>31</v>
      </c>
      <c r="C9" s="3" t="s">
        <v>23</v>
      </c>
      <c r="D9" s="4">
        <v>1</v>
      </c>
      <c r="E9" s="5">
        <v>85680</v>
      </c>
      <c r="F9" s="5">
        <v>81500</v>
      </c>
      <c r="G9" s="5" t="s">
        <v>24</v>
      </c>
      <c r="H9" s="77"/>
      <c r="I9" s="5">
        <v>5</v>
      </c>
      <c r="J9" s="77"/>
      <c r="K9" s="5" t="s">
        <v>27</v>
      </c>
      <c r="L9" s="132">
        <v>1300</v>
      </c>
      <c r="M9" s="133" t="s">
        <v>154</v>
      </c>
      <c r="N9" s="116">
        <f t="shared" si="0"/>
        <v>55692</v>
      </c>
      <c r="O9" s="132">
        <v>19000</v>
      </c>
      <c r="P9" s="132">
        <v>7500</v>
      </c>
      <c r="Q9" s="132">
        <v>12500</v>
      </c>
      <c r="R9" s="132"/>
      <c r="S9" s="132">
        <v>1.06</v>
      </c>
      <c r="T9" s="132">
        <v>1.06</v>
      </c>
      <c r="U9" s="132">
        <v>2.84</v>
      </c>
      <c r="V9" s="116">
        <f t="shared" si="1"/>
        <v>3</v>
      </c>
      <c r="W9" s="116">
        <f t="shared" si="2"/>
        <v>1.4</v>
      </c>
      <c r="X9" s="116">
        <f>AD9-PI()*($S9^2)/4*$U9</f>
        <v>3.9738396110428207</v>
      </c>
      <c r="Y9" s="116">
        <f>AE9-PI()*($S9^2)/4*$U9</f>
        <v>8.0109596110428232</v>
      </c>
      <c r="Z9" s="116"/>
      <c r="AA9" s="116"/>
      <c r="AB9" s="116"/>
      <c r="AC9" s="116"/>
      <c r="AD9" s="116">
        <f>((S9+AD$3*2)*(T9+AD$3*2)*(U9+0.2))</f>
        <v>6.4800639999999996</v>
      </c>
      <c r="AE9" s="116">
        <f>(($S9+AE$3*2)*($T9+AE$3*2)*($U9+0.2))</f>
        <v>10.517184000000002</v>
      </c>
      <c r="AF9" s="116">
        <v>800</v>
      </c>
      <c r="AG9" s="116"/>
    </row>
    <row r="10" spans="1:33" s="1" customFormat="1" x14ac:dyDescent="0.55000000000000004">
      <c r="A10" s="12" t="str">
        <f>VLOOKUP(B10,[1]матер!$B$4:$K$2150,10,FALSE)</f>
        <v>00-00000371</v>
      </c>
      <c r="B10" s="4" t="s">
        <v>32</v>
      </c>
      <c r="C10" s="3" t="s">
        <v>23</v>
      </c>
      <c r="D10" s="4">
        <v>1</v>
      </c>
      <c r="E10" s="5">
        <v>107890</v>
      </c>
      <c r="F10" s="5">
        <v>102500</v>
      </c>
      <c r="G10" s="5" t="s">
        <v>24</v>
      </c>
      <c r="H10" s="77"/>
      <c r="I10" s="5">
        <v>5</v>
      </c>
      <c r="J10" s="77"/>
      <c r="K10" s="5" t="s">
        <v>25</v>
      </c>
      <c r="L10" s="132">
        <v>1800</v>
      </c>
      <c r="M10" s="133" t="s">
        <v>154</v>
      </c>
      <c r="N10" s="116">
        <f t="shared" si="0"/>
        <v>70128.5</v>
      </c>
      <c r="O10" s="132">
        <v>21000</v>
      </c>
      <c r="P10" s="132">
        <v>7500</v>
      </c>
      <c r="Q10" s="132">
        <v>12500</v>
      </c>
      <c r="R10" s="132"/>
      <c r="S10" s="132">
        <v>1.06</v>
      </c>
      <c r="T10" s="132">
        <v>1.06</v>
      </c>
      <c r="U10" s="132">
        <v>3.34</v>
      </c>
      <c r="V10" s="116">
        <f t="shared" si="1"/>
        <v>3</v>
      </c>
      <c r="W10" s="116">
        <f t="shared" si="2"/>
        <v>1.4</v>
      </c>
      <c r="X10" s="116">
        <f>AD10-PI()*($S10^2)/4*$U10</f>
        <v>4.5984029228461338</v>
      </c>
      <c r="Y10" s="116">
        <f>AE10-PI()*($S10^2)/4*$U10</f>
        <v>9.2995229228461351</v>
      </c>
      <c r="Z10" s="116"/>
      <c r="AA10" s="116"/>
      <c r="AB10" s="116"/>
      <c r="AC10" s="116"/>
      <c r="AD10" s="116">
        <f>((S10+AD$3*2)*(T10+AD$3*2)*(U10+0.2))</f>
        <v>7.545863999999999</v>
      </c>
      <c r="AE10" s="116">
        <f>(($S10+AE$3*2)*($T10+AE$3*2)*($U10+0.2))</f>
        <v>12.246984000000001</v>
      </c>
      <c r="AF10" s="116">
        <v>800</v>
      </c>
      <c r="AG10" s="116"/>
    </row>
    <row r="11" spans="1:33" s="1" customFormat="1" x14ac:dyDescent="0.55000000000000004">
      <c r="A11" s="12" t="str">
        <f>VLOOKUP(B11,[1]матер!$B$4:$K$2150,10,FALSE)</f>
        <v>00-00000372</v>
      </c>
      <c r="B11" s="4" t="s">
        <v>33</v>
      </c>
      <c r="C11" s="3" t="s">
        <v>23</v>
      </c>
      <c r="D11" s="4">
        <v>1</v>
      </c>
      <c r="E11" s="5">
        <v>109890</v>
      </c>
      <c r="F11" s="5">
        <v>104500</v>
      </c>
      <c r="G11" s="5" t="s">
        <v>24</v>
      </c>
      <c r="H11" s="77"/>
      <c r="I11" s="5">
        <v>5</v>
      </c>
      <c r="J11" s="77"/>
      <c r="K11" s="5" t="s">
        <v>27</v>
      </c>
      <c r="L11" s="132">
        <v>1800</v>
      </c>
      <c r="M11" s="133" t="s">
        <v>154</v>
      </c>
      <c r="N11" s="116">
        <f t="shared" si="0"/>
        <v>71428.5</v>
      </c>
      <c r="O11" s="132">
        <v>21000</v>
      </c>
      <c r="P11" s="132">
        <v>7500</v>
      </c>
      <c r="Q11" s="132">
        <v>12500</v>
      </c>
      <c r="R11" s="132"/>
      <c r="S11" s="132">
        <v>1.06</v>
      </c>
      <c r="T11" s="132">
        <v>1.06</v>
      </c>
      <c r="U11" s="132">
        <v>3.34</v>
      </c>
      <c r="V11" s="116">
        <f t="shared" si="1"/>
        <v>3</v>
      </c>
      <c r="W11" s="116">
        <f t="shared" si="2"/>
        <v>1.4</v>
      </c>
      <c r="X11" s="116">
        <f>AD11-PI()*($S11^2)/4*$U11</f>
        <v>4.5984029228461338</v>
      </c>
      <c r="Y11" s="116">
        <f>AE11-PI()*($S11^2)/4*$U11</f>
        <v>9.2995229228461351</v>
      </c>
      <c r="Z11" s="116"/>
      <c r="AA11" s="116"/>
      <c r="AB11" s="116"/>
      <c r="AC11" s="116"/>
      <c r="AD11" s="116">
        <f>((S11+AD$3*2)*(T11+AD$3*2)*(U11+0.2))</f>
        <v>7.545863999999999</v>
      </c>
      <c r="AE11" s="116">
        <f>(($S11+AE$3*2)*($T11+AE$3*2)*($U11+0.2))</f>
        <v>12.246984000000001</v>
      </c>
      <c r="AF11" s="116">
        <v>800</v>
      </c>
      <c r="AG11" s="116"/>
    </row>
    <row r="12" spans="1:33" s="1" customFormat="1" x14ac:dyDescent="0.55000000000000004">
      <c r="A12" s="12" t="str">
        <f>VLOOKUP(B12,[1]матер!$B$4:$K$2150,10,FALSE)</f>
        <v>00-00000373</v>
      </c>
      <c r="B12" s="4" t="s">
        <v>34</v>
      </c>
      <c r="C12" s="3" t="s">
        <v>23</v>
      </c>
      <c r="D12" s="4">
        <v>1</v>
      </c>
      <c r="E12" s="5">
        <v>102980</v>
      </c>
      <c r="F12" s="5">
        <v>97900</v>
      </c>
      <c r="G12" s="5" t="s">
        <v>24</v>
      </c>
      <c r="H12" s="77"/>
      <c r="I12" s="5">
        <v>8</v>
      </c>
      <c r="J12" s="77"/>
      <c r="K12" s="5" t="s">
        <v>25</v>
      </c>
      <c r="L12" s="132">
        <v>800</v>
      </c>
      <c r="M12" s="133" t="s">
        <v>154</v>
      </c>
      <c r="N12" s="116">
        <f t="shared" si="0"/>
        <v>66937</v>
      </c>
      <c r="O12" s="132">
        <v>18000</v>
      </c>
      <c r="P12" s="132">
        <v>8500</v>
      </c>
      <c r="Q12" s="132">
        <v>13500</v>
      </c>
      <c r="R12" s="132"/>
      <c r="S12" s="132">
        <v>1.35</v>
      </c>
      <c r="T12" s="132">
        <v>1.35</v>
      </c>
      <c r="U12" s="132">
        <v>2.35</v>
      </c>
      <c r="V12" s="116">
        <f t="shared" si="1"/>
        <v>4</v>
      </c>
      <c r="W12" s="116">
        <f t="shared" si="2"/>
        <v>2.2000000000000002</v>
      </c>
      <c r="X12" s="116">
        <f>AD12-PI()*($S12^2)/4*$U12</f>
        <v>4.4456128409391535</v>
      </c>
      <c r="Y12" s="116">
        <f>AE12-PI()*($S12^2)/4*$U12</f>
        <v>8.4236128409391569</v>
      </c>
      <c r="Z12" s="116"/>
      <c r="AA12" s="116"/>
      <c r="AB12" s="116"/>
      <c r="AC12" s="116"/>
      <c r="AD12" s="116">
        <f>((S12+AD$3*2)*(T12+AD$3*2)*(U12+0.2))</f>
        <v>7.8093750000000011</v>
      </c>
      <c r="AE12" s="116">
        <f>(($S12+AE$3*2)*($T12+AE$3*2)*($U12+0.2))</f>
        <v>11.787375000000004</v>
      </c>
      <c r="AF12" s="116">
        <v>500</v>
      </c>
      <c r="AG12" s="116"/>
    </row>
    <row r="13" spans="1:33" s="1" customFormat="1" x14ac:dyDescent="0.55000000000000004">
      <c r="A13" s="12" t="str">
        <f>VLOOKUP(B13,[1]матер!$B$4:$K$2150,10,FALSE)</f>
        <v>00-00000374</v>
      </c>
      <c r="B13" s="4" t="s">
        <v>35</v>
      </c>
      <c r="C13" s="3" t="s">
        <v>23</v>
      </c>
      <c r="D13" s="4">
        <v>1</v>
      </c>
      <c r="E13" s="5">
        <v>104980</v>
      </c>
      <c r="F13" s="5">
        <v>99900</v>
      </c>
      <c r="G13" s="5" t="s">
        <v>24</v>
      </c>
      <c r="H13" s="77"/>
      <c r="I13" s="5">
        <v>8</v>
      </c>
      <c r="J13" s="77"/>
      <c r="K13" s="5" t="s">
        <v>27</v>
      </c>
      <c r="L13" s="132">
        <v>800</v>
      </c>
      <c r="M13" s="133" t="s">
        <v>154</v>
      </c>
      <c r="N13" s="116">
        <f t="shared" si="0"/>
        <v>68237</v>
      </c>
      <c r="O13" s="132">
        <v>18000</v>
      </c>
      <c r="P13" s="132">
        <v>8500</v>
      </c>
      <c r="Q13" s="132">
        <v>13500</v>
      </c>
      <c r="R13" s="132"/>
      <c r="S13" s="132">
        <v>1.35</v>
      </c>
      <c r="T13" s="132">
        <v>1.35</v>
      </c>
      <c r="U13" s="132">
        <v>2.35</v>
      </c>
      <c r="V13" s="116">
        <f t="shared" si="1"/>
        <v>4</v>
      </c>
      <c r="W13" s="116">
        <f t="shared" si="2"/>
        <v>2.2000000000000002</v>
      </c>
      <c r="X13" s="116">
        <f>AD13-PI()*($S13^2)/4*$U13</f>
        <v>4.4456128409391535</v>
      </c>
      <c r="Y13" s="116">
        <f>AE13-PI()*($S13^2)/4*$U13</f>
        <v>8.4236128409391569</v>
      </c>
      <c r="Z13" s="116"/>
      <c r="AA13" s="116"/>
      <c r="AB13" s="116"/>
      <c r="AC13" s="116"/>
      <c r="AD13" s="116">
        <f>((S13+AD$3*2)*(T13+AD$3*2)*(U13+0.2))</f>
        <v>7.8093750000000011</v>
      </c>
      <c r="AE13" s="116">
        <f>(($S13+AE$3*2)*($T13+AE$3*2)*($U13+0.2))</f>
        <v>11.787375000000004</v>
      </c>
      <c r="AF13" s="116">
        <v>500</v>
      </c>
      <c r="AG13" s="116"/>
    </row>
    <row r="14" spans="1:33" s="1" customFormat="1" x14ac:dyDescent="0.55000000000000004">
      <c r="A14" s="12" t="str">
        <f>VLOOKUP(B14,[1]матер!$B$4:$K$2150,10,FALSE)</f>
        <v>00-00000375</v>
      </c>
      <c r="B14" s="4" t="s">
        <v>36</v>
      </c>
      <c r="C14" s="3" t="s">
        <v>23</v>
      </c>
      <c r="D14" s="4">
        <v>1</v>
      </c>
      <c r="E14" s="5">
        <v>113350</v>
      </c>
      <c r="F14" s="5">
        <v>107700</v>
      </c>
      <c r="G14" s="5" t="s">
        <v>24</v>
      </c>
      <c r="H14" s="77"/>
      <c r="I14" s="5">
        <v>8</v>
      </c>
      <c r="J14" s="77"/>
      <c r="K14" s="5" t="s">
        <v>25</v>
      </c>
      <c r="L14" s="132">
        <v>1300</v>
      </c>
      <c r="M14" s="133" t="s">
        <v>154</v>
      </c>
      <c r="N14" s="116">
        <f t="shared" si="0"/>
        <v>73677.5</v>
      </c>
      <c r="O14" s="132">
        <v>21000</v>
      </c>
      <c r="P14" s="132">
        <v>8500</v>
      </c>
      <c r="Q14" s="132">
        <v>13500</v>
      </c>
      <c r="R14" s="132"/>
      <c r="S14" s="132">
        <v>1.35</v>
      </c>
      <c r="T14" s="132">
        <v>1.35</v>
      </c>
      <c r="U14" s="132">
        <v>2.85</v>
      </c>
      <c r="V14" s="116">
        <f t="shared" si="1"/>
        <v>4</v>
      </c>
      <c r="W14" s="116">
        <f t="shared" si="2"/>
        <v>2.2000000000000002</v>
      </c>
      <c r="X14" s="116">
        <f>AD14-PI()*($S14^2)/4*$U14</f>
        <v>5.2611687645432292</v>
      </c>
      <c r="Y14" s="116">
        <f>AE14-PI()*($S14^2)/4*$U14</f>
        <v>10.019168764543235</v>
      </c>
      <c r="Z14" s="116"/>
      <c r="AA14" s="116"/>
      <c r="AB14" s="116"/>
      <c r="AC14" s="116"/>
      <c r="AD14" s="116">
        <f>((S14+AD$3*2)*(T14+AD$3*2)*(U14+0.2))</f>
        <v>9.3406250000000011</v>
      </c>
      <c r="AE14" s="116">
        <f>(($S14+AE$3*2)*($T14+AE$3*2)*($U14+0.2))</f>
        <v>14.098625000000006</v>
      </c>
      <c r="AF14" s="116">
        <v>800</v>
      </c>
      <c r="AG14" s="116"/>
    </row>
    <row r="15" spans="1:33" s="1" customFormat="1" x14ac:dyDescent="0.55000000000000004">
      <c r="A15" s="12" t="str">
        <f>VLOOKUP(B15,[1]матер!$B$4:$K$2150,10,FALSE)</f>
        <v>00-00000376</v>
      </c>
      <c r="B15" s="4" t="s">
        <v>37</v>
      </c>
      <c r="C15" s="3" t="s">
        <v>23</v>
      </c>
      <c r="D15" s="4">
        <v>1</v>
      </c>
      <c r="E15" s="5">
        <v>115350</v>
      </c>
      <c r="F15" s="5">
        <v>109700</v>
      </c>
      <c r="G15" s="5" t="s">
        <v>24</v>
      </c>
      <c r="H15" s="77"/>
      <c r="I15" s="5">
        <v>8</v>
      </c>
      <c r="J15" s="77"/>
      <c r="K15" s="5" t="s">
        <v>27</v>
      </c>
      <c r="L15" s="132">
        <v>1300</v>
      </c>
      <c r="M15" s="133" t="s">
        <v>154</v>
      </c>
      <c r="N15" s="116">
        <f t="shared" si="0"/>
        <v>74977.5</v>
      </c>
      <c r="O15" s="132">
        <v>21000</v>
      </c>
      <c r="P15" s="132">
        <v>8500</v>
      </c>
      <c r="Q15" s="132">
        <v>13500</v>
      </c>
      <c r="R15" s="132"/>
      <c r="S15" s="132">
        <v>1.35</v>
      </c>
      <c r="T15" s="132">
        <v>1.35</v>
      </c>
      <c r="U15" s="132">
        <v>2.85</v>
      </c>
      <c r="V15" s="116">
        <f t="shared" si="1"/>
        <v>4</v>
      </c>
      <c r="W15" s="116">
        <f t="shared" si="2"/>
        <v>2.2000000000000002</v>
      </c>
      <c r="X15" s="116">
        <f>AD15-PI()*($S15^2)/4*$U15</f>
        <v>5.2611687645432292</v>
      </c>
      <c r="Y15" s="116">
        <f>AE15-PI()*($S15^2)/4*$U15</f>
        <v>10.019168764543235</v>
      </c>
      <c r="Z15" s="116"/>
      <c r="AA15" s="116"/>
      <c r="AB15" s="116"/>
      <c r="AC15" s="116"/>
      <c r="AD15" s="116">
        <f>((S15+AD$3*2)*(T15+AD$3*2)*(U15+0.2))</f>
        <v>9.3406250000000011</v>
      </c>
      <c r="AE15" s="116">
        <f>(($S15+AE$3*2)*($T15+AE$3*2)*($U15+0.2))</f>
        <v>14.098625000000006</v>
      </c>
      <c r="AF15" s="116">
        <v>800</v>
      </c>
      <c r="AG15" s="116"/>
    </row>
    <row r="16" spans="1:33" s="1" customFormat="1" x14ac:dyDescent="0.55000000000000004">
      <c r="A16" s="12" t="str">
        <f>VLOOKUP(B16,[1]матер!$B$4:$K$2150,10,FALSE)</f>
        <v>00-00000377</v>
      </c>
      <c r="B16" s="4" t="s">
        <v>38</v>
      </c>
      <c r="C16" s="3" t="s">
        <v>23</v>
      </c>
      <c r="D16" s="4">
        <v>1</v>
      </c>
      <c r="E16" s="5">
        <v>124700</v>
      </c>
      <c r="F16" s="5">
        <v>118500</v>
      </c>
      <c r="G16" s="5" t="s">
        <v>24</v>
      </c>
      <c r="H16" s="77"/>
      <c r="I16" s="5">
        <v>8</v>
      </c>
      <c r="J16" s="77"/>
      <c r="K16" s="5" t="s">
        <v>25</v>
      </c>
      <c r="L16" s="132">
        <v>1800</v>
      </c>
      <c r="M16" s="133" t="s">
        <v>154</v>
      </c>
      <c r="N16" s="116">
        <f t="shared" si="0"/>
        <v>81055</v>
      </c>
      <c r="O16" s="132">
        <v>23000</v>
      </c>
      <c r="P16" s="132">
        <v>8500</v>
      </c>
      <c r="Q16" s="132">
        <v>13500</v>
      </c>
      <c r="R16" s="132"/>
      <c r="S16" s="132">
        <v>1.35</v>
      </c>
      <c r="T16" s="132">
        <v>1.35</v>
      </c>
      <c r="U16" s="132">
        <v>3.35</v>
      </c>
      <c r="V16" s="116">
        <f t="shared" si="1"/>
        <v>4</v>
      </c>
      <c r="W16" s="116">
        <f t="shared" si="2"/>
        <v>2.2000000000000002</v>
      </c>
      <c r="X16" s="116">
        <f>AD16-PI()*($S16^2)/4*$U16</f>
        <v>6.076724688147304</v>
      </c>
      <c r="Y16" s="116">
        <f>AE16-PI()*($S16^2)/4*$U16</f>
        <v>11.614724688147309</v>
      </c>
      <c r="Z16" s="116"/>
      <c r="AA16" s="116"/>
      <c r="AB16" s="116"/>
      <c r="AC16" s="116"/>
      <c r="AD16" s="116">
        <f>((S16+AD$3*2)*(T16+AD$3*2)*(U16+0.2))</f>
        <v>10.871875000000001</v>
      </c>
      <c r="AE16" s="116">
        <f>(($S16+AE$3*2)*($T16+AE$3*2)*($U16+0.2))</f>
        <v>16.409875000000007</v>
      </c>
      <c r="AF16" s="116">
        <v>800</v>
      </c>
      <c r="AG16" s="116"/>
    </row>
    <row r="17" spans="1:33" s="1" customFormat="1" x14ac:dyDescent="0.55000000000000004">
      <c r="A17" s="12" t="str">
        <f>VLOOKUP(B17,[1]матер!$B$4:$K$2150,10,FALSE)</f>
        <v>00-00000378</v>
      </c>
      <c r="B17" s="4" t="s">
        <v>39</v>
      </c>
      <c r="C17" s="3" t="s">
        <v>23</v>
      </c>
      <c r="D17" s="4">
        <v>1</v>
      </c>
      <c r="E17" s="5">
        <v>126700</v>
      </c>
      <c r="F17" s="5">
        <v>120500</v>
      </c>
      <c r="G17" s="5" t="s">
        <v>24</v>
      </c>
      <c r="H17" s="77"/>
      <c r="I17" s="5">
        <v>8</v>
      </c>
      <c r="J17" s="77"/>
      <c r="K17" s="5" t="s">
        <v>27</v>
      </c>
      <c r="L17" s="132">
        <v>1800</v>
      </c>
      <c r="M17" s="133" t="s">
        <v>154</v>
      </c>
      <c r="N17" s="116">
        <f t="shared" si="0"/>
        <v>82355</v>
      </c>
      <c r="O17" s="132">
        <v>23000</v>
      </c>
      <c r="P17" s="132">
        <v>8500</v>
      </c>
      <c r="Q17" s="132">
        <v>13500</v>
      </c>
      <c r="R17" s="132"/>
      <c r="S17" s="132">
        <v>1.35</v>
      </c>
      <c r="T17" s="132">
        <v>1.35</v>
      </c>
      <c r="U17" s="132">
        <v>3.35</v>
      </c>
      <c r="V17" s="116">
        <f t="shared" si="1"/>
        <v>4</v>
      </c>
      <c r="W17" s="116">
        <f t="shared" si="2"/>
        <v>2.2000000000000002</v>
      </c>
      <c r="X17" s="116">
        <f>AD17-PI()*($S17^2)/4*$U17</f>
        <v>6.076724688147304</v>
      </c>
      <c r="Y17" s="116">
        <f>AE17-PI()*($S17^2)/4*$U17</f>
        <v>11.614724688147309</v>
      </c>
      <c r="Z17" s="116"/>
      <c r="AA17" s="116"/>
      <c r="AB17" s="116"/>
      <c r="AC17" s="116"/>
      <c r="AD17" s="116">
        <f>((S17+AD$3*2)*(T17+AD$3*2)*(U17+0.2))</f>
        <v>10.871875000000001</v>
      </c>
      <c r="AE17" s="116">
        <f>(($S17+AE$3*2)*($T17+AE$3*2)*($U17+0.2))</f>
        <v>16.409875000000007</v>
      </c>
      <c r="AF17" s="116">
        <v>800</v>
      </c>
      <c r="AG17" s="116"/>
    </row>
    <row r="18" spans="1:33" s="1" customFormat="1" x14ac:dyDescent="0.55000000000000004">
      <c r="A18" s="12" t="str">
        <f>VLOOKUP(B18,[1]матер!$B$4:$K$2150,10,FALSE)</f>
        <v>00-00000379</v>
      </c>
      <c r="B18" s="4" t="s">
        <v>40</v>
      </c>
      <c r="C18" s="3" t="s">
        <v>23</v>
      </c>
      <c r="D18" s="4">
        <v>1</v>
      </c>
      <c r="E18" s="5">
        <v>129780</v>
      </c>
      <c r="F18" s="5">
        <v>123300</v>
      </c>
      <c r="G18" s="5" t="s">
        <v>24</v>
      </c>
      <c r="H18" s="77"/>
      <c r="I18" s="5">
        <v>10</v>
      </c>
      <c r="J18" s="77"/>
      <c r="K18" s="5" t="s">
        <v>25</v>
      </c>
      <c r="L18" s="132">
        <v>800</v>
      </c>
      <c r="M18" s="133" t="s">
        <v>154</v>
      </c>
      <c r="N18" s="116">
        <f t="shared" si="0"/>
        <v>84357</v>
      </c>
      <c r="O18" s="132">
        <v>21000</v>
      </c>
      <c r="P18" s="132">
        <v>9500</v>
      </c>
      <c r="Q18" s="132">
        <v>14500</v>
      </c>
      <c r="R18" s="132"/>
      <c r="S18" s="132">
        <v>1.6</v>
      </c>
      <c r="T18" s="132">
        <v>1.6</v>
      </c>
      <c r="U18" s="132">
        <v>2.35</v>
      </c>
      <c r="V18" s="116">
        <f t="shared" si="1"/>
        <v>5</v>
      </c>
      <c r="W18" s="116">
        <f t="shared" si="2"/>
        <v>3.1</v>
      </c>
      <c r="X18" s="116">
        <f>AD18-PI()*($S18^2)/4*$U18</f>
        <v>5.4750446490009512</v>
      </c>
      <c r="Y18" s="116">
        <f>AE18-PI()*($S18^2)/4*$U18</f>
        <v>9.9630446490009561</v>
      </c>
      <c r="Z18" s="116"/>
      <c r="AA18" s="116"/>
      <c r="AB18" s="116"/>
      <c r="AC18" s="116"/>
      <c r="AD18" s="116">
        <f>((S18+AD$3*2)*(T18+AD$3*2)*(U18+0.2))</f>
        <v>10.200000000000001</v>
      </c>
      <c r="AE18" s="116">
        <f>(($S18+AE$3*2)*($T18+AE$3*2)*($U18+0.2))</f>
        <v>14.688000000000006</v>
      </c>
      <c r="AF18" s="116">
        <v>500</v>
      </c>
      <c r="AG18" s="116"/>
    </row>
    <row r="19" spans="1:33" s="1" customFormat="1" x14ac:dyDescent="0.55000000000000004">
      <c r="A19" s="12" t="str">
        <f>VLOOKUP(B19,[1]матер!$B$4:$K$2150,10,FALSE)</f>
        <v>00-00000380</v>
      </c>
      <c r="B19" s="4" t="s">
        <v>41</v>
      </c>
      <c r="C19" s="3" t="s">
        <v>23</v>
      </c>
      <c r="D19" s="4">
        <v>1</v>
      </c>
      <c r="E19" s="5">
        <v>131780</v>
      </c>
      <c r="F19" s="5">
        <v>125300</v>
      </c>
      <c r="G19" s="5" t="s">
        <v>24</v>
      </c>
      <c r="H19" s="77"/>
      <c r="I19" s="5">
        <v>10</v>
      </c>
      <c r="J19" s="77"/>
      <c r="K19" s="5" t="s">
        <v>27</v>
      </c>
      <c r="L19" s="132">
        <v>800</v>
      </c>
      <c r="M19" s="133" t="s">
        <v>154</v>
      </c>
      <c r="N19" s="116">
        <f t="shared" si="0"/>
        <v>85657</v>
      </c>
      <c r="O19" s="132">
        <v>21000</v>
      </c>
      <c r="P19" s="132">
        <v>9500</v>
      </c>
      <c r="Q19" s="132">
        <v>14500</v>
      </c>
      <c r="R19" s="132"/>
      <c r="S19" s="132">
        <v>1.6</v>
      </c>
      <c r="T19" s="132">
        <v>1.6</v>
      </c>
      <c r="U19" s="132">
        <v>2.35</v>
      </c>
      <c r="V19" s="116">
        <f t="shared" si="1"/>
        <v>5</v>
      </c>
      <c r="W19" s="116">
        <f t="shared" si="2"/>
        <v>3.1</v>
      </c>
      <c r="X19" s="116">
        <f>AD19-PI()*($S19^2)/4*$U19</f>
        <v>5.4750446490009512</v>
      </c>
      <c r="Y19" s="116">
        <f>AE19-PI()*($S19^2)/4*$U19</f>
        <v>9.9630446490009561</v>
      </c>
      <c r="Z19" s="116"/>
      <c r="AA19" s="116"/>
      <c r="AB19" s="116"/>
      <c r="AC19" s="116"/>
      <c r="AD19" s="116">
        <f>((S19+AD$3*2)*(T19+AD$3*2)*(U19+0.2))</f>
        <v>10.200000000000001</v>
      </c>
      <c r="AE19" s="116">
        <f>(($S19+AE$3*2)*($T19+AE$3*2)*($U19+0.2))</f>
        <v>14.688000000000006</v>
      </c>
      <c r="AF19" s="116">
        <v>500</v>
      </c>
      <c r="AG19" s="116"/>
    </row>
    <row r="20" spans="1:33" s="1" customFormat="1" x14ac:dyDescent="0.55000000000000004">
      <c r="A20" s="12" t="str">
        <f>VLOOKUP(B20,[1]матер!$B$4:$K$2150,10,FALSE)</f>
        <v>00-00000381</v>
      </c>
      <c r="B20" s="4" t="s">
        <v>42</v>
      </c>
      <c r="C20" s="3" t="s">
        <v>23</v>
      </c>
      <c r="D20" s="4">
        <v>1</v>
      </c>
      <c r="E20" s="5">
        <v>136820</v>
      </c>
      <c r="F20" s="5">
        <v>130000</v>
      </c>
      <c r="G20" s="5" t="s">
        <v>24</v>
      </c>
      <c r="H20" s="77"/>
      <c r="I20" s="5">
        <v>10</v>
      </c>
      <c r="J20" s="77"/>
      <c r="K20" s="5" t="s">
        <v>25</v>
      </c>
      <c r="L20" s="132">
        <v>1000</v>
      </c>
      <c r="M20" s="133" t="s">
        <v>154</v>
      </c>
      <c r="N20" s="116">
        <f t="shared" si="0"/>
        <v>88933</v>
      </c>
      <c r="O20" s="132">
        <v>22000</v>
      </c>
      <c r="P20" s="132">
        <v>9500</v>
      </c>
      <c r="Q20" s="132">
        <v>14500</v>
      </c>
      <c r="R20" s="132"/>
      <c r="S20" s="132">
        <v>1.6</v>
      </c>
      <c r="T20" s="132">
        <v>1.6</v>
      </c>
      <c r="U20" s="132">
        <v>2.56</v>
      </c>
      <c r="V20" s="116">
        <f t="shared" si="1"/>
        <v>5</v>
      </c>
      <c r="W20" s="116">
        <f t="shared" si="2"/>
        <v>3.1</v>
      </c>
      <c r="X20" s="116">
        <f>AD20-PI()*($S20^2)/4*$U20</f>
        <v>5.892814596358483</v>
      </c>
      <c r="Y20" s="116">
        <f>AE20-PI()*($S20^2)/4*$U20</f>
        <v>10.750414596358489</v>
      </c>
      <c r="Z20" s="116"/>
      <c r="AA20" s="116"/>
      <c r="AB20" s="116"/>
      <c r="AC20" s="116"/>
      <c r="AD20" s="116">
        <f>((S20+AD$3*2)*(T20+AD$3*2)*(U20+0.2))</f>
        <v>11.040000000000001</v>
      </c>
      <c r="AE20" s="116">
        <f>(($S20+AE$3*2)*($T20+AE$3*2)*($U20+0.2))</f>
        <v>15.897600000000006</v>
      </c>
      <c r="AF20" s="116">
        <v>600</v>
      </c>
      <c r="AG20" s="116"/>
    </row>
    <row r="21" spans="1:33" s="1" customFormat="1" x14ac:dyDescent="0.55000000000000004">
      <c r="A21" s="12" t="str">
        <f>VLOOKUP(B21,[1]матер!$B$4:$K$2150,10,FALSE)</f>
        <v>00-00000382</v>
      </c>
      <c r="B21" s="4" t="s">
        <v>43</v>
      </c>
      <c r="C21" s="3" t="s">
        <v>23</v>
      </c>
      <c r="D21" s="4">
        <v>1</v>
      </c>
      <c r="E21" s="5">
        <v>138820</v>
      </c>
      <c r="F21" s="5">
        <v>132000</v>
      </c>
      <c r="G21" s="5" t="s">
        <v>24</v>
      </c>
      <c r="H21" s="77"/>
      <c r="I21" s="5">
        <v>10</v>
      </c>
      <c r="J21" s="77"/>
      <c r="K21" s="5" t="s">
        <v>27</v>
      </c>
      <c r="L21" s="132">
        <v>1000</v>
      </c>
      <c r="M21" s="133" t="s">
        <v>154</v>
      </c>
      <c r="N21" s="116">
        <f t="shared" si="0"/>
        <v>90233</v>
      </c>
      <c r="O21" s="132">
        <v>22000</v>
      </c>
      <c r="P21" s="132">
        <v>9500</v>
      </c>
      <c r="Q21" s="132">
        <v>14500</v>
      </c>
      <c r="R21" s="132"/>
      <c r="S21" s="132">
        <v>1.6</v>
      </c>
      <c r="T21" s="132">
        <v>1.6</v>
      </c>
      <c r="U21" s="132">
        <v>2.56</v>
      </c>
      <c r="V21" s="116">
        <f t="shared" si="1"/>
        <v>5</v>
      </c>
      <c r="W21" s="116">
        <f t="shared" si="2"/>
        <v>3.1</v>
      </c>
      <c r="X21" s="116">
        <f>AD21-PI()*($S21^2)/4*$U21</f>
        <v>5.892814596358483</v>
      </c>
      <c r="Y21" s="116">
        <f>AE21-PI()*($S21^2)/4*$U21</f>
        <v>10.750414596358489</v>
      </c>
      <c r="Z21" s="116"/>
      <c r="AA21" s="116"/>
      <c r="AB21" s="116"/>
      <c r="AC21" s="116"/>
      <c r="AD21" s="116">
        <f>((S21+AD$3*2)*(T21+AD$3*2)*(U21+0.2))</f>
        <v>11.040000000000001</v>
      </c>
      <c r="AE21" s="116">
        <f>(($S21+AE$3*2)*($T21+AE$3*2)*($U21+0.2))</f>
        <v>15.897600000000006</v>
      </c>
      <c r="AF21" s="116">
        <v>600</v>
      </c>
      <c r="AG21" s="116"/>
    </row>
    <row r="22" spans="1:33" s="1" customFormat="1" x14ac:dyDescent="0.55000000000000004">
      <c r="A22" s="12" t="str">
        <f>VLOOKUP(B22,[1]матер!$B$4:$K$2150,10,FALSE)</f>
        <v>00-00000383</v>
      </c>
      <c r="B22" s="4" t="s">
        <v>44</v>
      </c>
      <c r="C22" s="3" t="s">
        <v>23</v>
      </c>
      <c r="D22" s="4">
        <v>1</v>
      </c>
      <c r="E22" s="5">
        <v>158000</v>
      </c>
      <c r="F22" s="5">
        <v>150100</v>
      </c>
      <c r="G22" s="5" t="s">
        <v>24</v>
      </c>
      <c r="H22" s="77"/>
      <c r="I22" s="5">
        <v>10</v>
      </c>
      <c r="J22" s="77"/>
      <c r="K22" s="5" t="s">
        <v>25</v>
      </c>
      <c r="L22" s="132">
        <v>1500</v>
      </c>
      <c r="M22" s="133" t="s">
        <v>154</v>
      </c>
      <c r="N22" s="116">
        <f t="shared" si="0"/>
        <v>102700</v>
      </c>
      <c r="O22" s="132">
        <v>25000</v>
      </c>
      <c r="P22" s="132">
        <v>9500</v>
      </c>
      <c r="Q22" s="132">
        <v>14500</v>
      </c>
      <c r="R22" s="132"/>
      <c r="S22" s="132">
        <v>1.6</v>
      </c>
      <c r="T22" s="132">
        <v>1.6</v>
      </c>
      <c r="U22" s="132">
        <v>3.06</v>
      </c>
      <c r="V22" s="116">
        <f t="shared" si="1"/>
        <v>5</v>
      </c>
      <c r="W22" s="116">
        <f t="shared" si="2"/>
        <v>3.1</v>
      </c>
      <c r="X22" s="116">
        <f>AD22-PI()*($S22^2)/4*$U22</f>
        <v>6.8875049472097496</v>
      </c>
      <c r="Y22" s="116">
        <f>AE22-PI()*($S22^2)/4*$U22</f>
        <v>12.625104947209756</v>
      </c>
      <c r="Z22" s="116"/>
      <c r="AA22" s="116"/>
      <c r="AB22" s="116"/>
      <c r="AC22" s="116"/>
      <c r="AD22" s="116">
        <f>((S22+AD$3*2)*(T22+AD$3*2)*(U22+0.2))</f>
        <v>13.040000000000001</v>
      </c>
      <c r="AE22" s="116">
        <f>(($S22+AE$3*2)*($T22+AE$3*2)*($U22+0.2))</f>
        <v>18.777600000000007</v>
      </c>
      <c r="AF22" s="116">
        <v>800</v>
      </c>
      <c r="AG22" s="116"/>
    </row>
    <row r="23" spans="1:33" s="1" customFormat="1" x14ac:dyDescent="0.55000000000000004">
      <c r="A23" s="12" t="str">
        <f>VLOOKUP(B23,[1]матер!$B$4:$K$2150,10,FALSE)</f>
        <v>00-00000384</v>
      </c>
      <c r="B23" s="4" t="s">
        <v>45</v>
      </c>
      <c r="C23" s="3" t="s">
        <v>23</v>
      </c>
      <c r="D23" s="4">
        <v>1</v>
      </c>
      <c r="E23" s="5">
        <v>160000</v>
      </c>
      <c r="F23" s="5">
        <v>152100</v>
      </c>
      <c r="G23" s="5" t="s">
        <v>24</v>
      </c>
      <c r="H23" s="77"/>
      <c r="I23" s="5">
        <v>10</v>
      </c>
      <c r="J23" s="77"/>
      <c r="K23" s="5" t="s">
        <v>27</v>
      </c>
      <c r="L23" s="132">
        <v>1500</v>
      </c>
      <c r="M23" s="133" t="s">
        <v>154</v>
      </c>
      <c r="N23" s="116">
        <f t="shared" si="0"/>
        <v>104000</v>
      </c>
      <c r="O23" s="132">
        <v>25000</v>
      </c>
      <c r="P23" s="132">
        <v>9500</v>
      </c>
      <c r="Q23" s="132">
        <v>14500</v>
      </c>
      <c r="R23" s="132"/>
      <c r="S23" s="132">
        <v>1.6</v>
      </c>
      <c r="T23" s="132">
        <v>1.6</v>
      </c>
      <c r="U23" s="132">
        <v>3.06</v>
      </c>
      <c r="V23" s="116">
        <f t="shared" si="1"/>
        <v>5</v>
      </c>
      <c r="W23" s="116">
        <f t="shared" si="2"/>
        <v>3.1</v>
      </c>
      <c r="X23" s="116">
        <f>AD23-PI()*($S23^2)/4*$U23</f>
        <v>6.8875049472097496</v>
      </c>
      <c r="Y23" s="116">
        <f>AE23-PI()*($S23^2)/4*$U23</f>
        <v>12.625104947209756</v>
      </c>
      <c r="Z23" s="116"/>
      <c r="AA23" s="116"/>
      <c r="AB23" s="116"/>
      <c r="AC23" s="116"/>
      <c r="AD23" s="116">
        <f>((S23+AD$3*2)*(T23+AD$3*2)*(U23+0.2))</f>
        <v>13.040000000000001</v>
      </c>
      <c r="AE23" s="116">
        <f>(($S23+AE$3*2)*($T23+AE$3*2)*($U23+0.2))</f>
        <v>18.777600000000007</v>
      </c>
      <c r="AF23" s="116">
        <v>800</v>
      </c>
      <c r="AG23" s="116"/>
    </row>
    <row r="24" spans="1:33" s="1" customFormat="1" x14ac:dyDescent="0.55000000000000004">
      <c r="A24" s="12" t="str">
        <f>VLOOKUP(B24,[1]матер!$B$4:$K$2150,10,FALSE)</f>
        <v>00-00000385</v>
      </c>
      <c r="B24" s="4" t="s">
        <v>46</v>
      </c>
      <c r="C24" s="3" t="s">
        <v>23</v>
      </c>
      <c r="D24" s="4">
        <v>1</v>
      </c>
      <c r="E24" s="5">
        <v>158940</v>
      </c>
      <c r="F24" s="5">
        <v>151000</v>
      </c>
      <c r="G24" s="5" t="s">
        <v>24</v>
      </c>
      <c r="H24" s="77"/>
      <c r="I24" s="5">
        <v>15</v>
      </c>
      <c r="J24" s="77"/>
      <c r="K24" s="5" t="s">
        <v>25</v>
      </c>
      <c r="L24" s="132">
        <v>800</v>
      </c>
      <c r="M24" s="133" t="s">
        <v>154</v>
      </c>
      <c r="N24" s="116">
        <f t="shared" si="0"/>
        <v>103311</v>
      </c>
      <c r="O24" s="132">
        <v>24000</v>
      </c>
      <c r="P24" s="132">
        <v>10500</v>
      </c>
      <c r="Q24" s="132">
        <v>15500</v>
      </c>
      <c r="R24" s="132"/>
      <c r="S24" s="132">
        <v>2</v>
      </c>
      <c r="T24" s="132">
        <v>2</v>
      </c>
      <c r="U24" s="132">
        <v>2.36</v>
      </c>
      <c r="V24" s="116">
        <f t="shared" si="1"/>
        <v>6</v>
      </c>
      <c r="W24" s="116">
        <f t="shared" si="2"/>
        <v>4.9000000000000004</v>
      </c>
      <c r="X24" s="116">
        <f>AD24-PI()*($S24^2)/4*$U24</f>
        <v>7.331441337528088</v>
      </c>
      <c r="Y24" s="116">
        <f>AE24-PI()*($S24^2)/4*$U24</f>
        <v>12.656241337528087</v>
      </c>
      <c r="Z24" s="116"/>
      <c r="AA24" s="116"/>
      <c r="AB24" s="116"/>
      <c r="AC24" s="116"/>
      <c r="AD24" s="116">
        <f>((S24+AD$3*2)*(T24+AD$3*2)*(U24+0.2))</f>
        <v>14.7456</v>
      </c>
      <c r="AE24" s="116">
        <f>(($S24+AE$3*2)*($T24+AE$3*2)*($U24+0.2))</f>
        <v>20.070399999999999</v>
      </c>
      <c r="AF24" s="116">
        <v>500</v>
      </c>
      <c r="AG24" s="116"/>
    </row>
    <row r="25" spans="1:33" s="1" customFormat="1" x14ac:dyDescent="0.55000000000000004">
      <c r="A25" s="12" t="str">
        <f>VLOOKUP(B25,[1]матер!$B$4:$K$2150,10,FALSE)</f>
        <v>00-00000386</v>
      </c>
      <c r="B25" s="4" t="s">
        <v>47</v>
      </c>
      <c r="C25" s="3" t="s">
        <v>23</v>
      </c>
      <c r="D25" s="4">
        <v>1</v>
      </c>
      <c r="E25" s="5">
        <v>160940</v>
      </c>
      <c r="F25" s="5">
        <v>153000</v>
      </c>
      <c r="G25" s="5" t="s">
        <v>24</v>
      </c>
      <c r="H25" s="77"/>
      <c r="I25" s="5">
        <v>15</v>
      </c>
      <c r="J25" s="77"/>
      <c r="K25" s="5" t="s">
        <v>27</v>
      </c>
      <c r="L25" s="132">
        <v>800</v>
      </c>
      <c r="M25" s="133" t="s">
        <v>154</v>
      </c>
      <c r="N25" s="116">
        <f t="shared" si="0"/>
        <v>104611</v>
      </c>
      <c r="O25" s="132">
        <v>24000</v>
      </c>
      <c r="P25" s="132">
        <v>10500</v>
      </c>
      <c r="Q25" s="132">
        <v>15500</v>
      </c>
      <c r="R25" s="132"/>
      <c r="S25" s="132">
        <v>2</v>
      </c>
      <c r="T25" s="132">
        <v>2</v>
      </c>
      <c r="U25" s="132">
        <v>2.36</v>
      </c>
      <c r="V25" s="116">
        <f t="shared" si="1"/>
        <v>6</v>
      </c>
      <c r="W25" s="116">
        <f t="shared" si="2"/>
        <v>4.9000000000000004</v>
      </c>
      <c r="X25" s="116">
        <f>AD25-PI()*($S25^2)/4*$U25</f>
        <v>7.331441337528088</v>
      </c>
      <c r="Y25" s="116">
        <f>AE25-PI()*($S25^2)/4*$U25</f>
        <v>12.656241337528087</v>
      </c>
      <c r="Z25" s="116"/>
      <c r="AA25" s="116"/>
      <c r="AB25" s="116"/>
      <c r="AC25" s="116"/>
      <c r="AD25" s="116">
        <f>((S25+AD$3*2)*(T25+AD$3*2)*(U25+0.2))</f>
        <v>14.7456</v>
      </c>
      <c r="AE25" s="116">
        <f>(($S25+AE$3*2)*($T25+AE$3*2)*($U25+0.2))</f>
        <v>20.070399999999999</v>
      </c>
      <c r="AF25" s="116">
        <v>500</v>
      </c>
      <c r="AG25" s="116"/>
    </row>
    <row r="26" spans="1:33" s="1" customFormat="1" x14ac:dyDescent="0.55000000000000004">
      <c r="A26" s="12" t="str">
        <f>VLOOKUP(B26,[1]матер!$B$4:$K$2150,10,FALSE)</f>
        <v>00-00000387</v>
      </c>
      <c r="B26" s="4" t="s">
        <v>48</v>
      </c>
      <c r="C26" s="3" t="s">
        <v>23</v>
      </c>
      <c r="D26" s="4">
        <v>1</v>
      </c>
      <c r="E26" s="5">
        <v>169000</v>
      </c>
      <c r="F26" s="5">
        <v>160600</v>
      </c>
      <c r="G26" s="5" t="s">
        <v>24</v>
      </c>
      <c r="H26" s="77"/>
      <c r="I26" s="5">
        <v>15</v>
      </c>
      <c r="J26" s="77"/>
      <c r="K26" s="5" t="s">
        <v>25</v>
      </c>
      <c r="L26" s="132">
        <v>1000</v>
      </c>
      <c r="M26" s="133" t="s">
        <v>154</v>
      </c>
      <c r="N26" s="116">
        <f t="shared" si="0"/>
        <v>109850</v>
      </c>
      <c r="O26" s="132">
        <v>25000</v>
      </c>
      <c r="P26" s="132">
        <v>10500</v>
      </c>
      <c r="Q26" s="132">
        <v>15500</v>
      </c>
      <c r="R26" s="132"/>
      <c r="S26" s="132">
        <v>2</v>
      </c>
      <c r="T26" s="132">
        <v>2</v>
      </c>
      <c r="U26" s="132">
        <v>2.57</v>
      </c>
      <c r="V26" s="116">
        <f t="shared" si="1"/>
        <v>6</v>
      </c>
      <c r="W26" s="116">
        <f t="shared" si="2"/>
        <v>4.9000000000000004</v>
      </c>
      <c r="X26" s="116">
        <f>AD26-PI()*($S26^2)/4*$U26</f>
        <v>7.8813068802742325</v>
      </c>
      <c r="Y26" s="116">
        <f>AE26-PI()*($S26^2)/4*$U26</f>
        <v>13.642906880274229</v>
      </c>
      <c r="Z26" s="116"/>
      <c r="AA26" s="116"/>
      <c r="AB26" s="116"/>
      <c r="AC26" s="116"/>
      <c r="AD26" s="116">
        <f>((S26+AD$3*2)*(T26+AD$3*2)*(U26+0.2))</f>
        <v>15.9552</v>
      </c>
      <c r="AE26" s="116">
        <f>(($S26+AE$3*2)*($T26+AE$3*2)*($U26+0.2))</f>
        <v>21.716799999999996</v>
      </c>
      <c r="AF26" s="116">
        <v>600</v>
      </c>
      <c r="AG26" s="116"/>
    </row>
    <row r="27" spans="1:33" s="1" customFormat="1" x14ac:dyDescent="0.55000000000000004">
      <c r="A27" s="12" t="str">
        <f>VLOOKUP(B27,[1]матер!$B$4:$K$2150,10,FALSE)</f>
        <v>00-00000388</v>
      </c>
      <c r="B27" s="4" t="s">
        <v>49</v>
      </c>
      <c r="C27" s="3" t="s">
        <v>23</v>
      </c>
      <c r="D27" s="4">
        <v>1</v>
      </c>
      <c r="E27" s="5">
        <v>171000</v>
      </c>
      <c r="F27" s="5">
        <v>162600</v>
      </c>
      <c r="G27" s="5" t="s">
        <v>24</v>
      </c>
      <c r="H27" s="77"/>
      <c r="I27" s="5">
        <v>15</v>
      </c>
      <c r="J27" s="77"/>
      <c r="K27" s="5" t="s">
        <v>27</v>
      </c>
      <c r="L27" s="132">
        <v>1000</v>
      </c>
      <c r="M27" s="133" t="s">
        <v>154</v>
      </c>
      <c r="N27" s="116">
        <f t="shared" si="0"/>
        <v>111150</v>
      </c>
      <c r="O27" s="132">
        <v>25000</v>
      </c>
      <c r="P27" s="132">
        <v>10500</v>
      </c>
      <c r="Q27" s="132">
        <v>15500</v>
      </c>
      <c r="R27" s="132"/>
      <c r="S27" s="132">
        <v>2</v>
      </c>
      <c r="T27" s="132">
        <v>2</v>
      </c>
      <c r="U27" s="132">
        <v>2.57</v>
      </c>
      <c r="V27" s="116">
        <f t="shared" si="1"/>
        <v>6</v>
      </c>
      <c r="W27" s="116">
        <f t="shared" si="2"/>
        <v>4.9000000000000004</v>
      </c>
      <c r="X27" s="116">
        <f>AD27-PI()*($S27^2)/4*$U27</f>
        <v>7.8813068802742325</v>
      </c>
      <c r="Y27" s="116">
        <f>AE27-PI()*($S27^2)/4*$U27</f>
        <v>13.642906880274229</v>
      </c>
      <c r="Z27" s="116"/>
      <c r="AA27" s="116"/>
      <c r="AB27" s="116"/>
      <c r="AC27" s="116"/>
      <c r="AD27" s="116">
        <f>((S27+AD$3*2)*(T27+AD$3*2)*(U27+0.2))</f>
        <v>15.9552</v>
      </c>
      <c r="AE27" s="116">
        <f>(($S27+AE$3*2)*($T27+AE$3*2)*($U27+0.2))</f>
        <v>21.716799999999996</v>
      </c>
      <c r="AF27" s="116">
        <v>600</v>
      </c>
      <c r="AG27" s="116"/>
    </row>
    <row r="28" spans="1:33" s="1" customFormat="1" x14ac:dyDescent="0.55000000000000004">
      <c r="A28" s="12" t="str">
        <f>VLOOKUP(B28,[1]матер!$B$4:$K$2150,10,FALSE)</f>
        <v>00-00000389</v>
      </c>
      <c r="B28" s="4" t="s">
        <v>50</v>
      </c>
      <c r="C28" s="3" t="s">
        <v>23</v>
      </c>
      <c r="D28" s="4">
        <v>1</v>
      </c>
      <c r="E28" s="5">
        <v>176840</v>
      </c>
      <c r="F28" s="5">
        <v>168000</v>
      </c>
      <c r="G28" s="5" t="s">
        <v>24</v>
      </c>
      <c r="H28" s="77"/>
      <c r="I28" s="5">
        <v>15</v>
      </c>
      <c r="J28" s="77"/>
      <c r="K28" s="5" t="s">
        <v>25</v>
      </c>
      <c r="L28" s="132">
        <v>1500</v>
      </c>
      <c r="M28" s="133" t="s">
        <v>154</v>
      </c>
      <c r="N28" s="116">
        <f t="shared" si="0"/>
        <v>114946</v>
      </c>
      <c r="O28" s="132">
        <v>28000</v>
      </c>
      <c r="P28" s="132">
        <v>10500</v>
      </c>
      <c r="Q28" s="132">
        <v>15500</v>
      </c>
      <c r="R28" s="132"/>
      <c r="S28" s="132">
        <v>2</v>
      </c>
      <c r="T28" s="132">
        <v>2</v>
      </c>
      <c r="U28" s="132">
        <v>3.07</v>
      </c>
      <c r="V28" s="116">
        <f t="shared" si="1"/>
        <v>6</v>
      </c>
      <c r="W28" s="116">
        <f t="shared" si="2"/>
        <v>4.9000000000000004</v>
      </c>
      <c r="X28" s="116">
        <f>AD28-PI()*($S28^2)/4*$U28</f>
        <v>9.1905105534793368</v>
      </c>
      <c r="Y28" s="116">
        <f>AE28-PI()*($S28^2)/4*$U28</f>
        <v>15.992110553479334</v>
      </c>
      <c r="Z28" s="116"/>
      <c r="AA28" s="116"/>
      <c r="AB28" s="116"/>
      <c r="AC28" s="116"/>
      <c r="AD28" s="116">
        <f>((S28+AD$3*2)*(T28+AD$3*2)*(U28+0.2))</f>
        <v>18.8352</v>
      </c>
      <c r="AE28" s="116">
        <f>(($S28+AE$3*2)*($T28+AE$3*2)*($U28+0.2))</f>
        <v>25.636799999999997</v>
      </c>
      <c r="AF28" s="116">
        <v>800</v>
      </c>
      <c r="AG28" s="116"/>
    </row>
    <row r="29" spans="1:33" s="1" customFormat="1" x14ac:dyDescent="0.55000000000000004">
      <c r="A29" s="12" t="str">
        <f>VLOOKUP(B29,[1]матер!$B$4:$K$2150,10,FALSE)</f>
        <v>00-00000390</v>
      </c>
      <c r="B29" s="4" t="s">
        <v>51</v>
      </c>
      <c r="C29" s="3" t="s">
        <v>23</v>
      </c>
      <c r="D29" s="4">
        <v>1</v>
      </c>
      <c r="E29" s="5">
        <v>178840</v>
      </c>
      <c r="F29" s="5">
        <v>170000</v>
      </c>
      <c r="G29" s="5" t="s">
        <v>24</v>
      </c>
      <c r="H29" s="77"/>
      <c r="I29" s="5">
        <v>15</v>
      </c>
      <c r="J29" s="77"/>
      <c r="K29" s="5" t="s">
        <v>27</v>
      </c>
      <c r="L29" s="132">
        <v>1500</v>
      </c>
      <c r="M29" s="133" t="s">
        <v>154</v>
      </c>
      <c r="N29" s="116">
        <f t="shared" si="0"/>
        <v>116246</v>
      </c>
      <c r="O29" s="132">
        <v>28000</v>
      </c>
      <c r="P29" s="132">
        <v>10500</v>
      </c>
      <c r="Q29" s="132">
        <v>15500</v>
      </c>
      <c r="R29" s="132"/>
      <c r="S29" s="132">
        <v>2</v>
      </c>
      <c r="T29" s="132">
        <v>2</v>
      </c>
      <c r="U29" s="132">
        <v>3.07</v>
      </c>
      <c r="V29" s="116">
        <f t="shared" si="1"/>
        <v>6</v>
      </c>
      <c r="W29" s="116">
        <f t="shared" si="2"/>
        <v>4.9000000000000004</v>
      </c>
      <c r="X29" s="116">
        <f>AD29-PI()*($S29^2)/4*$U29</f>
        <v>9.1905105534793368</v>
      </c>
      <c r="Y29" s="116">
        <f>AE29-PI()*($S29^2)/4*$U29</f>
        <v>15.992110553479334</v>
      </c>
      <c r="Z29" s="116"/>
      <c r="AA29" s="116"/>
      <c r="AB29" s="116"/>
      <c r="AC29" s="116"/>
      <c r="AD29" s="116">
        <f>((S29+AD$3*2)*(T29+AD$3*2)*(U29+0.2))</f>
        <v>18.8352</v>
      </c>
      <c r="AE29" s="116">
        <f>(($S29+AE$3*2)*($T29+AE$3*2)*($U29+0.2))</f>
        <v>25.636799999999997</v>
      </c>
      <c r="AF29" s="116">
        <v>800</v>
      </c>
      <c r="AG29" s="116"/>
    </row>
    <row r="30" spans="1:33" s="1" customFormat="1" x14ac:dyDescent="0.55000000000000004">
      <c r="A30" s="12" t="str">
        <f>VLOOKUP(B30,[1]матер!$B$4:$K$2150,10,FALSE)</f>
        <v>00-00000391</v>
      </c>
      <c r="B30" s="4" t="s">
        <v>52</v>
      </c>
      <c r="C30" s="3" t="s">
        <v>23</v>
      </c>
      <c r="D30" s="4">
        <v>1</v>
      </c>
      <c r="E30" s="5">
        <v>215050</v>
      </c>
      <c r="F30" s="5">
        <v>204300</v>
      </c>
      <c r="G30" s="5" t="s">
        <v>24</v>
      </c>
      <c r="H30" s="77"/>
      <c r="I30" s="5">
        <v>20</v>
      </c>
      <c r="J30" s="77"/>
      <c r="K30" s="5" t="s">
        <v>25</v>
      </c>
      <c r="L30" s="132">
        <v>800</v>
      </c>
      <c r="M30" s="133" t="s">
        <v>154</v>
      </c>
      <c r="N30" s="116">
        <f t="shared" si="0"/>
        <v>139782.5</v>
      </c>
      <c r="O30" s="132">
        <v>26000</v>
      </c>
      <c r="P30" s="132">
        <v>11500</v>
      </c>
      <c r="Q30" s="132">
        <v>16500</v>
      </c>
      <c r="R30" s="132"/>
      <c r="S30" s="132">
        <v>2.16</v>
      </c>
      <c r="T30" s="132">
        <v>2.16</v>
      </c>
      <c r="U30" s="132">
        <v>2.36</v>
      </c>
      <c r="V30" s="116">
        <f t="shared" si="1"/>
        <v>6</v>
      </c>
      <c r="W30" s="116">
        <f t="shared" si="2"/>
        <v>5.7</v>
      </c>
      <c r="X30" s="116">
        <f>AD30-PI()*($S30^2)/4*$U30</f>
        <v>8.1293413360927644</v>
      </c>
      <c r="Y30" s="116">
        <f>AE30-PI()*($S30^2)/4*$U30</f>
        <v>13.781821336092761</v>
      </c>
      <c r="Z30" s="116"/>
      <c r="AA30" s="116"/>
      <c r="AB30" s="116"/>
      <c r="AC30" s="116"/>
      <c r="AD30" s="116">
        <f>((S30+AD$3*2)*(T30+AD$3*2)*(U30+0.2))</f>
        <v>16.777216000000003</v>
      </c>
      <c r="AE30" s="116">
        <f>(($S30+AE$3*2)*($T30+AE$3*2)*($U30+0.2))</f>
        <v>22.429696</v>
      </c>
      <c r="AF30" s="116">
        <v>500</v>
      </c>
      <c r="AG30" s="116"/>
    </row>
    <row r="31" spans="1:33" s="1" customFormat="1" x14ac:dyDescent="0.55000000000000004">
      <c r="A31" s="12" t="str">
        <f>VLOOKUP(B31,[1]матер!$B$4:$K$2150,10,FALSE)</f>
        <v>00-00000392</v>
      </c>
      <c r="B31" s="4" t="s">
        <v>53</v>
      </c>
      <c r="C31" s="3" t="s">
        <v>23</v>
      </c>
      <c r="D31" s="4">
        <v>1</v>
      </c>
      <c r="E31" s="5">
        <v>217050</v>
      </c>
      <c r="F31" s="5">
        <v>206300</v>
      </c>
      <c r="G31" s="5" t="s">
        <v>24</v>
      </c>
      <c r="H31" s="77"/>
      <c r="I31" s="5">
        <v>20</v>
      </c>
      <c r="J31" s="77"/>
      <c r="K31" s="5" t="s">
        <v>27</v>
      </c>
      <c r="L31" s="132">
        <v>800</v>
      </c>
      <c r="M31" s="133" t="s">
        <v>154</v>
      </c>
      <c r="N31" s="116">
        <f t="shared" si="0"/>
        <v>141082.5</v>
      </c>
      <c r="O31" s="132">
        <v>26000</v>
      </c>
      <c r="P31" s="132">
        <v>11500</v>
      </c>
      <c r="Q31" s="132">
        <v>16500</v>
      </c>
      <c r="R31" s="132"/>
      <c r="S31" s="132">
        <v>2.16</v>
      </c>
      <c r="T31" s="132">
        <v>2.16</v>
      </c>
      <c r="U31" s="132">
        <v>2.36</v>
      </c>
      <c r="V31" s="116">
        <f t="shared" si="1"/>
        <v>6</v>
      </c>
      <c r="W31" s="116">
        <f t="shared" si="2"/>
        <v>5.7</v>
      </c>
      <c r="X31" s="116">
        <f>AD31-PI()*($S31^2)/4*$U31</f>
        <v>8.1293413360927644</v>
      </c>
      <c r="Y31" s="116">
        <f>AE31-PI()*($S31^2)/4*$U31</f>
        <v>13.781821336092761</v>
      </c>
      <c r="Z31" s="116"/>
      <c r="AA31" s="116"/>
      <c r="AB31" s="116"/>
      <c r="AC31" s="116"/>
      <c r="AD31" s="116">
        <f>((S31+AD$3*2)*(T31+AD$3*2)*(U31+0.2))</f>
        <v>16.777216000000003</v>
      </c>
      <c r="AE31" s="116">
        <f>(($S31+AE$3*2)*($T31+AE$3*2)*($U31+0.2))</f>
        <v>22.429696</v>
      </c>
      <c r="AF31" s="116">
        <v>500</v>
      </c>
      <c r="AG31" s="116"/>
    </row>
    <row r="32" spans="1:33" s="1" customFormat="1" x14ac:dyDescent="0.55000000000000004">
      <c r="A32" s="12" t="str">
        <f>VLOOKUP(B32,[1]матер!$B$4:$K$2150,10,FALSE)</f>
        <v>00-00000393</v>
      </c>
      <c r="B32" s="4" t="s">
        <v>54</v>
      </c>
      <c r="C32" s="3" t="s">
        <v>23</v>
      </c>
      <c r="D32" s="4">
        <v>1</v>
      </c>
      <c r="E32" s="5">
        <v>221650</v>
      </c>
      <c r="F32" s="5">
        <v>210600</v>
      </c>
      <c r="G32" s="5" t="s">
        <v>24</v>
      </c>
      <c r="H32" s="77"/>
      <c r="I32" s="5">
        <v>20</v>
      </c>
      <c r="J32" s="77"/>
      <c r="K32" s="5" t="s">
        <v>25</v>
      </c>
      <c r="L32" s="132">
        <v>1000</v>
      </c>
      <c r="M32" s="133" t="s">
        <v>154</v>
      </c>
      <c r="N32" s="116">
        <f t="shared" si="0"/>
        <v>144072.5</v>
      </c>
      <c r="O32" s="132">
        <v>27000</v>
      </c>
      <c r="P32" s="132">
        <v>11500</v>
      </c>
      <c r="Q32" s="132">
        <v>16500</v>
      </c>
      <c r="R32" s="132"/>
      <c r="S32" s="132">
        <v>2.16</v>
      </c>
      <c r="T32" s="132">
        <v>2.16</v>
      </c>
      <c r="U32" s="132">
        <v>2.57</v>
      </c>
      <c r="V32" s="116">
        <f t="shared" si="1"/>
        <v>6</v>
      </c>
      <c r="W32" s="116">
        <f t="shared" si="2"/>
        <v>5.8</v>
      </c>
      <c r="X32" s="116">
        <f>AD32-PI()*($S32^2)/4*$U32</f>
        <v>8.7360830651518651</v>
      </c>
      <c r="Y32" s="116">
        <f>AE32-PI()*($S32^2)/4*$U32</f>
        <v>14.852243065151862</v>
      </c>
      <c r="Z32" s="116"/>
      <c r="AA32" s="116"/>
      <c r="AB32" s="116"/>
      <c r="AC32" s="116"/>
      <c r="AD32" s="116">
        <f>((S32+AD$3*2)*(T32+AD$3*2)*(U32+0.2))</f>
        <v>18.153472000000001</v>
      </c>
      <c r="AE32" s="116">
        <f>(($S32+AE$3*2)*($T32+AE$3*2)*($U32+0.2))</f>
        <v>24.269631999999998</v>
      </c>
      <c r="AF32" s="116">
        <v>600</v>
      </c>
      <c r="AG32" s="116"/>
    </row>
    <row r="33" spans="1:33" s="1" customFormat="1" x14ac:dyDescent="0.55000000000000004">
      <c r="A33" s="12" t="str">
        <f>VLOOKUP(B33,[1]матер!$B$4:$K$2150,10,FALSE)</f>
        <v>00-00000394</v>
      </c>
      <c r="B33" s="4" t="s">
        <v>55</v>
      </c>
      <c r="C33" s="3" t="s">
        <v>23</v>
      </c>
      <c r="D33" s="4">
        <v>1</v>
      </c>
      <c r="E33" s="5">
        <v>223650</v>
      </c>
      <c r="F33" s="5">
        <v>212600</v>
      </c>
      <c r="G33" s="5" t="s">
        <v>24</v>
      </c>
      <c r="H33" s="77"/>
      <c r="I33" s="5">
        <v>20</v>
      </c>
      <c r="J33" s="77"/>
      <c r="K33" s="5" t="s">
        <v>27</v>
      </c>
      <c r="L33" s="132">
        <v>1000</v>
      </c>
      <c r="M33" s="133" t="s">
        <v>154</v>
      </c>
      <c r="N33" s="116">
        <f t="shared" si="0"/>
        <v>145372.5</v>
      </c>
      <c r="O33" s="132">
        <v>27000</v>
      </c>
      <c r="P33" s="132">
        <v>11500</v>
      </c>
      <c r="Q33" s="132">
        <v>16500</v>
      </c>
      <c r="R33" s="132"/>
      <c r="S33" s="132">
        <v>2.16</v>
      </c>
      <c r="T33" s="132">
        <v>2.16</v>
      </c>
      <c r="U33" s="132">
        <v>2.57</v>
      </c>
      <c r="V33" s="116">
        <f t="shared" si="1"/>
        <v>6</v>
      </c>
      <c r="W33" s="116">
        <f t="shared" si="2"/>
        <v>5.8</v>
      </c>
      <c r="X33" s="116">
        <f>AD33-PI()*($S33^2)/4*$U33</f>
        <v>8.7360830651518651</v>
      </c>
      <c r="Y33" s="116">
        <f>AE33-PI()*($S33^2)/4*$U33</f>
        <v>14.852243065151862</v>
      </c>
      <c r="Z33" s="116"/>
      <c r="AA33" s="116"/>
      <c r="AB33" s="116"/>
      <c r="AC33" s="116"/>
      <c r="AD33" s="116">
        <f>((S33+AD$3*2)*(T33+AD$3*2)*(U33+0.2))</f>
        <v>18.153472000000001</v>
      </c>
      <c r="AE33" s="116">
        <f>(($S33+AE$3*2)*($T33+AE$3*2)*($U33+0.2))</f>
        <v>24.269631999999998</v>
      </c>
      <c r="AF33" s="116">
        <v>600</v>
      </c>
      <c r="AG33" s="116"/>
    </row>
    <row r="34" spans="1:33" s="1" customFormat="1" x14ac:dyDescent="0.55000000000000004">
      <c r="A34" s="12" t="str">
        <f>VLOOKUP(B34,[1]матер!$B$4:$K$2150,10,FALSE)</f>
        <v>00-00000395</v>
      </c>
      <c r="B34" s="4" t="s">
        <v>56</v>
      </c>
      <c r="C34" s="3" t="s">
        <v>23</v>
      </c>
      <c r="D34" s="4">
        <v>1</v>
      </c>
      <c r="E34" s="5">
        <v>236420</v>
      </c>
      <c r="F34" s="5">
        <v>224600</v>
      </c>
      <c r="G34" s="5" t="s">
        <v>24</v>
      </c>
      <c r="H34" s="77"/>
      <c r="I34" s="5">
        <v>20</v>
      </c>
      <c r="J34" s="77"/>
      <c r="K34" s="5" t="s">
        <v>25</v>
      </c>
      <c r="L34" s="132">
        <v>1500</v>
      </c>
      <c r="M34" s="133" t="s">
        <v>154</v>
      </c>
      <c r="N34" s="116">
        <f t="shared" si="0"/>
        <v>153673</v>
      </c>
      <c r="O34" s="132">
        <v>30000</v>
      </c>
      <c r="P34" s="132">
        <v>11500</v>
      </c>
      <c r="Q34" s="132">
        <v>16500</v>
      </c>
      <c r="R34" s="132"/>
      <c r="S34" s="132">
        <v>2.16</v>
      </c>
      <c r="T34" s="132">
        <v>2.16</v>
      </c>
      <c r="U34" s="132">
        <v>3.07</v>
      </c>
      <c r="V34" s="116">
        <f t="shared" si="1"/>
        <v>6</v>
      </c>
      <c r="W34" s="116">
        <f t="shared" si="2"/>
        <v>5.8</v>
      </c>
      <c r="X34" s="116">
        <f>AD34-PI()*($S34^2)/4*$U34</f>
        <v>10.180706229578298</v>
      </c>
      <c r="Y34" s="116">
        <f>AE34-PI()*($S34^2)/4*$U34</f>
        <v>17.400866229578295</v>
      </c>
      <c r="Z34" s="116"/>
      <c r="AA34" s="116"/>
      <c r="AB34" s="116"/>
      <c r="AC34" s="116"/>
      <c r="AD34" s="116">
        <f>((S34+AD$3*2)*(T34+AD$3*2)*(U34+0.2))</f>
        <v>21.430272000000002</v>
      </c>
      <c r="AE34" s="116">
        <f>(($S34+AE$3*2)*($T34+AE$3*2)*($U34+0.2))</f>
        <v>28.650431999999999</v>
      </c>
      <c r="AF34" s="116">
        <v>800</v>
      </c>
      <c r="AG34" s="116"/>
    </row>
    <row r="35" spans="1:33" s="1" customFormat="1" x14ac:dyDescent="0.55000000000000004">
      <c r="A35" s="12" t="str">
        <f>VLOOKUP(B35,[1]матер!$B$4:$K$2150,10,FALSE)</f>
        <v>00-00000396</v>
      </c>
      <c r="B35" s="4" t="s">
        <v>57</v>
      </c>
      <c r="C35" s="3" t="s">
        <v>23</v>
      </c>
      <c r="D35" s="4">
        <v>1</v>
      </c>
      <c r="E35" s="5">
        <v>238420</v>
      </c>
      <c r="F35" s="5">
        <v>226600</v>
      </c>
      <c r="G35" s="5" t="s">
        <v>24</v>
      </c>
      <c r="H35" s="77"/>
      <c r="I35" s="5">
        <v>20</v>
      </c>
      <c r="J35" s="77"/>
      <c r="K35" s="5" t="s">
        <v>27</v>
      </c>
      <c r="L35" s="132">
        <v>1500</v>
      </c>
      <c r="M35" s="133" t="s">
        <v>154</v>
      </c>
      <c r="N35" s="116">
        <f t="shared" si="0"/>
        <v>154973</v>
      </c>
      <c r="O35" s="132">
        <v>30000</v>
      </c>
      <c r="P35" s="132">
        <v>11500</v>
      </c>
      <c r="Q35" s="132">
        <v>16500</v>
      </c>
      <c r="R35" s="132"/>
      <c r="S35" s="132">
        <v>2.16</v>
      </c>
      <c r="T35" s="132">
        <v>2.16</v>
      </c>
      <c r="U35" s="132">
        <v>3.07</v>
      </c>
      <c r="V35" s="116">
        <f t="shared" si="1"/>
        <v>6</v>
      </c>
      <c r="W35" s="116">
        <f t="shared" si="2"/>
        <v>5.8</v>
      </c>
      <c r="X35" s="116">
        <f>AD35-PI()*($S35^2)/4*$U35</f>
        <v>10.180706229578298</v>
      </c>
      <c r="Y35" s="116">
        <f>AE35-PI()*($S35^2)/4*$U35</f>
        <v>17.400866229578295</v>
      </c>
      <c r="Z35" s="116"/>
      <c r="AA35" s="116"/>
      <c r="AB35" s="116"/>
      <c r="AC35" s="116"/>
      <c r="AD35" s="116">
        <f>((S35+AD$3*2)*(T35+AD$3*2)*(U35+0.2))</f>
        <v>21.430272000000002</v>
      </c>
      <c r="AE35" s="116">
        <f>(($S35+AE$3*2)*($T35+AE$3*2)*($U35+0.2))</f>
        <v>28.650431999999999</v>
      </c>
      <c r="AF35" s="116">
        <v>800</v>
      </c>
      <c r="AG35" s="116"/>
    </row>
    <row r="36" spans="1:33" s="1" customFormat="1" x14ac:dyDescent="0.55000000000000004">
      <c r="A36" s="12" t="str">
        <f>VLOOKUP(B36,[1]матер!$B$4:$K$2150,10,FALSE)</f>
        <v>00-00001899</v>
      </c>
      <c r="B36" s="4" t="s">
        <v>58</v>
      </c>
      <c r="C36" s="3" t="s">
        <v>23</v>
      </c>
      <c r="D36" s="4">
        <v>1</v>
      </c>
      <c r="E36" s="5">
        <v>152400</v>
      </c>
      <c r="F36" s="5">
        <v>121920</v>
      </c>
      <c r="G36" s="5" t="s">
        <v>59</v>
      </c>
      <c r="H36" s="77"/>
      <c r="I36" s="5">
        <v>5</v>
      </c>
      <c r="J36" s="77"/>
      <c r="K36" s="5" t="s">
        <v>25</v>
      </c>
      <c r="L36" s="132">
        <v>600</v>
      </c>
      <c r="M36" s="133" t="s">
        <v>59</v>
      </c>
      <c r="N36" s="116">
        <f t="shared" si="0"/>
        <v>67056.000000000015</v>
      </c>
      <c r="O36" s="132">
        <v>16000</v>
      </c>
      <c r="P36" s="132">
        <v>7500</v>
      </c>
      <c r="Q36" s="132">
        <v>12500</v>
      </c>
      <c r="R36" s="132"/>
      <c r="S36" s="132">
        <v>1.5</v>
      </c>
      <c r="T36" s="132">
        <v>1.08</v>
      </c>
      <c r="U36" s="132">
        <v>1.85</v>
      </c>
      <c r="V36" s="116">
        <f t="shared" si="1"/>
        <v>4</v>
      </c>
      <c r="W36" s="116">
        <f t="shared" si="2"/>
        <v>2.2000000000000002</v>
      </c>
      <c r="X36" s="116">
        <f>AD36-PI()*((($S36+$T36)/2)^2)/4*$U36</f>
        <v>3.3466849951370672</v>
      </c>
      <c r="Y36" s="116">
        <f>AE36-PI()*((($S36+$T36)/2)^2)/4*$U36</f>
        <v>6.4462849951370664</v>
      </c>
      <c r="Z36" s="116"/>
      <c r="AA36" s="116"/>
      <c r="AB36" s="116"/>
      <c r="AC36" s="116"/>
      <c r="AD36" s="116">
        <f>((S36+AD$3*2)*(T36+AD$3*2)*(U36+0.2))</f>
        <v>5.7646000000000006</v>
      </c>
      <c r="AE36" s="116">
        <f>(($S36+AE$3*2)*($T36+AE$3*2)*($U36+0.2))</f>
        <v>8.8642000000000003</v>
      </c>
      <c r="AF36" s="116">
        <v>500</v>
      </c>
      <c r="AG36" s="116"/>
    </row>
    <row r="37" spans="1:33" s="1" customFormat="1" x14ac:dyDescent="0.55000000000000004">
      <c r="A37" s="12" t="str">
        <f>VLOOKUP(B37,[1]матер!$B$4:$K$2150,10,FALSE)</f>
        <v>00-00001900</v>
      </c>
      <c r="B37" s="4" t="s">
        <v>60</v>
      </c>
      <c r="C37" s="3" t="s">
        <v>23</v>
      </c>
      <c r="D37" s="4">
        <v>1</v>
      </c>
      <c r="E37" s="5">
        <v>167400</v>
      </c>
      <c r="F37" s="5">
        <v>133920</v>
      </c>
      <c r="G37" s="5" t="s">
        <v>59</v>
      </c>
      <c r="H37" s="77"/>
      <c r="I37" s="5">
        <v>5</v>
      </c>
      <c r="J37" s="77"/>
      <c r="K37" s="5" t="s">
        <v>27</v>
      </c>
      <c r="L37" s="132">
        <v>600</v>
      </c>
      <c r="M37" s="133" t="s">
        <v>59</v>
      </c>
      <c r="N37" s="116">
        <f t="shared" si="0"/>
        <v>73656.000000000015</v>
      </c>
      <c r="O37" s="132">
        <v>16000</v>
      </c>
      <c r="P37" s="132">
        <v>7500</v>
      </c>
      <c r="Q37" s="132">
        <v>12500</v>
      </c>
      <c r="R37" s="132"/>
      <c r="S37" s="132">
        <v>1.5</v>
      </c>
      <c r="T37" s="132">
        <v>1.08</v>
      </c>
      <c r="U37" s="132">
        <v>1.85</v>
      </c>
      <c r="V37" s="116">
        <f t="shared" si="1"/>
        <v>4</v>
      </c>
      <c r="W37" s="116">
        <f t="shared" si="2"/>
        <v>2.2000000000000002</v>
      </c>
      <c r="X37" s="116">
        <f>AD37-PI()*((($S37+T37)/2)^2)/4*$U37</f>
        <v>3.3466849951370672</v>
      </c>
      <c r="Y37" s="116">
        <f>AE37-PI()*((($S37+$T37)/2)^2)/4*$U37</f>
        <v>6.4462849951370664</v>
      </c>
      <c r="Z37" s="116"/>
      <c r="AA37" s="116"/>
      <c r="AB37" s="116"/>
      <c r="AC37" s="116"/>
      <c r="AD37" s="116">
        <f>((S37+AD$3*2)*(T37+AD$3*2)*(U37+0.2))</f>
        <v>5.7646000000000006</v>
      </c>
      <c r="AE37" s="116">
        <f>(($S37+AE$3*2)*($T37+AE$3*2)*($U37+0.2))</f>
        <v>8.8642000000000003</v>
      </c>
      <c r="AF37" s="116">
        <v>500</v>
      </c>
      <c r="AG37" s="116"/>
    </row>
    <row r="38" spans="1:33" s="1" customFormat="1" x14ac:dyDescent="0.55000000000000004">
      <c r="A38" s="12" t="str">
        <f>VLOOKUP(B38,[1]матер!$B$4:$K$2150,10,FALSE)</f>
        <v>00-00001901</v>
      </c>
      <c r="B38" s="4" t="s">
        <v>61</v>
      </c>
      <c r="C38" s="3" t="s">
        <v>23</v>
      </c>
      <c r="D38" s="4">
        <v>1</v>
      </c>
      <c r="E38" s="5">
        <v>187500</v>
      </c>
      <c r="F38" s="5">
        <v>150000</v>
      </c>
      <c r="G38" s="5" t="s">
        <v>59</v>
      </c>
      <c r="H38" s="77"/>
      <c r="I38" s="5">
        <v>8</v>
      </c>
      <c r="J38" s="77"/>
      <c r="K38" s="5" t="s">
        <v>25</v>
      </c>
      <c r="L38" s="132">
        <v>800</v>
      </c>
      <c r="M38" s="133" t="s">
        <v>59</v>
      </c>
      <c r="N38" s="116">
        <f t="shared" si="0"/>
        <v>82500.000000000015</v>
      </c>
      <c r="O38" s="132">
        <v>18000</v>
      </c>
      <c r="P38" s="132">
        <v>8500</v>
      </c>
      <c r="Q38" s="132">
        <v>13500</v>
      </c>
      <c r="R38" s="132"/>
      <c r="S38" s="132">
        <v>1.5</v>
      </c>
      <c r="T38" s="132">
        <v>1.08</v>
      </c>
      <c r="U38" s="132">
        <v>2.35</v>
      </c>
      <c r="V38" s="116">
        <f t="shared" si="1"/>
        <v>4</v>
      </c>
      <c r="W38" s="116">
        <f t="shared" si="2"/>
        <v>2.7</v>
      </c>
      <c r="X38" s="116">
        <f>AD38-PI()*((($S38+T38)/2)^2)/4*$U38</f>
        <v>4.0991944532822195</v>
      </c>
      <c r="Y38" s="116">
        <f>AE38-PI()*((($S38+$T38)/2)^2)/4*$U38</f>
        <v>7.9547944532822203</v>
      </c>
      <c r="Z38" s="116"/>
      <c r="AA38" s="116"/>
      <c r="AB38" s="116"/>
      <c r="AC38" s="116"/>
      <c r="AD38" s="116">
        <f>((S38+AD$3*2)*(T38+AD$3*2)*(U38+0.2))</f>
        <v>7.1706000000000003</v>
      </c>
      <c r="AE38" s="116">
        <f>(($S38+AE$3*2)*($T38+AE$3*2)*($U38+0.2))</f>
        <v>11.026200000000001</v>
      </c>
      <c r="AF38" s="116">
        <v>500</v>
      </c>
      <c r="AG38" s="116"/>
    </row>
    <row r="39" spans="1:33" s="1" customFormat="1" x14ac:dyDescent="0.55000000000000004">
      <c r="A39" s="12" t="str">
        <f>VLOOKUP(B39,[1]матер!$B$4:$K$2150,10,FALSE)</f>
        <v>00-00001902</v>
      </c>
      <c r="B39" s="4" t="s">
        <v>62</v>
      </c>
      <c r="C39" s="3" t="s">
        <v>23</v>
      </c>
      <c r="D39" s="4">
        <v>1</v>
      </c>
      <c r="E39" s="5">
        <v>202500</v>
      </c>
      <c r="F39" s="5">
        <v>162000</v>
      </c>
      <c r="G39" s="5" t="s">
        <v>59</v>
      </c>
      <c r="H39" s="77"/>
      <c r="I39" s="5">
        <v>8</v>
      </c>
      <c r="J39" s="77"/>
      <c r="K39" s="5" t="s">
        <v>27</v>
      </c>
      <c r="L39" s="132">
        <v>800</v>
      </c>
      <c r="M39" s="133" t="s">
        <v>59</v>
      </c>
      <c r="N39" s="116">
        <f t="shared" si="0"/>
        <v>89100.000000000015</v>
      </c>
      <c r="O39" s="132">
        <v>18000</v>
      </c>
      <c r="P39" s="132">
        <v>8500</v>
      </c>
      <c r="Q39" s="132">
        <v>13500</v>
      </c>
      <c r="R39" s="132"/>
      <c r="S39" s="132">
        <v>1.5</v>
      </c>
      <c r="T39" s="132">
        <v>1.08</v>
      </c>
      <c r="U39" s="132">
        <v>2.35</v>
      </c>
      <c r="V39" s="116">
        <f t="shared" si="1"/>
        <v>4</v>
      </c>
      <c r="W39" s="116">
        <f t="shared" si="2"/>
        <v>2.7</v>
      </c>
      <c r="X39" s="116">
        <f>AD39-PI()*((($S39+T39)/2)^2)/4*$U39</f>
        <v>4.0991944532822195</v>
      </c>
      <c r="Y39" s="116">
        <f>AE39-PI()*((($S39+$T39)/2)^2)/4*$U39</f>
        <v>7.9547944532822203</v>
      </c>
      <c r="Z39" s="116"/>
      <c r="AA39" s="116"/>
      <c r="AB39" s="116"/>
      <c r="AC39" s="116"/>
      <c r="AD39" s="116">
        <f>((S39+AD$3*2)*(T39+AD$3*2)*(U39+0.2))</f>
        <v>7.1706000000000003</v>
      </c>
      <c r="AE39" s="116">
        <f>(($S39+AE$3*2)*($T39+AE$3*2)*($U39+0.2))</f>
        <v>11.026200000000001</v>
      </c>
      <c r="AF39" s="116">
        <v>500</v>
      </c>
      <c r="AG39" s="116"/>
    </row>
    <row r="40" spans="1:33" s="1" customFormat="1" x14ac:dyDescent="0.55000000000000004">
      <c r="A40" s="12" t="str">
        <f>VLOOKUP(B40,[1]матер!$B$4:$K$2150,10,FALSE)</f>
        <v>00-00001903</v>
      </c>
      <c r="B40" s="4" t="s">
        <v>63</v>
      </c>
      <c r="C40" s="3" t="s">
        <v>23</v>
      </c>
      <c r="D40" s="4">
        <v>1</v>
      </c>
      <c r="E40" s="5">
        <v>208200</v>
      </c>
      <c r="F40" s="5">
        <v>166560</v>
      </c>
      <c r="G40" s="5" t="s">
        <v>59</v>
      </c>
      <c r="H40" s="77"/>
      <c r="I40" s="5">
        <v>8</v>
      </c>
      <c r="J40" s="77"/>
      <c r="K40" s="5" t="s">
        <v>25</v>
      </c>
      <c r="L40" s="132">
        <v>1300</v>
      </c>
      <c r="M40" s="133" t="s">
        <v>59</v>
      </c>
      <c r="N40" s="116">
        <f t="shared" si="0"/>
        <v>91608.000000000015</v>
      </c>
      <c r="O40" s="132">
        <v>21000</v>
      </c>
      <c r="P40" s="132">
        <v>8500</v>
      </c>
      <c r="Q40" s="132">
        <v>13500</v>
      </c>
      <c r="R40" s="132"/>
      <c r="S40" s="132">
        <v>1.5</v>
      </c>
      <c r="T40" s="132">
        <v>1.08</v>
      </c>
      <c r="U40" s="132">
        <v>2.85</v>
      </c>
      <c r="V40" s="116">
        <f t="shared" si="1"/>
        <v>4</v>
      </c>
      <c r="W40" s="116">
        <f t="shared" si="2"/>
        <v>2.7</v>
      </c>
      <c r="X40" s="116">
        <f>AD40-PI()*((($S40+T40)/2)^2)/4*$U40</f>
        <v>4.8517039114273732</v>
      </c>
      <c r="Y40" s="116">
        <f>AE40-PI()*((($S40+$T40)/2)^2)/4*$U40</f>
        <v>9.4633039114273725</v>
      </c>
      <c r="Z40" s="116"/>
      <c r="AA40" s="116"/>
      <c r="AB40" s="116"/>
      <c r="AC40" s="116"/>
      <c r="AD40" s="116">
        <f>((S40+AD$3*2)*(T40+AD$3*2)*(U40+0.2))</f>
        <v>8.5766000000000009</v>
      </c>
      <c r="AE40" s="116">
        <f>(($S40+AE$3*2)*($T40+AE$3*2)*($U40+0.2))</f>
        <v>13.1882</v>
      </c>
      <c r="AF40" s="116">
        <v>800</v>
      </c>
      <c r="AG40" s="116"/>
    </row>
    <row r="41" spans="1:33" s="1" customFormat="1" x14ac:dyDescent="0.55000000000000004">
      <c r="A41" s="12" t="str">
        <f>VLOOKUP(B41,[1]матер!$B$4:$K$2150,10,FALSE)</f>
        <v>00-00001904</v>
      </c>
      <c r="B41" s="4" t="s">
        <v>64</v>
      </c>
      <c r="C41" s="3" t="s">
        <v>23</v>
      </c>
      <c r="D41" s="4">
        <v>1</v>
      </c>
      <c r="E41" s="5">
        <v>223200</v>
      </c>
      <c r="F41" s="5">
        <v>178560</v>
      </c>
      <c r="G41" s="5" t="s">
        <v>59</v>
      </c>
      <c r="H41" s="77"/>
      <c r="I41" s="5">
        <v>8</v>
      </c>
      <c r="J41" s="77"/>
      <c r="K41" s="5" t="s">
        <v>25</v>
      </c>
      <c r="L41" s="132">
        <v>1300</v>
      </c>
      <c r="M41" s="133" t="s">
        <v>59</v>
      </c>
      <c r="N41" s="116">
        <f t="shared" si="0"/>
        <v>98208.000000000015</v>
      </c>
      <c r="O41" s="132">
        <v>21000</v>
      </c>
      <c r="P41" s="132">
        <v>8500</v>
      </c>
      <c r="Q41" s="132">
        <v>13500</v>
      </c>
      <c r="R41" s="132"/>
      <c r="S41" s="132">
        <v>1.5</v>
      </c>
      <c r="T41" s="132">
        <v>1.08</v>
      </c>
      <c r="U41" s="132">
        <v>2.85</v>
      </c>
      <c r="V41" s="116">
        <f t="shared" si="1"/>
        <v>4</v>
      </c>
      <c r="W41" s="116">
        <f t="shared" si="2"/>
        <v>2.7</v>
      </c>
      <c r="X41" s="116">
        <f>AD41-PI()*((($S41+T41)/2)^2)/4*$U41</f>
        <v>4.8517039114273732</v>
      </c>
      <c r="Y41" s="116">
        <f>AE41-PI()*((($S41+$T41)/2)^2)/4*$U41</f>
        <v>9.4633039114273725</v>
      </c>
      <c r="Z41" s="116"/>
      <c r="AA41" s="116"/>
      <c r="AB41" s="116"/>
      <c r="AC41" s="116"/>
      <c r="AD41" s="116">
        <f>((S41+AD$3*2)*(T41+AD$3*2)*(U41+0.2))</f>
        <v>8.5766000000000009</v>
      </c>
      <c r="AE41" s="116">
        <f>(($S41+AE$3*2)*($T41+AE$3*2)*($U41+0.2))</f>
        <v>13.1882</v>
      </c>
      <c r="AF41" s="116">
        <v>800</v>
      </c>
      <c r="AG41" s="116"/>
    </row>
    <row r="42" spans="1:33" s="1" customFormat="1" x14ac:dyDescent="0.55000000000000004">
      <c r="A42" s="12" t="str">
        <f>VLOOKUP(B42,[1]матер!$B$4:$K$2150,10,FALSE)</f>
        <v>00-00001905</v>
      </c>
      <c r="B42" s="4" t="s">
        <v>65</v>
      </c>
      <c r="C42" s="3" t="s">
        <v>23</v>
      </c>
      <c r="D42" s="4">
        <v>1</v>
      </c>
      <c r="E42" s="5"/>
      <c r="F42" s="5"/>
      <c r="G42" s="5" t="s">
        <v>59</v>
      </c>
      <c r="H42" s="77"/>
      <c r="I42" s="5">
        <v>10</v>
      </c>
      <c r="J42" s="77"/>
      <c r="K42" s="5" t="s">
        <v>25</v>
      </c>
      <c r="L42" s="132">
        <v>800</v>
      </c>
      <c r="M42" s="133" t="s">
        <v>59</v>
      </c>
      <c r="N42" s="116">
        <f t="shared" si="0"/>
        <v>0</v>
      </c>
      <c r="O42" s="132">
        <v>21000</v>
      </c>
      <c r="P42" s="132">
        <v>9500</v>
      </c>
      <c r="Q42" s="132">
        <v>14500</v>
      </c>
      <c r="R42" s="132"/>
      <c r="S42" s="132">
        <v>1.7</v>
      </c>
      <c r="T42" s="132">
        <v>1.35</v>
      </c>
      <c r="U42" s="132">
        <v>2.35</v>
      </c>
      <c r="V42" s="116">
        <f t="shared" si="1"/>
        <v>5</v>
      </c>
      <c r="W42" s="116">
        <f t="shared" si="2"/>
        <v>3.5</v>
      </c>
      <c r="X42" s="116">
        <f>AD42-PI()*((($S42+T42)/2)^2)/4*$U42</f>
        <v>5.0788772311847046</v>
      </c>
      <c r="Y42" s="116">
        <f>AE42-PI()*((($S42+$T42)/2)^2)/4*$U42</f>
        <v>9.4138772311847063</v>
      </c>
      <c r="Z42" s="116"/>
      <c r="AA42" s="116"/>
      <c r="AB42" s="116"/>
      <c r="AC42" s="116"/>
      <c r="AD42" s="116">
        <f>((S42+AD$3*2)*(T42+AD$3*2)*(U42+0.2))</f>
        <v>9.3712500000000016</v>
      </c>
      <c r="AE42" s="116">
        <f>(($S42+AE$3*2)*($T42+AE$3*2)*($U42+0.2))</f>
        <v>13.706250000000004</v>
      </c>
      <c r="AF42" s="116">
        <v>500</v>
      </c>
      <c r="AG42" s="116"/>
    </row>
    <row r="43" spans="1:33" s="1" customFormat="1" x14ac:dyDescent="0.55000000000000004">
      <c r="A43" s="12" t="str">
        <f>VLOOKUP(B43,[1]матер!$B$4:$K$2150,10,FALSE)</f>
        <v>00-00001906</v>
      </c>
      <c r="B43" s="4" t="s">
        <v>66</v>
      </c>
      <c r="C43" s="3" t="s">
        <v>23</v>
      </c>
      <c r="D43" s="4">
        <v>1</v>
      </c>
      <c r="E43" s="5"/>
      <c r="F43" s="5"/>
      <c r="G43" s="5" t="s">
        <v>59</v>
      </c>
      <c r="H43" s="77"/>
      <c r="I43" s="5">
        <v>10</v>
      </c>
      <c r="J43" s="77"/>
      <c r="K43" s="5" t="s">
        <v>27</v>
      </c>
      <c r="L43" s="132">
        <v>800</v>
      </c>
      <c r="M43" s="133" t="s">
        <v>59</v>
      </c>
      <c r="N43" s="116">
        <f t="shared" si="0"/>
        <v>0</v>
      </c>
      <c r="O43" s="132">
        <v>21000</v>
      </c>
      <c r="P43" s="132">
        <v>9500</v>
      </c>
      <c r="Q43" s="132">
        <v>14500</v>
      </c>
      <c r="R43" s="132"/>
      <c r="S43" s="132">
        <v>1.7</v>
      </c>
      <c r="T43" s="132">
        <v>1.35</v>
      </c>
      <c r="U43" s="132">
        <v>2.35</v>
      </c>
      <c r="V43" s="116">
        <f t="shared" si="1"/>
        <v>5</v>
      </c>
      <c r="W43" s="116">
        <f t="shared" si="2"/>
        <v>3.5</v>
      </c>
      <c r="X43" s="116">
        <f>AD43-PI()*((($S43+T43)/2)^2)/4*$U43</f>
        <v>5.0788772311847046</v>
      </c>
      <c r="Y43" s="116">
        <f>AE43-PI()*((($S43+$T43)/2)^2)/4*$U43</f>
        <v>9.4138772311847063</v>
      </c>
      <c r="Z43" s="116"/>
      <c r="AA43" s="116"/>
      <c r="AB43" s="116"/>
      <c r="AC43" s="116"/>
      <c r="AD43" s="116">
        <f>((S43+AD$3*2)*(T43+AD$3*2)*(U43+0.2))</f>
        <v>9.3712500000000016</v>
      </c>
      <c r="AE43" s="116">
        <f>(($S43+AE$3*2)*($T43+AE$3*2)*($U43+0.2))</f>
        <v>13.706250000000004</v>
      </c>
      <c r="AF43" s="116">
        <v>500</v>
      </c>
      <c r="AG43" s="116"/>
    </row>
    <row r="44" spans="1:33" s="1" customFormat="1" x14ac:dyDescent="0.55000000000000004">
      <c r="A44" s="12" t="str">
        <f>VLOOKUP(B44,[1]матер!$B$4:$K$2150,10,FALSE)</f>
        <v>00-00001907</v>
      </c>
      <c r="B44" s="4" t="s">
        <v>67</v>
      </c>
      <c r="C44" s="3" t="s">
        <v>23</v>
      </c>
      <c r="D44" s="4">
        <v>1</v>
      </c>
      <c r="E44" s="5"/>
      <c r="F44" s="5"/>
      <c r="G44" s="5" t="s">
        <v>59</v>
      </c>
      <c r="H44" s="77"/>
      <c r="I44" s="5">
        <v>10</v>
      </c>
      <c r="J44" s="77"/>
      <c r="K44" s="5" t="s">
        <v>25</v>
      </c>
      <c r="L44" s="132">
        <v>1300</v>
      </c>
      <c r="M44" s="133" t="s">
        <v>59</v>
      </c>
      <c r="N44" s="116">
        <f t="shared" si="0"/>
        <v>0</v>
      </c>
      <c r="O44" s="132">
        <v>24000</v>
      </c>
      <c r="P44" s="132">
        <v>9500</v>
      </c>
      <c r="Q44" s="132">
        <v>14500</v>
      </c>
      <c r="R44" s="132"/>
      <c r="S44" s="132">
        <v>1.7</v>
      </c>
      <c r="T44" s="132">
        <v>1.35</v>
      </c>
      <c r="U44" s="132">
        <v>2.85</v>
      </c>
      <c r="V44" s="116">
        <f t="shared" si="1"/>
        <v>5</v>
      </c>
      <c r="W44" s="116">
        <f t="shared" si="2"/>
        <v>3.5</v>
      </c>
      <c r="X44" s="116">
        <f>AD44-PI()*((($S44+T44)/2)^2)/4*$U44</f>
        <v>6.003106429309109</v>
      </c>
      <c r="Y44" s="116">
        <f>AE44-PI()*((($S44+$T44)/2)^2)/4*$U44</f>
        <v>11.188106429309112</v>
      </c>
      <c r="Z44" s="116"/>
      <c r="AA44" s="116"/>
      <c r="AB44" s="116"/>
      <c r="AC44" s="116"/>
      <c r="AD44" s="116">
        <f>((S44+AD$3*2)*(T44+AD$3*2)*(U44+0.2))</f>
        <v>11.208750000000002</v>
      </c>
      <c r="AE44" s="116">
        <f>(($S44+AE$3*2)*($T44+AE$3*2)*($U44+0.2))</f>
        <v>16.393750000000004</v>
      </c>
      <c r="AF44" s="116">
        <v>800</v>
      </c>
      <c r="AG44" s="116"/>
    </row>
    <row r="45" spans="1:33" s="1" customFormat="1" x14ac:dyDescent="0.55000000000000004">
      <c r="A45" s="12" t="str">
        <f>VLOOKUP(B45,[1]матер!$B$4:$K$2150,10,FALSE)</f>
        <v>00-00001908</v>
      </c>
      <c r="B45" s="4" t="s">
        <v>68</v>
      </c>
      <c r="C45" s="3" t="s">
        <v>23</v>
      </c>
      <c r="D45" s="4">
        <v>1</v>
      </c>
      <c r="E45" s="5"/>
      <c r="F45" s="5"/>
      <c r="G45" s="5" t="s">
        <v>59</v>
      </c>
      <c r="H45" s="77"/>
      <c r="I45" s="5">
        <v>10</v>
      </c>
      <c r="J45" s="77"/>
      <c r="K45" s="5" t="s">
        <v>27</v>
      </c>
      <c r="L45" s="132">
        <v>1300</v>
      </c>
      <c r="M45" s="133" t="s">
        <v>59</v>
      </c>
      <c r="N45" s="116">
        <f t="shared" si="0"/>
        <v>0</v>
      </c>
      <c r="O45" s="132">
        <v>24000</v>
      </c>
      <c r="P45" s="132">
        <v>9500</v>
      </c>
      <c r="Q45" s="132">
        <v>14500</v>
      </c>
      <c r="R45" s="132"/>
      <c r="S45" s="132">
        <v>1.7</v>
      </c>
      <c r="T45" s="132">
        <v>1.35</v>
      </c>
      <c r="U45" s="132">
        <v>2.85</v>
      </c>
      <c r="V45" s="116">
        <f t="shared" si="1"/>
        <v>5</v>
      </c>
      <c r="W45" s="116">
        <f t="shared" si="2"/>
        <v>3.5</v>
      </c>
      <c r="X45" s="116">
        <f>AD45-PI()*((($S45+T45)/2)^2)/4*$U45</f>
        <v>6.003106429309109</v>
      </c>
      <c r="Y45" s="116">
        <f>AE45-PI()*((($S45+$T45)/2)^2)/4*$U45</f>
        <v>11.188106429309112</v>
      </c>
      <c r="Z45" s="116"/>
      <c r="AA45" s="116"/>
      <c r="AB45" s="116"/>
      <c r="AC45" s="116"/>
      <c r="AD45" s="116">
        <f>((S45+AD$3*2)*(T45+AD$3*2)*(U45+0.2))</f>
        <v>11.208750000000002</v>
      </c>
      <c r="AE45" s="116">
        <f>(($S45+AE$3*2)*($T45+AE$3*2)*($U45+0.2))</f>
        <v>16.393750000000004</v>
      </c>
      <c r="AF45" s="116">
        <v>800</v>
      </c>
      <c r="AG45" s="116"/>
    </row>
    <row r="46" spans="1:33" s="1" customFormat="1" x14ac:dyDescent="0.55000000000000004">
      <c r="A46" s="12" t="str">
        <f>VLOOKUP(B46,[1]матер!$B$4:$K$2150,10,FALSE)</f>
        <v>00-00001909</v>
      </c>
      <c r="B46" s="4" t="s">
        <v>69</v>
      </c>
      <c r="C46" s="3" t="s">
        <v>23</v>
      </c>
      <c r="D46" s="4">
        <v>1</v>
      </c>
      <c r="E46" s="42">
        <v>241500</v>
      </c>
      <c r="F46" s="42">
        <v>193200</v>
      </c>
      <c r="G46" s="5" t="s">
        <v>59</v>
      </c>
      <c r="H46" s="77"/>
      <c r="I46" s="5">
        <v>15</v>
      </c>
      <c r="J46" s="77"/>
      <c r="K46" s="5" t="s">
        <v>25</v>
      </c>
      <c r="L46" s="132">
        <v>800</v>
      </c>
      <c r="M46" s="133" t="s">
        <v>59</v>
      </c>
      <c r="N46" s="116">
        <f t="shared" si="0"/>
        <v>106260.00000000001</v>
      </c>
      <c r="O46" s="132">
        <v>24000</v>
      </c>
      <c r="P46" s="132">
        <v>10500</v>
      </c>
      <c r="Q46" s="132">
        <v>15500</v>
      </c>
      <c r="R46" s="132"/>
      <c r="S46" s="132">
        <v>2.1</v>
      </c>
      <c r="T46" s="132">
        <v>1.6</v>
      </c>
      <c r="U46" s="132">
        <v>2.35</v>
      </c>
      <c r="V46" s="116">
        <f t="shared" si="1"/>
        <v>6</v>
      </c>
      <c r="W46" s="116">
        <f t="shared" si="2"/>
        <v>5.4</v>
      </c>
      <c r="X46" s="116">
        <f>AD46-PI()*((($S46+T46)/2)^2)/4*$U46</f>
        <v>6.4331407465647485</v>
      </c>
      <c r="Y46" s="116">
        <f>AE46-PI()*((($S46+$T46)/2)^2)/4*$U46</f>
        <v>11.431140746564751</v>
      </c>
      <c r="Z46" s="116"/>
      <c r="AA46" s="116"/>
      <c r="AB46" s="116"/>
      <c r="AC46" s="116"/>
      <c r="AD46" s="116">
        <f>((S46+AD$3*2)*(T46+AD$3*2)*(U46+0.2))</f>
        <v>12.750000000000002</v>
      </c>
      <c r="AE46" s="116">
        <f>(($S46+AE$3*2)*($T46+AE$3*2)*($U46+0.2))</f>
        <v>17.748000000000005</v>
      </c>
      <c r="AF46" s="116">
        <v>500</v>
      </c>
      <c r="AG46" s="116"/>
    </row>
    <row r="47" spans="1:33" s="1" customFormat="1" x14ac:dyDescent="0.55000000000000004">
      <c r="A47" s="12" t="str">
        <f>VLOOKUP(B47,[1]матер!$B$4:$K$2150,10,FALSE)</f>
        <v>00-00001910</v>
      </c>
      <c r="B47" s="4" t="s">
        <v>70</v>
      </c>
      <c r="C47" s="3" t="s">
        <v>23</v>
      </c>
      <c r="D47" s="4">
        <v>1</v>
      </c>
      <c r="E47" s="42">
        <v>256875</v>
      </c>
      <c r="F47" s="42">
        <v>205500</v>
      </c>
      <c r="G47" s="5" t="s">
        <v>59</v>
      </c>
      <c r="H47" s="77"/>
      <c r="I47" s="5">
        <v>15</v>
      </c>
      <c r="J47" s="77"/>
      <c r="K47" s="5" t="s">
        <v>27</v>
      </c>
      <c r="L47" s="132">
        <v>800</v>
      </c>
      <c r="M47" s="133" t="s">
        <v>59</v>
      </c>
      <c r="N47" s="116">
        <f t="shared" si="0"/>
        <v>113025.00000000001</v>
      </c>
      <c r="O47" s="132">
        <v>24000</v>
      </c>
      <c r="P47" s="132">
        <v>10500</v>
      </c>
      <c r="Q47" s="132">
        <v>15500</v>
      </c>
      <c r="R47" s="132"/>
      <c r="S47" s="132">
        <v>2.1</v>
      </c>
      <c r="T47" s="132">
        <v>1.6</v>
      </c>
      <c r="U47" s="132">
        <v>2.35</v>
      </c>
      <c r="V47" s="116">
        <f t="shared" si="1"/>
        <v>6</v>
      </c>
      <c r="W47" s="116">
        <f t="shared" si="2"/>
        <v>5.4</v>
      </c>
      <c r="X47" s="116">
        <f>AD47-PI()*((($S47+T47)/2)^2)/4*$U47</f>
        <v>6.4331407465647485</v>
      </c>
      <c r="Y47" s="116">
        <f>AE47-PI()*((($S47+$T47)/2)^2)/4*$U47</f>
        <v>11.431140746564751</v>
      </c>
      <c r="Z47" s="116"/>
      <c r="AA47" s="116"/>
      <c r="AB47" s="116"/>
      <c r="AC47" s="116"/>
      <c r="AD47" s="116">
        <f>((S47+AD$3*2)*(T47+AD$3*2)*(U47+0.2))</f>
        <v>12.750000000000002</v>
      </c>
      <c r="AE47" s="116">
        <f>(($S47+AE$3*2)*($T47+AE$3*2)*($U47+0.2))</f>
        <v>17.748000000000005</v>
      </c>
      <c r="AF47" s="116">
        <v>500</v>
      </c>
      <c r="AG47" s="116"/>
    </row>
    <row r="48" spans="1:33" s="1" customFormat="1" x14ac:dyDescent="0.55000000000000004">
      <c r="A48" s="12" t="str">
        <f>VLOOKUP(B48,[1]матер!$B$4:$K$2150,10,FALSE)</f>
        <v>00-00001911</v>
      </c>
      <c r="B48" s="4" t="s">
        <v>71</v>
      </c>
      <c r="C48" s="3" t="s">
        <v>23</v>
      </c>
      <c r="D48" s="4">
        <v>1</v>
      </c>
      <c r="E48" s="5"/>
      <c r="F48" s="5"/>
      <c r="G48" s="5" t="s">
        <v>59</v>
      </c>
      <c r="H48" s="77"/>
      <c r="I48" s="5">
        <v>15</v>
      </c>
      <c r="J48" s="77"/>
      <c r="K48" s="5" t="s">
        <v>25</v>
      </c>
      <c r="L48" s="132">
        <v>1300</v>
      </c>
      <c r="M48" s="133" t="s">
        <v>59</v>
      </c>
      <c r="N48" s="116">
        <f t="shared" si="0"/>
        <v>0</v>
      </c>
      <c r="O48" s="132">
        <v>27000</v>
      </c>
      <c r="P48" s="132">
        <v>10500</v>
      </c>
      <c r="Q48" s="132">
        <v>15500</v>
      </c>
      <c r="R48" s="132"/>
      <c r="S48" s="132">
        <v>2.1</v>
      </c>
      <c r="T48" s="132">
        <v>1.6</v>
      </c>
      <c r="U48" s="132">
        <v>2.85</v>
      </c>
      <c r="V48" s="116">
        <f t="shared" si="1"/>
        <v>6</v>
      </c>
      <c r="W48" s="116">
        <f t="shared" si="2"/>
        <v>5.4</v>
      </c>
      <c r="X48" s="116">
        <f>AD48-PI()*((($S48+T48)/2)^2)/4*$U48</f>
        <v>7.5891281394508647</v>
      </c>
      <c r="Y48" s="116">
        <f>AE48-PI()*((($S48+$T48)/2)^2)/4*$U48</f>
        <v>13.567128139450872</v>
      </c>
      <c r="Z48" s="116"/>
      <c r="AA48" s="116"/>
      <c r="AB48" s="116"/>
      <c r="AC48" s="116"/>
      <c r="AD48" s="116">
        <f>((S48+AD$3*2)*(T48+AD$3*2)*(U48+0.2))</f>
        <v>15.250000000000002</v>
      </c>
      <c r="AE48" s="116">
        <f>(($S48+AE$3*2)*($T48+AE$3*2)*($U48+0.2))</f>
        <v>21.228000000000009</v>
      </c>
      <c r="AF48" s="116">
        <v>800</v>
      </c>
      <c r="AG48" s="116"/>
    </row>
    <row r="49" spans="1:33" s="1" customFormat="1" x14ac:dyDescent="0.55000000000000004">
      <c r="A49" s="12" t="str">
        <f>VLOOKUP(B49,[1]матер!$B$4:$K$2150,10,FALSE)</f>
        <v>00-00001912</v>
      </c>
      <c r="B49" s="4" t="s">
        <v>72</v>
      </c>
      <c r="C49" s="3" t="s">
        <v>23</v>
      </c>
      <c r="D49" s="4">
        <v>1</v>
      </c>
      <c r="E49" s="5"/>
      <c r="F49" s="5"/>
      <c r="G49" s="5" t="s">
        <v>59</v>
      </c>
      <c r="H49" s="77"/>
      <c r="I49" s="5">
        <v>15</v>
      </c>
      <c r="J49" s="77"/>
      <c r="K49" s="5" t="s">
        <v>27</v>
      </c>
      <c r="L49" s="132">
        <v>1300</v>
      </c>
      <c r="M49" s="133" t="s">
        <v>59</v>
      </c>
      <c r="N49" s="116">
        <f t="shared" si="0"/>
        <v>0</v>
      </c>
      <c r="O49" s="132">
        <v>27000</v>
      </c>
      <c r="P49" s="132">
        <v>10500</v>
      </c>
      <c r="Q49" s="132">
        <v>15500</v>
      </c>
      <c r="R49" s="132"/>
      <c r="S49" s="132">
        <v>2.1</v>
      </c>
      <c r="T49" s="132">
        <v>1.6</v>
      </c>
      <c r="U49" s="132">
        <v>2.85</v>
      </c>
      <c r="V49" s="116">
        <f t="shared" si="1"/>
        <v>6</v>
      </c>
      <c r="W49" s="116">
        <f>ROUND(S49^2*PI()/4*(U49-L49/1000),1)</f>
        <v>5.4</v>
      </c>
      <c r="X49" s="116">
        <f>AD49-PI()*((($S49+T49)/2)^2)/4*$U49</f>
        <v>7.5891281394508647</v>
      </c>
      <c r="Y49" s="116">
        <f>AE49-PI()*((($S49+$T49)/2)^2)/4*$U49</f>
        <v>13.567128139450872</v>
      </c>
      <c r="Z49" s="116"/>
      <c r="AA49" s="116"/>
      <c r="AB49" s="116"/>
      <c r="AC49" s="116"/>
      <c r="AD49" s="116">
        <f>((S49+AD$3*2)*(T49+AD$3*2)*(U49+0.2))</f>
        <v>15.250000000000002</v>
      </c>
      <c r="AE49" s="116">
        <f>(($S49+AE$3*2)*($T49+AE$3*2)*($U49+0.2))</f>
        <v>21.228000000000009</v>
      </c>
      <c r="AF49" s="116">
        <v>800</v>
      </c>
      <c r="AG49" s="116"/>
    </row>
    <row r="50" spans="1:33" s="1" customFormat="1" x14ac:dyDescent="0.55000000000000004">
      <c r="A50" s="12" t="str">
        <f>VLOOKUP(B50,[1]матер!$B$4:$K$2150,10,FALSE)</f>
        <v>00-00000397</v>
      </c>
      <c r="B50" s="4" t="s">
        <v>73</v>
      </c>
      <c r="C50" s="3" t="s">
        <v>23</v>
      </c>
      <c r="D50" s="4">
        <v>1</v>
      </c>
      <c r="E50" s="5">
        <v>91200</v>
      </c>
      <c r="F50" s="5">
        <v>82080</v>
      </c>
      <c r="G50" s="5" t="s">
        <v>17</v>
      </c>
      <c r="H50" s="77"/>
      <c r="I50" s="5">
        <v>4</v>
      </c>
      <c r="J50" s="77"/>
      <c r="K50" s="5" t="s">
        <v>25</v>
      </c>
      <c r="L50" s="132">
        <v>800</v>
      </c>
      <c r="M50" s="133" t="s">
        <v>17</v>
      </c>
      <c r="N50" s="116">
        <f t="shared" si="0"/>
        <v>63839.999999999993</v>
      </c>
      <c r="O50" s="132">
        <v>15000</v>
      </c>
      <c r="P50" s="132">
        <v>7500</v>
      </c>
      <c r="Q50" s="132">
        <v>12500</v>
      </c>
      <c r="R50" s="132"/>
      <c r="S50" s="132">
        <v>0.95</v>
      </c>
      <c r="T50" s="132">
        <v>0.95</v>
      </c>
      <c r="U50" s="132">
        <v>2.5</v>
      </c>
      <c r="V50" s="116">
        <f>ROUNDUP((S50+T50)*2/1.2,0)</f>
        <v>4</v>
      </c>
      <c r="W50" s="116">
        <f>ROUND(S50*T50*(U50-L50/1000),1)</f>
        <v>1.5</v>
      </c>
      <c r="X50" s="116">
        <f>AD50-$S50*$T50*$U50</f>
        <v>2.6645000000000008</v>
      </c>
      <c r="Y50" s="116">
        <f>AE50-$S50*$T50*$U50</f>
        <v>6.0125000000000011</v>
      </c>
      <c r="Z50" s="116"/>
      <c r="AA50" s="116"/>
      <c r="AB50" s="116"/>
      <c r="AC50" s="116"/>
      <c r="AD50" s="116">
        <f>((S50+AD$3*2)*(T50+AD$3*2)*(U50+0.2))</f>
        <v>4.9207500000000008</v>
      </c>
      <c r="AE50" s="116">
        <f>(($S50+AE$3*2)*($T50+AE$3*2)*($U50+0.2))</f>
        <v>8.2687500000000007</v>
      </c>
      <c r="AF50" s="116">
        <v>500</v>
      </c>
      <c r="AG50" s="116"/>
    </row>
    <row r="51" spans="1:33" s="1" customFormat="1" x14ac:dyDescent="0.55000000000000004">
      <c r="A51" s="12" t="str">
        <f>VLOOKUP(B51,[1]матер!$B$4:$K$2150,10,FALSE)</f>
        <v>00-00000398</v>
      </c>
      <c r="B51" s="4" t="s">
        <v>74</v>
      </c>
      <c r="C51" s="3" t="s">
        <v>23</v>
      </c>
      <c r="D51" s="4">
        <v>1</v>
      </c>
      <c r="E51" s="5">
        <v>100800</v>
      </c>
      <c r="F51" s="5">
        <v>90720</v>
      </c>
      <c r="G51" s="5" t="s">
        <v>17</v>
      </c>
      <c r="H51" s="77"/>
      <c r="I51" s="5">
        <v>4</v>
      </c>
      <c r="J51" s="77"/>
      <c r="K51" s="5" t="s">
        <v>27</v>
      </c>
      <c r="L51" s="132">
        <v>800</v>
      </c>
      <c r="M51" s="133" t="s">
        <v>17</v>
      </c>
      <c r="N51" s="116">
        <f t="shared" si="0"/>
        <v>70560</v>
      </c>
      <c r="O51" s="132">
        <v>15000</v>
      </c>
      <c r="P51" s="132">
        <v>7500</v>
      </c>
      <c r="Q51" s="132">
        <v>12500</v>
      </c>
      <c r="R51" s="132"/>
      <c r="S51" s="132">
        <v>0.95</v>
      </c>
      <c r="T51" s="132">
        <v>0.95</v>
      </c>
      <c r="U51" s="132">
        <v>2.5</v>
      </c>
      <c r="V51" s="116">
        <f t="shared" ref="V51:V90" si="3">ROUNDUP((S51+T51)*2/1.2,0)</f>
        <v>4</v>
      </c>
      <c r="W51" s="116">
        <f t="shared" ref="W51:W89" si="4">ROUND(S51*T51*(U51-L51/1000),1)</f>
        <v>1.5</v>
      </c>
      <c r="X51" s="116">
        <f>AD51-$S51*$T51*$U51</f>
        <v>2.6645000000000008</v>
      </c>
      <c r="Y51" s="116">
        <f>AE51-$S51*$T51*$U51</f>
        <v>6.0125000000000011</v>
      </c>
      <c r="Z51" s="116"/>
      <c r="AA51" s="116"/>
      <c r="AB51" s="116"/>
      <c r="AC51" s="116"/>
      <c r="AD51" s="116">
        <f>((S51+AD$3*2)*(T51+AD$3*2)*(U51+0.2))</f>
        <v>4.9207500000000008</v>
      </c>
      <c r="AE51" s="116">
        <f>(($S51+AE$3*2)*($T51+AE$3*2)*($U51+0.2))</f>
        <v>8.2687500000000007</v>
      </c>
      <c r="AF51" s="116">
        <v>500</v>
      </c>
      <c r="AG51" s="116"/>
    </row>
    <row r="52" spans="1:33" s="1" customFormat="1" x14ac:dyDescent="0.55000000000000004">
      <c r="A52" s="12" t="str">
        <f>VLOOKUP(B52,[1]матер!$B$4:$K$2150,10,FALSE)</f>
        <v>00-00000399</v>
      </c>
      <c r="B52" s="4" t="s">
        <v>75</v>
      </c>
      <c r="C52" s="3" t="s">
        <v>23</v>
      </c>
      <c r="D52" s="4">
        <v>1</v>
      </c>
      <c r="E52" s="5">
        <v>102900</v>
      </c>
      <c r="F52" s="5">
        <v>92610</v>
      </c>
      <c r="G52" s="5" t="s">
        <v>17</v>
      </c>
      <c r="H52" s="77"/>
      <c r="I52" s="5">
        <v>5</v>
      </c>
      <c r="J52" s="77"/>
      <c r="K52" s="5" t="s">
        <v>25</v>
      </c>
      <c r="L52" s="132">
        <v>800</v>
      </c>
      <c r="M52" s="133" t="s">
        <v>17</v>
      </c>
      <c r="N52" s="116">
        <f t="shared" si="0"/>
        <v>72030</v>
      </c>
      <c r="O52" s="132">
        <v>16000</v>
      </c>
      <c r="P52" s="132">
        <v>7500</v>
      </c>
      <c r="Q52" s="132">
        <v>12500</v>
      </c>
      <c r="R52" s="132"/>
      <c r="S52" s="132">
        <v>1.1000000000000001</v>
      </c>
      <c r="T52" s="132">
        <v>1.2</v>
      </c>
      <c r="U52" s="132">
        <v>2.5</v>
      </c>
      <c r="V52" s="116">
        <f t="shared" si="3"/>
        <v>4</v>
      </c>
      <c r="W52" s="116">
        <f t="shared" si="4"/>
        <v>2.2000000000000002</v>
      </c>
      <c r="X52" s="116">
        <f>AD52-$S52*$T52*$U52</f>
        <v>3.180000000000001</v>
      </c>
      <c r="Y52" s="116">
        <f>AE52-$S52*$T52*$U52</f>
        <v>6.9600000000000009</v>
      </c>
      <c r="Z52" s="116"/>
      <c r="AA52" s="116"/>
      <c r="AB52" s="116"/>
      <c r="AC52" s="116"/>
      <c r="AD52" s="116">
        <f>((S52+AD$3*2)*(T52+AD$3*2)*(U52+0.2))</f>
        <v>6.4800000000000013</v>
      </c>
      <c r="AE52" s="116">
        <f>(($S52+AE$3*2)*($T52+AE$3*2)*($U52+0.2))</f>
        <v>10.260000000000002</v>
      </c>
      <c r="AF52" s="116">
        <v>500</v>
      </c>
      <c r="AG52" s="116"/>
    </row>
    <row r="53" spans="1:33" s="1" customFormat="1" x14ac:dyDescent="0.55000000000000004">
      <c r="A53" s="12" t="str">
        <f>VLOOKUP(B53,[1]матер!$B$4:$K$2150,10,FALSE)</f>
        <v>00-00000400</v>
      </c>
      <c r="B53" s="4" t="s">
        <v>76</v>
      </c>
      <c r="C53" s="3" t="s">
        <v>23</v>
      </c>
      <c r="D53" s="4">
        <v>1</v>
      </c>
      <c r="E53" s="5">
        <v>113300</v>
      </c>
      <c r="F53" s="5">
        <v>101970</v>
      </c>
      <c r="G53" s="5" t="s">
        <v>17</v>
      </c>
      <c r="H53" s="77"/>
      <c r="I53" s="5">
        <v>5</v>
      </c>
      <c r="J53" s="77"/>
      <c r="K53" s="5" t="s">
        <v>27</v>
      </c>
      <c r="L53" s="132">
        <v>800</v>
      </c>
      <c r="M53" s="133" t="s">
        <v>17</v>
      </c>
      <c r="N53" s="116">
        <f t="shared" si="0"/>
        <v>79310</v>
      </c>
      <c r="O53" s="132">
        <v>16000</v>
      </c>
      <c r="P53" s="132">
        <v>7500</v>
      </c>
      <c r="Q53" s="132">
        <v>12500</v>
      </c>
      <c r="R53" s="132"/>
      <c r="S53" s="132">
        <v>1</v>
      </c>
      <c r="T53" s="132">
        <v>1.2</v>
      </c>
      <c r="U53" s="132">
        <v>2.6</v>
      </c>
      <c r="V53" s="116">
        <f t="shared" si="3"/>
        <v>4</v>
      </c>
      <c r="W53" s="116">
        <f t="shared" si="4"/>
        <v>2.2000000000000002</v>
      </c>
      <c r="X53" s="116">
        <f>AD53-$S53*$T53*$U53</f>
        <v>3.1520000000000001</v>
      </c>
      <c r="Y53" s="116">
        <f>AE53-$S53*$T53*$U53</f>
        <v>6.9600000000000017</v>
      </c>
      <c r="Z53" s="116"/>
      <c r="AA53" s="116"/>
      <c r="AB53" s="116"/>
      <c r="AC53" s="116"/>
      <c r="AD53" s="116">
        <f>((S53+AD$3*2)*(T53+AD$3*2)*(U53+0.2))</f>
        <v>6.2720000000000002</v>
      </c>
      <c r="AE53" s="116">
        <f>(($S53+AE$3*2)*($T53+AE$3*2)*($U53+0.2))</f>
        <v>10.080000000000002</v>
      </c>
      <c r="AF53" s="116">
        <v>500</v>
      </c>
      <c r="AG53" s="116"/>
    </row>
    <row r="54" spans="1:33" s="1" customFormat="1" x14ac:dyDescent="0.55000000000000004">
      <c r="A54" s="12" t="str">
        <f>VLOOKUP(B54,[1]матер!$B$4:$K$2150,10,FALSE)</f>
        <v>00-00000401</v>
      </c>
      <c r="B54" s="4" t="s">
        <v>77</v>
      </c>
      <c r="C54" s="3" t="s">
        <v>23</v>
      </c>
      <c r="D54" s="4">
        <v>1</v>
      </c>
      <c r="E54" s="5">
        <v>127300</v>
      </c>
      <c r="F54" s="5">
        <v>114570</v>
      </c>
      <c r="G54" s="5" t="s">
        <v>17</v>
      </c>
      <c r="H54" s="77"/>
      <c r="I54" s="5">
        <v>5</v>
      </c>
      <c r="J54" s="77"/>
      <c r="K54" s="5" t="s">
        <v>25</v>
      </c>
      <c r="L54" s="132">
        <v>1400</v>
      </c>
      <c r="M54" s="133" t="s">
        <v>17</v>
      </c>
      <c r="N54" s="116">
        <f t="shared" si="0"/>
        <v>89110</v>
      </c>
      <c r="O54" s="132">
        <v>19000</v>
      </c>
      <c r="P54" s="132">
        <v>7500</v>
      </c>
      <c r="Q54" s="132">
        <v>12500</v>
      </c>
      <c r="R54" s="132"/>
      <c r="S54" s="132">
        <v>1.1000000000000001</v>
      </c>
      <c r="T54" s="132">
        <v>1.2</v>
      </c>
      <c r="U54" s="132">
        <v>3.1</v>
      </c>
      <c r="V54" s="116">
        <f t="shared" si="3"/>
        <v>4</v>
      </c>
      <c r="W54" s="116">
        <f t="shared" si="4"/>
        <v>2.2000000000000002</v>
      </c>
      <c r="X54" s="116">
        <f>AD54-$S54*$T54*$U54</f>
        <v>3.8280000000000012</v>
      </c>
      <c r="Y54" s="116">
        <f>AE54-$S54*$T54*$U54</f>
        <v>8.4480000000000022</v>
      </c>
      <c r="Z54" s="116"/>
      <c r="AA54" s="116"/>
      <c r="AB54" s="116"/>
      <c r="AC54" s="116"/>
      <c r="AD54" s="116">
        <f>((S54+AD$3*2)*(T54+AD$3*2)*(U54+0.2))</f>
        <v>7.9200000000000017</v>
      </c>
      <c r="AE54" s="116">
        <f>(($S54+AE$3*2)*($T54+AE$3*2)*($U54+0.2))</f>
        <v>12.540000000000003</v>
      </c>
      <c r="AF54" s="116">
        <v>800</v>
      </c>
      <c r="AG54" s="116"/>
    </row>
    <row r="55" spans="1:33" s="1" customFormat="1" x14ac:dyDescent="0.55000000000000004">
      <c r="A55" s="12" t="str">
        <f>VLOOKUP(B55,[1]матер!$B$4:$K$2150,10,FALSE)</f>
        <v>00-00000402</v>
      </c>
      <c r="B55" s="4" t="s">
        <v>78</v>
      </c>
      <c r="C55" s="3" t="s">
        <v>23</v>
      </c>
      <c r="D55" s="4">
        <v>1</v>
      </c>
      <c r="E55" s="5">
        <v>141500</v>
      </c>
      <c r="F55" s="5">
        <v>127350</v>
      </c>
      <c r="G55" s="5" t="s">
        <v>17</v>
      </c>
      <c r="H55" s="77"/>
      <c r="I55" s="5">
        <v>5</v>
      </c>
      <c r="J55" s="77"/>
      <c r="K55" s="5" t="s">
        <v>27</v>
      </c>
      <c r="L55" s="132">
        <v>1400</v>
      </c>
      <c r="M55" s="133" t="s">
        <v>17</v>
      </c>
      <c r="N55" s="116">
        <f t="shared" si="0"/>
        <v>99050</v>
      </c>
      <c r="O55" s="132">
        <v>19000</v>
      </c>
      <c r="P55" s="132">
        <v>7500</v>
      </c>
      <c r="Q55" s="132">
        <v>12500</v>
      </c>
      <c r="R55" s="132"/>
      <c r="S55" s="132">
        <v>1.1000000000000001</v>
      </c>
      <c r="T55" s="132">
        <v>1.2</v>
      </c>
      <c r="U55" s="132">
        <v>3.1</v>
      </c>
      <c r="V55" s="116">
        <f t="shared" si="3"/>
        <v>4</v>
      </c>
      <c r="W55" s="116">
        <f t="shared" si="4"/>
        <v>2.2000000000000002</v>
      </c>
      <c r="X55" s="116">
        <f>AD55-$S55*$T55*$U55</f>
        <v>3.8280000000000012</v>
      </c>
      <c r="Y55" s="116">
        <f>AE55-$S55*$T55*$U55</f>
        <v>8.4480000000000022</v>
      </c>
      <c r="Z55" s="116"/>
      <c r="AA55" s="116"/>
      <c r="AB55" s="116"/>
      <c r="AC55" s="116"/>
      <c r="AD55" s="116">
        <f>((S55+AD$3*2)*(T55+AD$3*2)*(U55+0.2))</f>
        <v>7.9200000000000017</v>
      </c>
      <c r="AE55" s="116">
        <f>(($S55+AE$3*2)*($T55+AE$3*2)*($U55+0.2))</f>
        <v>12.540000000000003</v>
      </c>
      <c r="AF55" s="116">
        <v>800</v>
      </c>
      <c r="AG55" s="116"/>
    </row>
    <row r="56" spans="1:33" s="1" customFormat="1" x14ac:dyDescent="0.55000000000000004">
      <c r="A56" s="12" t="str">
        <f>VLOOKUP(B56,[1]матер!$B$4:$K$2150,10,FALSE)</f>
        <v>00-00000403</v>
      </c>
      <c r="B56" s="4" t="s">
        <v>79</v>
      </c>
      <c r="C56" s="3" t="s">
        <v>23</v>
      </c>
      <c r="D56" s="4">
        <v>1</v>
      </c>
      <c r="E56" s="5">
        <v>106600</v>
      </c>
      <c r="F56" s="5">
        <v>95940</v>
      </c>
      <c r="G56" s="5" t="s">
        <v>17</v>
      </c>
      <c r="H56" s="77"/>
      <c r="I56" s="5">
        <v>6</v>
      </c>
      <c r="J56" s="77"/>
      <c r="K56" s="5" t="s">
        <v>25</v>
      </c>
      <c r="L56" s="132">
        <v>800</v>
      </c>
      <c r="M56" s="133" t="s">
        <v>17</v>
      </c>
      <c r="N56" s="116">
        <f t="shared" si="0"/>
        <v>74620</v>
      </c>
      <c r="O56" s="132">
        <v>16000</v>
      </c>
      <c r="P56" s="132">
        <v>7500</v>
      </c>
      <c r="Q56" s="132">
        <v>12500</v>
      </c>
      <c r="R56" s="132"/>
      <c r="S56" s="132">
        <v>1.2</v>
      </c>
      <c r="T56" s="132">
        <v>1.2</v>
      </c>
      <c r="U56" s="132">
        <v>2.5499999999999998</v>
      </c>
      <c r="V56" s="116">
        <f t="shared" si="3"/>
        <v>4</v>
      </c>
      <c r="W56" s="116">
        <f t="shared" si="4"/>
        <v>2.5</v>
      </c>
      <c r="X56" s="116">
        <f>AD56-$S56*$T56*$U56</f>
        <v>3.3680000000000012</v>
      </c>
      <c r="Y56" s="116">
        <f>AE56-$S56*$T56*$U56</f>
        <v>7.3280000000000003</v>
      </c>
      <c r="Z56" s="116"/>
      <c r="AA56" s="116"/>
      <c r="AB56" s="116"/>
      <c r="AC56" s="116"/>
      <c r="AD56" s="116">
        <f>((S56+AD$3*2)*(T56+AD$3*2)*(U56+0.2))</f>
        <v>7.0400000000000009</v>
      </c>
      <c r="AE56" s="116">
        <f>(($S56+AE$3*2)*($T56+AE$3*2)*($U56+0.2))</f>
        <v>11</v>
      </c>
      <c r="AF56" s="116">
        <v>500</v>
      </c>
      <c r="AG56" s="116"/>
    </row>
    <row r="57" spans="1:33" s="1" customFormat="1" x14ac:dyDescent="0.55000000000000004">
      <c r="A57" s="12" t="str">
        <f>VLOOKUP(B57,[1]матер!$B$4:$K$2150,10,FALSE)</f>
        <v>00-00000404</v>
      </c>
      <c r="B57" s="4" t="s">
        <v>80</v>
      </c>
      <c r="C57" s="3" t="s">
        <v>23</v>
      </c>
      <c r="D57" s="4">
        <v>1</v>
      </c>
      <c r="E57" s="5">
        <v>117600</v>
      </c>
      <c r="F57" s="5">
        <v>105840</v>
      </c>
      <c r="G57" s="5" t="s">
        <v>17</v>
      </c>
      <c r="H57" s="77"/>
      <c r="I57" s="5">
        <v>6</v>
      </c>
      <c r="J57" s="77"/>
      <c r="K57" s="5" t="s">
        <v>27</v>
      </c>
      <c r="L57" s="132">
        <v>800</v>
      </c>
      <c r="M57" s="133" t="s">
        <v>17</v>
      </c>
      <c r="N57" s="116">
        <f t="shared" si="0"/>
        <v>82320</v>
      </c>
      <c r="O57" s="132">
        <v>16000</v>
      </c>
      <c r="P57" s="132">
        <v>7500</v>
      </c>
      <c r="Q57" s="132">
        <v>12500</v>
      </c>
      <c r="R57" s="132"/>
      <c r="S57" s="132">
        <v>1.1000000000000001</v>
      </c>
      <c r="T57" s="132">
        <v>1.2</v>
      </c>
      <c r="U57" s="132">
        <v>2.6</v>
      </c>
      <c r="V57" s="116">
        <f t="shared" si="3"/>
        <v>4</v>
      </c>
      <c r="W57" s="116">
        <f t="shared" si="4"/>
        <v>2.4</v>
      </c>
      <c r="X57" s="116">
        <f>AD57-$S57*$T57*$U57</f>
        <v>3.2880000000000011</v>
      </c>
      <c r="Y57" s="116">
        <f>AE57-$S57*$T57*$U57</f>
        <v>7.208000000000002</v>
      </c>
      <c r="Z57" s="116"/>
      <c r="AA57" s="116"/>
      <c r="AB57" s="116"/>
      <c r="AC57" s="116"/>
      <c r="AD57" s="116">
        <f>((S57+AD$3*2)*(T57+AD$3*2)*(U57+0.2))</f>
        <v>6.7200000000000015</v>
      </c>
      <c r="AE57" s="116">
        <f>(($S57+AE$3*2)*($T57+AE$3*2)*($U57+0.2))</f>
        <v>10.640000000000002</v>
      </c>
      <c r="AF57" s="116">
        <v>500</v>
      </c>
      <c r="AG57" s="116"/>
    </row>
    <row r="58" spans="1:33" s="1" customFormat="1" x14ac:dyDescent="0.55000000000000004">
      <c r="A58" s="12" t="str">
        <f>VLOOKUP(B58,[1]матер!$B$4:$K$2150,10,FALSE)</f>
        <v>00-00000405</v>
      </c>
      <c r="B58" s="4" t="s">
        <v>81</v>
      </c>
      <c r="C58" s="3" t="s">
        <v>23</v>
      </c>
      <c r="D58" s="4">
        <v>1</v>
      </c>
      <c r="E58" s="5">
        <v>131200</v>
      </c>
      <c r="F58" s="5">
        <v>118080</v>
      </c>
      <c r="G58" s="5" t="s">
        <v>17</v>
      </c>
      <c r="H58" s="77"/>
      <c r="I58" s="5">
        <v>6</v>
      </c>
      <c r="J58" s="77"/>
      <c r="K58" s="5" t="s">
        <v>25</v>
      </c>
      <c r="L58" s="132">
        <v>1400</v>
      </c>
      <c r="M58" s="133" t="s">
        <v>17</v>
      </c>
      <c r="N58" s="116">
        <f t="shared" si="0"/>
        <v>91840</v>
      </c>
      <c r="O58" s="132">
        <v>19000</v>
      </c>
      <c r="P58" s="132">
        <v>7500</v>
      </c>
      <c r="Q58" s="132">
        <v>12500</v>
      </c>
      <c r="R58" s="132"/>
      <c r="S58" s="132">
        <v>1.2</v>
      </c>
      <c r="T58" s="132">
        <v>1</v>
      </c>
      <c r="U58" s="132">
        <v>3.1</v>
      </c>
      <c r="V58" s="116">
        <f t="shared" si="3"/>
        <v>4</v>
      </c>
      <c r="W58" s="116">
        <f t="shared" si="4"/>
        <v>2</v>
      </c>
      <c r="X58" s="116">
        <f>AD58-$S58*$T58*$U58</f>
        <v>3.6719999999999997</v>
      </c>
      <c r="Y58" s="116">
        <f>AE58-$S58*$T58*$U58</f>
        <v>8.16</v>
      </c>
      <c r="Z58" s="116"/>
      <c r="AA58" s="116"/>
      <c r="AB58" s="116"/>
      <c r="AC58" s="116"/>
      <c r="AD58" s="116">
        <f>((S58+AD$3*2)*(T58+AD$3*2)*(U58+0.2))</f>
        <v>7.3919999999999995</v>
      </c>
      <c r="AE58" s="116">
        <f>(($S58+AE$3*2)*($T58+AE$3*2)*($U58+0.2))</f>
        <v>11.88</v>
      </c>
      <c r="AF58" s="116">
        <v>800</v>
      </c>
      <c r="AG58" s="116"/>
    </row>
    <row r="59" spans="1:33" s="1" customFormat="1" x14ac:dyDescent="0.55000000000000004">
      <c r="A59" s="12" t="str">
        <f>VLOOKUP(B59,[1]матер!$B$4:$K$2150,10,FALSE)</f>
        <v>00-00000406</v>
      </c>
      <c r="B59" s="4" t="s">
        <v>82</v>
      </c>
      <c r="C59" s="3" t="s">
        <v>23</v>
      </c>
      <c r="D59" s="4">
        <v>1</v>
      </c>
      <c r="E59" s="5">
        <v>147400</v>
      </c>
      <c r="F59" s="5">
        <v>132660</v>
      </c>
      <c r="G59" s="5" t="s">
        <v>17</v>
      </c>
      <c r="H59" s="77"/>
      <c r="I59" s="5">
        <v>6</v>
      </c>
      <c r="J59" s="77"/>
      <c r="K59" s="5" t="s">
        <v>27</v>
      </c>
      <c r="L59" s="132">
        <v>1400</v>
      </c>
      <c r="M59" s="133" t="s">
        <v>17</v>
      </c>
      <c r="N59" s="116">
        <f t="shared" si="0"/>
        <v>103180</v>
      </c>
      <c r="O59" s="132">
        <v>19000</v>
      </c>
      <c r="P59" s="132">
        <v>7500</v>
      </c>
      <c r="Q59" s="132">
        <v>12500</v>
      </c>
      <c r="R59" s="132"/>
      <c r="S59" s="132">
        <v>1.2</v>
      </c>
      <c r="T59" s="132">
        <v>1</v>
      </c>
      <c r="U59" s="132">
        <v>3.1</v>
      </c>
      <c r="V59" s="116">
        <f t="shared" si="3"/>
        <v>4</v>
      </c>
      <c r="W59" s="116">
        <f t="shared" si="4"/>
        <v>2</v>
      </c>
      <c r="X59" s="116">
        <f>AD59-$S59*$T59*$U59</f>
        <v>3.6719999999999997</v>
      </c>
      <c r="Y59" s="116">
        <f>AE59-$S59*$T59*$U59</f>
        <v>8.16</v>
      </c>
      <c r="Z59" s="116"/>
      <c r="AA59" s="116"/>
      <c r="AB59" s="116"/>
      <c r="AC59" s="116"/>
      <c r="AD59" s="116">
        <f>((S59+AD$3*2)*(T59+AD$3*2)*(U59+0.2))</f>
        <v>7.3919999999999995</v>
      </c>
      <c r="AE59" s="116">
        <f>(($S59+AE$3*2)*($T59+AE$3*2)*($U59+0.2))</f>
        <v>11.88</v>
      </c>
      <c r="AF59" s="116">
        <v>800</v>
      </c>
      <c r="AG59" s="116"/>
    </row>
    <row r="60" spans="1:33" s="1" customFormat="1" x14ac:dyDescent="0.55000000000000004">
      <c r="A60" s="12" t="str">
        <f>VLOOKUP(B60,[1]матер!$B$4:$K$2150,10,FALSE)</f>
        <v>00-00000407</v>
      </c>
      <c r="B60" s="4" t="s">
        <v>83</v>
      </c>
      <c r="C60" s="3" t="s">
        <v>23</v>
      </c>
      <c r="D60" s="4">
        <v>1</v>
      </c>
      <c r="E60" s="5">
        <v>129500</v>
      </c>
      <c r="F60" s="5">
        <v>116550</v>
      </c>
      <c r="G60" s="5" t="s">
        <v>17</v>
      </c>
      <c r="H60" s="77"/>
      <c r="I60" s="5">
        <v>8</v>
      </c>
      <c r="J60" s="77"/>
      <c r="K60" s="5" t="s">
        <v>25</v>
      </c>
      <c r="L60" s="132">
        <v>800</v>
      </c>
      <c r="M60" s="133" t="s">
        <v>17</v>
      </c>
      <c r="N60" s="116">
        <f t="shared" si="0"/>
        <v>90650</v>
      </c>
      <c r="O60" s="132">
        <v>18000</v>
      </c>
      <c r="P60" s="132">
        <v>8500</v>
      </c>
      <c r="Q60" s="132">
        <v>13500</v>
      </c>
      <c r="R60" s="132"/>
      <c r="S60" s="132">
        <v>1.6</v>
      </c>
      <c r="T60" s="132">
        <v>1.2</v>
      </c>
      <c r="U60" s="132">
        <v>2.5</v>
      </c>
      <c r="V60" s="116">
        <f t="shared" si="3"/>
        <v>5</v>
      </c>
      <c r="W60" s="116">
        <f t="shared" si="4"/>
        <v>3.3</v>
      </c>
      <c r="X60" s="116">
        <f>AD60-$S60*$T60*$U60</f>
        <v>3.8400000000000007</v>
      </c>
      <c r="Y60" s="116">
        <f>AE60-$S60*$T60*$U60</f>
        <v>8.1600000000000037</v>
      </c>
      <c r="Z60" s="116"/>
      <c r="AA60" s="116"/>
      <c r="AB60" s="116"/>
      <c r="AC60" s="116"/>
      <c r="AD60" s="116">
        <f>((S60+AD$3*2)*(T60+AD$3*2)*(U60+0.2))</f>
        <v>8.64</v>
      </c>
      <c r="AE60" s="116">
        <f>(($S60+AE$3*2)*($T60+AE$3*2)*($U60+0.2))</f>
        <v>12.960000000000003</v>
      </c>
      <c r="AF60" s="116">
        <v>500</v>
      </c>
      <c r="AG60" s="116"/>
    </row>
    <row r="61" spans="1:33" s="1" customFormat="1" x14ac:dyDescent="0.55000000000000004">
      <c r="A61" s="12" t="str">
        <f>VLOOKUP(B61,[1]матер!$B$4:$K$2150,10,FALSE)</f>
        <v>00-00000408</v>
      </c>
      <c r="B61" s="4" t="s">
        <v>84</v>
      </c>
      <c r="C61" s="3" t="s">
        <v>23</v>
      </c>
      <c r="D61" s="4">
        <v>1</v>
      </c>
      <c r="E61" s="5">
        <v>140700</v>
      </c>
      <c r="F61" s="5">
        <v>126630</v>
      </c>
      <c r="G61" s="5" t="s">
        <v>17</v>
      </c>
      <c r="H61" s="77"/>
      <c r="I61" s="5">
        <v>8</v>
      </c>
      <c r="J61" s="77"/>
      <c r="K61" s="5" t="s">
        <v>27</v>
      </c>
      <c r="L61" s="132">
        <v>800</v>
      </c>
      <c r="M61" s="133" t="s">
        <v>17</v>
      </c>
      <c r="N61" s="116">
        <f t="shared" si="0"/>
        <v>98490</v>
      </c>
      <c r="O61" s="132">
        <v>18000</v>
      </c>
      <c r="P61" s="132">
        <v>8500</v>
      </c>
      <c r="Q61" s="132">
        <v>13500</v>
      </c>
      <c r="R61" s="132"/>
      <c r="S61" s="132">
        <v>1.6</v>
      </c>
      <c r="T61" s="132">
        <v>1.2</v>
      </c>
      <c r="U61" s="132">
        <v>2.6</v>
      </c>
      <c r="V61" s="116">
        <f t="shared" si="3"/>
        <v>5</v>
      </c>
      <c r="W61" s="116">
        <f t="shared" si="4"/>
        <v>3.5</v>
      </c>
      <c r="X61" s="116">
        <f>AD61-$S61*$T61*$U61</f>
        <v>3.9680000000000009</v>
      </c>
      <c r="Y61" s="116">
        <f>AE61-$S61*$T61*$U61</f>
        <v>8.448000000000004</v>
      </c>
      <c r="Z61" s="116"/>
      <c r="AA61" s="116"/>
      <c r="AB61" s="116"/>
      <c r="AC61" s="116"/>
      <c r="AD61" s="116">
        <f>((S61+AD$3*2)*(T61+AD$3*2)*(U61+0.2))</f>
        <v>8.9600000000000009</v>
      </c>
      <c r="AE61" s="116">
        <f>(($S61+AE$3*2)*($T61+AE$3*2)*($U61+0.2))</f>
        <v>13.440000000000003</v>
      </c>
      <c r="AF61" s="116">
        <v>500</v>
      </c>
      <c r="AG61" s="116"/>
    </row>
    <row r="62" spans="1:33" s="1" customFormat="1" x14ac:dyDescent="0.55000000000000004">
      <c r="A62" s="12" t="str">
        <f>VLOOKUP(B62,[1]матер!$B$4:$K$2150,10,FALSE)</f>
        <v>00-00000409</v>
      </c>
      <c r="B62" s="4" t="s">
        <v>85</v>
      </c>
      <c r="C62" s="3" t="s">
        <v>23</v>
      </c>
      <c r="D62" s="4">
        <v>1</v>
      </c>
      <c r="E62" s="5">
        <v>146100</v>
      </c>
      <c r="F62" s="5">
        <v>131490</v>
      </c>
      <c r="G62" s="5" t="s">
        <v>17</v>
      </c>
      <c r="H62" s="77"/>
      <c r="I62" s="5">
        <v>8</v>
      </c>
      <c r="J62" s="77"/>
      <c r="K62" s="5" t="s">
        <v>25</v>
      </c>
      <c r="L62" s="132">
        <v>1400</v>
      </c>
      <c r="M62" s="133" t="s">
        <v>17</v>
      </c>
      <c r="N62" s="116">
        <f t="shared" si="0"/>
        <v>102270</v>
      </c>
      <c r="O62" s="132">
        <v>21000</v>
      </c>
      <c r="P62" s="132">
        <v>8500</v>
      </c>
      <c r="Q62" s="132">
        <v>13500</v>
      </c>
      <c r="R62" s="132"/>
      <c r="S62" s="132">
        <v>1.6</v>
      </c>
      <c r="T62" s="132">
        <v>1.2</v>
      </c>
      <c r="U62" s="132">
        <v>3.1</v>
      </c>
      <c r="V62" s="116">
        <f t="shared" si="3"/>
        <v>5</v>
      </c>
      <c r="W62" s="116">
        <f t="shared" si="4"/>
        <v>3.3</v>
      </c>
      <c r="X62" s="116">
        <f>AD62-$S62*$T62*$U62</f>
        <v>4.6080000000000023</v>
      </c>
      <c r="Y62" s="116">
        <f>AE62-$S62*$T62*$U62</f>
        <v>9.8880000000000035</v>
      </c>
      <c r="Z62" s="116"/>
      <c r="AA62" s="116"/>
      <c r="AB62" s="116"/>
      <c r="AC62" s="116"/>
      <c r="AD62" s="116">
        <f>((S62+AD$3*2)*(T62+AD$3*2)*(U62+0.2))</f>
        <v>10.560000000000002</v>
      </c>
      <c r="AE62" s="116">
        <f>(($S62+AE$3*2)*($T62+AE$3*2)*($U62+0.2))</f>
        <v>15.840000000000003</v>
      </c>
      <c r="AF62" s="116">
        <v>800</v>
      </c>
      <c r="AG62" s="116"/>
    </row>
    <row r="63" spans="1:33" s="1" customFormat="1" x14ac:dyDescent="0.55000000000000004">
      <c r="A63" s="12" t="str">
        <f>VLOOKUP(B63,[1]матер!$B$4:$K$2150,10,FALSE)</f>
        <v>00-00000410</v>
      </c>
      <c r="B63" s="4" t="s">
        <v>86</v>
      </c>
      <c r="C63" s="3" t="s">
        <v>23</v>
      </c>
      <c r="D63" s="4">
        <v>1</v>
      </c>
      <c r="E63" s="5">
        <v>160700</v>
      </c>
      <c r="F63" s="5">
        <v>144630</v>
      </c>
      <c r="G63" s="5" t="s">
        <v>17</v>
      </c>
      <c r="H63" s="77"/>
      <c r="I63" s="5">
        <v>8</v>
      </c>
      <c r="J63" s="77"/>
      <c r="K63" s="5" t="s">
        <v>27</v>
      </c>
      <c r="L63" s="132">
        <v>1400</v>
      </c>
      <c r="M63" s="133" t="s">
        <v>17</v>
      </c>
      <c r="N63" s="116">
        <f t="shared" si="0"/>
        <v>112490</v>
      </c>
      <c r="O63" s="132">
        <v>21000</v>
      </c>
      <c r="P63" s="132">
        <v>8500</v>
      </c>
      <c r="Q63" s="132">
        <v>13500</v>
      </c>
      <c r="R63" s="132"/>
      <c r="S63" s="132">
        <v>1.6</v>
      </c>
      <c r="T63" s="132">
        <v>1.5</v>
      </c>
      <c r="U63" s="132">
        <v>3.1</v>
      </c>
      <c r="V63" s="116">
        <f t="shared" si="3"/>
        <v>6</v>
      </c>
      <c r="W63" s="116">
        <f t="shared" si="4"/>
        <v>4.0999999999999996</v>
      </c>
      <c r="X63" s="116">
        <f>AD63-$S63*$T63*$U63</f>
        <v>5.0999999999999996</v>
      </c>
      <c r="Y63" s="116">
        <f>AE63-$S63*$T63*$U63</f>
        <v>10.776000000000003</v>
      </c>
      <c r="Z63" s="116"/>
      <c r="AA63" s="116"/>
      <c r="AB63" s="116"/>
      <c r="AC63" s="116"/>
      <c r="AD63" s="116">
        <f>((S63+AD$3*2)*(T63+AD$3*2)*(U63+0.2))</f>
        <v>12.540000000000001</v>
      </c>
      <c r="AE63" s="116">
        <f>(($S63+AE$3*2)*($T63+AE$3*2)*($U63+0.2))</f>
        <v>18.216000000000005</v>
      </c>
      <c r="AF63" s="116">
        <v>800</v>
      </c>
      <c r="AG63" s="116"/>
    </row>
    <row r="64" spans="1:33" s="1" customFormat="1" x14ac:dyDescent="0.55000000000000004">
      <c r="A64" s="12" t="str">
        <f>VLOOKUP(B64,[1]матер!$B$4:$K$2150,10,FALSE)</f>
        <v>00-00000411</v>
      </c>
      <c r="B64" s="4" t="s">
        <v>87</v>
      </c>
      <c r="C64" s="3" t="s">
        <v>23</v>
      </c>
      <c r="D64" s="4">
        <v>1</v>
      </c>
      <c r="E64" s="5">
        <v>131700</v>
      </c>
      <c r="F64" s="5">
        <v>118530</v>
      </c>
      <c r="G64" s="5" t="s">
        <v>17</v>
      </c>
      <c r="H64" s="77"/>
      <c r="I64" s="5">
        <v>9</v>
      </c>
      <c r="J64" s="77"/>
      <c r="K64" s="5" t="s">
        <v>25</v>
      </c>
      <c r="L64" s="132">
        <v>800</v>
      </c>
      <c r="M64" s="133" t="s">
        <v>17</v>
      </c>
      <c r="N64" s="116">
        <f t="shared" si="0"/>
        <v>92190</v>
      </c>
      <c r="O64" s="132">
        <v>19500</v>
      </c>
      <c r="P64" s="132">
        <v>9500</v>
      </c>
      <c r="Q64" s="132">
        <v>14500</v>
      </c>
      <c r="R64" s="132"/>
      <c r="S64" s="132">
        <v>1.6</v>
      </c>
      <c r="T64" s="132">
        <v>1.2</v>
      </c>
      <c r="U64" s="132">
        <v>2.5499999999999998</v>
      </c>
      <c r="V64" s="116">
        <f t="shared" si="3"/>
        <v>5</v>
      </c>
      <c r="W64" s="116">
        <f t="shared" si="4"/>
        <v>3.4</v>
      </c>
      <c r="X64" s="116">
        <f>AD64-$S64*$T64*$U64</f>
        <v>3.9040000000000008</v>
      </c>
      <c r="Y64" s="116">
        <f>AE64-$S64*$T64*$U64</f>
        <v>8.304000000000002</v>
      </c>
      <c r="Z64" s="116"/>
      <c r="AA64" s="116"/>
      <c r="AB64" s="116"/>
      <c r="AC64" s="116"/>
      <c r="AD64" s="116">
        <f>((S64+AD$3*2)*(T64+AD$3*2)*(U64+0.2))</f>
        <v>8.8000000000000007</v>
      </c>
      <c r="AE64" s="116">
        <f>(($S64+AE$3*2)*($T64+AE$3*2)*($U64+0.2))</f>
        <v>13.200000000000003</v>
      </c>
      <c r="AF64" s="116">
        <v>500</v>
      </c>
      <c r="AG64" s="116"/>
    </row>
    <row r="65" spans="1:33" s="1" customFormat="1" x14ac:dyDescent="0.55000000000000004">
      <c r="A65" s="12" t="str">
        <f>VLOOKUP(B65,[1]матер!$B$4:$K$2150,10,FALSE)</f>
        <v>00-00000412</v>
      </c>
      <c r="B65" s="4" t="s">
        <v>88</v>
      </c>
      <c r="C65" s="3" t="s">
        <v>23</v>
      </c>
      <c r="D65" s="4">
        <v>1</v>
      </c>
      <c r="E65" s="5">
        <v>142100</v>
      </c>
      <c r="F65" s="5">
        <v>127890</v>
      </c>
      <c r="G65" s="5" t="s">
        <v>17</v>
      </c>
      <c r="H65" s="77"/>
      <c r="I65" s="5">
        <v>9</v>
      </c>
      <c r="J65" s="77"/>
      <c r="K65" s="5" t="s">
        <v>27</v>
      </c>
      <c r="L65" s="132">
        <v>800</v>
      </c>
      <c r="M65" s="133" t="s">
        <v>17</v>
      </c>
      <c r="N65" s="116">
        <f t="shared" si="0"/>
        <v>99470</v>
      </c>
      <c r="O65" s="132">
        <v>19500</v>
      </c>
      <c r="P65" s="132">
        <v>9500</v>
      </c>
      <c r="Q65" s="132">
        <v>14500</v>
      </c>
      <c r="R65" s="132"/>
      <c r="S65" s="132">
        <v>1.6</v>
      </c>
      <c r="T65" s="132">
        <v>1.2</v>
      </c>
      <c r="U65" s="132">
        <v>2.6</v>
      </c>
      <c r="V65" s="116">
        <f t="shared" si="3"/>
        <v>5</v>
      </c>
      <c r="W65" s="116">
        <f t="shared" si="4"/>
        <v>3.5</v>
      </c>
      <c r="X65" s="116">
        <f>AD65-$S65*$T65*$U65</f>
        <v>3.9680000000000009</v>
      </c>
      <c r="Y65" s="116">
        <f>AE65-$S65*$T65*$U65</f>
        <v>8.448000000000004</v>
      </c>
      <c r="Z65" s="116"/>
      <c r="AA65" s="116"/>
      <c r="AB65" s="116"/>
      <c r="AC65" s="116"/>
      <c r="AD65" s="116">
        <f>((S65+AD$3*2)*(T65+AD$3*2)*(U65+0.2))</f>
        <v>8.9600000000000009</v>
      </c>
      <c r="AE65" s="116">
        <f>(($S65+AE$3*2)*($T65+AE$3*2)*($U65+0.2))</f>
        <v>13.440000000000003</v>
      </c>
      <c r="AF65" s="116">
        <v>500</v>
      </c>
      <c r="AG65" s="116"/>
    </row>
    <row r="66" spans="1:33" s="1" customFormat="1" x14ac:dyDescent="0.55000000000000004">
      <c r="A66" s="12" t="str">
        <f>VLOOKUP(B66,[1]матер!$B$4:$K$2150,10,FALSE)</f>
        <v>00-00000413</v>
      </c>
      <c r="B66" s="4" t="s">
        <v>89</v>
      </c>
      <c r="C66" s="3" t="s">
        <v>23</v>
      </c>
      <c r="D66" s="4">
        <v>1</v>
      </c>
      <c r="E66" s="5">
        <v>150700</v>
      </c>
      <c r="F66" s="5">
        <v>135630</v>
      </c>
      <c r="G66" s="5" t="s">
        <v>17</v>
      </c>
      <c r="H66" s="77"/>
      <c r="I66" s="5">
        <v>9</v>
      </c>
      <c r="J66" s="77"/>
      <c r="K66" s="5" t="s">
        <v>25</v>
      </c>
      <c r="L66" s="132">
        <v>1400</v>
      </c>
      <c r="M66" s="133" t="s">
        <v>17</v>
      </c>
      <c r="N66" s="116">
        <f t="shared" si="0"/>
        <v>105490</v>
      </c>
      <c r="O66" s="132">
        <v>22500</v>
      </c>
      <c r="P66" s="132">
        <v>9500</v>
      </c>
      <c r="Q66" s="132">
        <v>14500</v>
      </c>
      <c r="R66" s="132"/>
      <c r="S66" s="132">
        <v>1.6</v>
      </c>
      <c r="T66" s="132">
        <v>1.2</v>
      </c>
      <c r="U66" s="132">
        <v>3.1</v>
      </c>
      <c r="V66" s="116">
        <f t="shared" si="3"/>
        <v>5</v>
      </c>
      <c r="W66" s="116">
        <f t="shared" si="4"/>
        <v>3.3</v>
      </c>
      <c r="X66" s="116">
        <f>AD66-$S66*$T66*$U66</f>
        <v>4.6080000000000023</v>
      </c>
      <c r="Y66" s="116">
        <f>AE66-$S66*$T66*$U66</f>
        <v>9.8880000000000035</v>
      </c>
      <c r="Z66" s="116"/>
      <c r="AA66" s="116"/>
      <c r="AB66" s="116"/>
      <c r="AC66" s="116"/>
      <c r="AD66" s="116">
        <f>((S66+AD$3*2)*(T66+AD$3*2)*(U66+0.2))</f>
        <v>10.560000000000002</v>
      </c>
      <c r="AE66" s="116">
        <f>(($S66+AE$3*2)*($T66+AE$3*2)*($U66+0.2))</f>
        <v>15.840000000000003</v>
      </c>
      <c r="AF66" s="116">
        <v>800</v>
      </c>
      <c r="AG66" s="116"/>
    </row>
    <row r="67" spans="1:33" s="1" customFormat="1" x14ac:dyDescent="0.55000000000000004">
      <c r="A67" s="12" t="str">
        <f>VLOOKUP(B67,[1]матер!$B$4:$K$2150,10,FALSE)</f>
        <v>00-00000414</v>
      </c>
      <c r="B67" s="4" t="s">
        <v>90</v>
      </c>
      <c r="C67" s="3" t="s">
        <v>23</v>
      </c>
      <c r="D67" s="4">
        <v>1</v>
      </c>
      <c r="E67" s="5">
        <v>163300</v>
      </c>
      <c r="F67" s="5">
        <v>146970</v>
      </c>
      <c r="G67" s="5" t="s">
        <v>17</v>
      </c>
      <c r="H67" s="77"/>
      <c r="I67" s="5">
        <v>9</v>
      </c>
      <c r="J67" s="77"/>
      <c r="K67" s="5" t="s">
        <v>27</v>
      </c>
      <c r="L67" s="132">
        <v>1400</v>
      </c>
      <c r="M67" s="133" t="s">
        <v>17</v>
      </c>
      <c r="N67" s="116">
        <f t="shared" si="0"/>
        <v>114310</v>
      </c>
      <c r="O67" s="132">
        <v>22500</v>
      </c>
      <c r="P67" s="132">
        <v>9500</v>
      </c>
      <c r="Q67" s="132">
        <v>14500</v>
      </c>
      <c r="R67" s="132"/>
      <c r="S67" s="132">
        <v>1.5</v>
      </c>
      <c r="T67" s="132">
        <v>1.2</v>
      </c>
      <c r="U67" s="132">
        <v>3.1</v>
      </c>
      <c r="V67" s="116">
        <f t="shared" si="3"/>
        <v>5</v>
      </c>
      <c r="W67" s="116">
        <f t="shared" si="4"/>
        <v>3.1</v>
      </c>
      <c r="X67" s="116">
        <f>AD67-$S67*$T67*$U67</f>
        <v>4.4520000000000026</v>
      </c>
      <c r="Y67" s="116">
        <f>AE67-$S67*$T67*$U67</f>
        <v>9.6000000000000014</v>
      </c>
      <c r="Z67" s="116"/>
      <c r="AA67" s="116"/>
      <c r="AB67" s="116"/>
      <c r="AC67" s="116"/>
      <c r="AD67" s="116">
        <f>((S67+AD$3*2)*(T67+AD$3*2)*(U67+0.2))</f>
        <v>10.032000000000002</v>
      </c>
      <c r="AE67" s="116">
        <f>(($S67+AE$3*2)*($T67+AE$3*2)*($U67+0.2))</f>
        <v>15.18</v>
      </c>
      <c r="AF67" s="116">
        <v>800</v>
      </c>
      <c r="AG67" s="116"/>
    </row>
    <row r="68" spans="1:33" s="1" customFormat="1" x14ac:dyDescent="0.55000000000000004">
      <c r="A68" s="12" t="str">
        <f>VLOOKUP(B68,[1]матер!$B$4:$K$2150,10,FALSE)</f>
        <v>00-00000415</v>
      </c>
      <c r="B68" s="4" t="s">
        <v>91</v>
      </c>
      <c r="C68" s="3" t="s">
        <v>23</v>
      </c>
      <c r="D68" s="4">
        <v>1</v>
      </c>
      <c r="E68" s="5">
        <v>172100</v>
      </c>
      <c r="F68" s="5">
        <v>154890</v>
      </c>
      <c r="G68" s="5" t="s">
        <v>17</v>
      </c>
      <c r="H68" s="77"/>
      <c r="I68" s="5">
        <v>9</v>
      </c>
      <c r="J68" s="77"/>
      <c r="K68" s="5" t="s">
        <v>25</v>
      </c>
      <c r="L68" s="132">
        <v>1400</v>
      </c>
      <c r="M68" s="133" t="s">
        <v>17</v>
      </c>
      <c r="N68" s="116">
        <f t="shared" ref="N68:N131" si="5">E68*VLOOKUP(M68,$B$362:$C$379,2,FALSE)</f>
        <v>120469.99999999999</v>
      </c>
      <c r="O68" s="132">
        <v>22500</v>
      </c>
      <c r="P68" s="132">
        <v>9500</v>
      </c>
      <c r="Q68" s="132">
        <v>14500</v>
      </c>
      <c r="R68" s="132"/>
      <c r="S68" s="132">
        <v>1.8</v>
      </c>
      <c r="T68" s="132">
        <v>1.4</v>
      </c>
      <c r="U68" s="132">
        <v>3.1</v>
      </c>
      <c r="V68" s="116">
        <f t="shared" si="3"/>
        <v>6</v>
      </c>
      <c r="W68" s="116">
        <f t="shared" si="4"/>
        <v>4.3</v>
      </c>
      <c r="X68" s="116">
        <f>AD68-$S68*$T68*$U68</f>
        <v>5.2560000000000011</v>
      </c>
      <c r="Y68" s="116">
        <f>AE68-$S68*$T68*$U68</f>
        <v>11.064000000000004</v>
      </c>
      <c r="Z68" s="116"/>
      <c r="AA68" s="116"/>
      <c r="AB68" s="116"/>
      <c r="AC68" s="116"/>
      <c r="AD68" s="116">
        <f>((S68+AD$3*2)*(T68+AD$3*2)*(U68+0.2))</f>
        <v>13.068000000000001</v>
      </c>
      <c r="AE68" s="116">
        <f>(($S68+AE$3*2)*($T68+AE$3*2)*($U68+0.2))</f>
        <v>18.876000000000005</v>
      </c>
      <c r="AF68" s="116">
        <v>800</v>
      </c>
      <c r="AG68" s="116"/>
    </row>
    <row r="69" spans="1:33" s="1" customFormat="1" x14ac:dyDescent="0.55000000000000004">
      <c r="A69" s="12" t="str">
        <f>VLOOKUP(B69,[1]матер!$B$4:$K$2150,10,FALSE)</f>
        <v>00-00000416</v>
      </c>
      <c r="B69" s="4" t="s">
        <v>92</v>
      </c>
      <c r="C69" s="3" t="s">
        <v>23</v>
      </c>
      <c r="D69" s="4">
        <v>1</v>
      </c>
      <c r="E69" s="5">
        <v>183900</v>
      </c>
      <c r="F69" s="5">
        <v>165510</v>
      </c>
      <c r="G69" s="5" t="s">
        <v>17</v>
      </c>
      <c r="H69" s="77"/>
      <c r="I69" s="5">
        <v>9</v>
      </c>
      <c r="J69" s="77"/>
      <c r="K69" s="5" t="s">
        <v>27</v>
      </c>
      <c r="L69" s="132">
        <v>1400</v>
      </c>
      <c r="M69" s="133" t="s">
        <v>17</v>
      </c>
      <c r="N69" s="116">
        <f t="shared" si="5"/>
        <v>128729.99999999999</v>
      </c>
      <c r="O69" s="132">
        <v>22500</v>
      </c>
      <c r="P69" s="132">
        <v>9500</v>
      </c>
      <c r="Q69" s="132">
        <v>14500</v>
      </c>
      <c r="R69" s="132"/>
      <c r="S69" s="132">
        <v>1.7</v>
      </c>
      <c r="T69" s="132">
        <v>1.35</v>
      </c>
      <c r="U69" s="132">
        <v>3.1</v>
      </c>
      <c r="V69" s="116">
        <f t="shared" si="3"/>
        <v>6</v>
      </c>
      <c r="W69" s="116">
        <f t="shared" si="4"/>
        <v>3.9</v>
      </c>
      <c r="X69" s="116">
        <f>AD69-$S69*$T69*$U69</f>
        <v>5.0130000000000017</v>
      </c>
      <c r="Y69" s="116">
        <f>AE69-$S69*$T69*$U69</f>
        <v>10.623000000000005</v>
      </c>
      <c r="Z69" s="116"/>
      <c r="AA69" s="116"/>
      <c r="AB69" s="116"/>
      <c r="AC69" s="116"/>
      <c r="AD69" s="116">
        <f>((S69+AD$3*2)*(T69+AD$3*2)*(U69+0.2))</f>
        <v>12.127500000000001</v>
      </c>
      <c r="AE69" s="116">
        <f>(($S69+AE$3*2)*($T69+AE$3*2)*($U69+0.2))</f>
        <v>17.737500000000004</v>
      </c>
      <c r="AF69" s="116">
        <v>800</v>
      </c>
      <c r="AG69" s="116"/>
    </row>
    <row r="70" spans="1:33" s="1" customFormat="1" x14ac:dyDescent="0.55000000000000004">
      <c r="A70" s="12" t="str">
        <f>VLOOKUP(B70,[1]матер!$B$4:$K$2150,10,FALSE)</f>
        <v>00-00000417</v>
      </c>
      <c r="B70" s="4" t="s">
        <v>93</v>
      </c>
      <c r="C70" s="3" t="s">
        <v>23</v>
      </c>
      <c r="D70" s="4">
        <v>1</v>
      </c>
      <c r="E70" s="5">
        <v>168600</v>
      </c>
      <c r="F70" s="5">
        <v>151740</v>
      </c>
      <c r="G70" s="5" t="s">
        <v>17</v>
      </c>
      <c r="H70" s="77"/>
      <c r="I70" s="5">
        <v>10</v>
      </c>
      <c r="J70" s="77"/>
      <c r="K70" s="5" t="s">
        <v>25</v>
      </c>
      <c r="L70" s="132">
        <v>800</v>
      </c>
      <c r="M70" s="133" t="s">
        <v>17</v>
      </c>
      <c r="N70" s="116">
        <f t="shared" si="5"/>
        <v>118019.99999999999</v>
      </c>
      <c r="O70" s="132">
        <v>21000</v>
      </c>
      <c r="P70" s="132">
        <v>9500</v>
      </c>
      <c r="Q70" s="132">
        <v>14500</v>
      </c>
      <c r="R70" s="132"/>
      <c r="S70" s="132">
        <v>2.1</v>
      </c>
      <c r="T70" s="132">
        <v>1.2</v>
      </c>
      <c r="U70" s="132">
        <v>2.5</v>
      </c>
      <c r="V70" s="116">
        <f t="shared" si="3"/>
        <v>6</v>
      </c>
      <c r="W70" s="116">
        <f t="shared" si="4"/>
        <v>4.3</v>
      </c>
      <c r="X70" s="116">
        <f>AD70-$S70*$T70*$U70</f>
        <v>4.5000000000000009</v>
      </c>
      <c r="Y70" s="116">
        <f>AE70-$S70*$T70*$U70</f>
        <v>9.360000000000003</v>
      </c>
      <c r="Z70" s="116"/>
      <c r="AA70" s="116"/>
      <c r="AB70" s="116"/>
      <c r="AC70" s="116"/>
      <c r="AD70" s="116">
        <f>((S70+AD$3*2)*(T70+AD$3*2)*(U70+0.2))</f>
        <v>10.8</v>
      </c>
      <c r="AE70" s="116">
        <f>(($S70+AE$3*2)*($T70+AE$3*2)*($U70+0.2))</f>
        <v>15.660000000000004</v>
      </c>
      <c r="AF70" s="116">
        <v>500</v>
      </c>
      <c r="AG70" s="116"/>
    </row>
    <row r="71" spans="1:33" s="1" customFormat="1" x14ac:dyDescent="0.55000000000000004">
      <c r="A71" s="12" t="str">
        <f>VLOOKUP(B71,[1]матер!$B$4:$K$2150,10,FALSE)</f>
        <v>00-00000418</v>
      </c>
      <c r="B71" s="4" t="s">
        <v>94</v>
      </c>
      <c r="C71" s="3" t="s">
        <v>23</v>
      </c>
      <c r="D71" s="4">
        <v>1</v>
      </c>
      <c r="E71" s="5">
        <v>179500</v>
      </c>
      <c r="F71" s="5">
        <v>161550</v>
      </c>
      <c r="G71" s="5" t="s">
        <v>17</v>
      </c>
      <c r="H71" s="77"/>
      <c r="I71" s="5">
        <v>10</v>
      </c>
      <c r="J71" s="77"/>
      <c r="K71" s="5" t="s">
        <v>27</v>
      </c>
      <c r="L71" s="132">
        <v>800</v>
      </c>
      <c r="M71" s="133" t="s">
        <v>17</v>
      </c>
      <c r="N71" s="116">
        <f t="shared" si="5"/>
        <v>125649.99999999999</v>
      </c>
      <c r="O71" s="132">
        <v>21000</v>
      </c>
      <c r="P71" s="132">
        <v>9500</v>
      </c>
      <c r="Q71" s="132">
        <v>14500</v>
      </c>
      <c r="R71" s="132"/>
      <c r="S71" s="132">
        <v>2.1</v>
      </c>
      <c r="T71" s="132">
        <v>1.2</v>
      </c>
      <c r="U71" s="132">
        <v>2.6</v>
      </c>
      <c r="V71" s="116">
        <f t="shared" si="3"/>
        <v>6</v>
      </c>
      <c r="W71" s="116">
        <f t="shared" si="4"/>
        <v>4.5</v>
      </c>
      <c r="X71" s="116">
        <f>AD71-$S71*$T71*$U71</f>
        <v>4.6480000000000006</v>
      </c>
      <c r="Y71" s="116">
        <f>AE71-$S71*$T71*$U71</f>
        <v>9.6880000000000024</v>
      </c>
      <c r="Z71" s="116"/>
      <c r="AA71" s="116"/>
      <c r="AB71" s="116"/>
      <c r="AC71" s="116"/>
      <c r="AD71" s="116">
        <f>((S71+AD$3*2)*(T71+AD$3*2)*(U71+0.2))</f>
        <v>11.200000000000001</v>
      </c>
      <c r="AE71" s="116">
        <f>(($S71+AE$3*2)*($T71+AE$3*2)*($U71+0.2))</f>
        <v>16.240000000000002</v>
      </c>
      <c r="AF71" s="116">
        <v>500</v>
      </c>
      <c r="AG71" s="116"/>
    </row>
    <row r="72" spans="1:33" s="1" customFormat="1" x14ac:dyDescent="0.55000000000000004">
      <c r="A72" s="12" t="str">
        <f>VLOOKUP(B72,[1]матер!$B$4:$K$2150,10,FALSE)</f>
        <v>00-00000419</v>
      </c>
      <c r="B72" s="4" t="s">
        <v>95</v>
      </c>
      <c r="C72" s="3" t="s">
        <v>23</v>
      </c>
      <c r="D72" s="4">
        <v>1</v>
      </c>
      <c r="E72" s="5">
        <v>189700</v>
      </c>
      <c r="F72" s="5">
        <v>170730</v>
      </c>
      <c r="G72" s="5" t="s">
        <v>17</v>
      </c>
      <c r="H72" s="77"/>
      <c r="I72" s="5">
        <v>10</v>
      </c>
      <c r="J72" s="77"/>
      <c r="K72" s="5" t="s">
        <v>25</v>
      </c>
      <c r="L72" s="132">
        <v>1400</v>
      </c>
      <c r="M72" s="133" t="s">
        <v>17</v>
      </c>
      <c r="N72" s="116">
        <f t="shared" si="5"/>
        <v>132790</v>
      </c>
      <c r="O72" s="132">
        <v>24000</v>
      </c>
      <c r="P72" s="132">
        <v>9500</v>
      </c>
      <c r="Q72" s="132">
        <v>14500</v>
      </c>
      <c r="R72" s="132"/>
      <c r="S72" s="132">
        <v>2.1</v>
      </c>
      <c r="T72" s="132">
        <v>1.2</v>
      </c>
      <c r="U72" s="132">
        <v>3.1</v>
      </c>
      <c r="V72" s="116">
        <f t="shared" si="3"/>
        <v>6</v>
      </c>
      <c r="W72" s="116">
        <f t="shared" si="4"/>
        <v>4.3</v>
      </c>
      <c r="X72" s="116">
        <f>AD72-$S72*$T72*$U72</f>
        <v>5.3880000000000008</v>
      </c>
      <c r="Y72" s="116">
        <f>AE72-$S72*$T72*$U72</f>
        <v>11.328000000000003</v>
      </c>
      <c r="Z72" s="116"/>
      <c r="AA72" s="116"/>
      <c r="AB72" s="116"/>
      <c r="AC72" s="116"/>
      <c r="AD72" s="116">
        <f>((S72+AD$3*2)*(T72+AD$3*2)*(U72+0.2))</f>
        <v>13.200000000000001</v>
      </c>
      <c r="AE72" s="116">
        <f>(($S72+AE$3*2)*($T72+AE$3*2)*($U72+0.2))</f>
        <v>19.140000000000004</v>
      </c>
      <c r="AF72" s="116">
        <v>800</v>
      </c>
      <c r="AG72" s="116"/>
    </row>
    <row r="73" spans="1:33" s="1" customFormat="1" x14ac:dyDescent="0.55000000000000004">
      <c r="A73" s="12" t="str">
        <f>VLOOKUP(B73,[1]матер!$B$4:$K$2150,10,FALSE)</f>
        <v>00-00000420</v>
      </c>
      <c r="B73" s="4" t="s">
        <v>96</v>
      </c>
      <c r="C73" s="3" t="s">
        <v>23</v>
      </c>
      <c r="D73" s="4">
        <v>1</v>
      </c>
      <c r="E73" s="5">
        <v>210900</v>
      </c>
      <c r="F73" s="5">
        <v>189810</v>
      </c>
      <c r="G73" s="5" t="s">
        <v>17</v>
      </c>
      <c r="H73" s="77"/>
      <c r="I73" s="5">
        <v>10</v>
      </c>
      <c r="J73" s="77"/>
      <c r="K73" s="5" t="s">
        <v>27</v>
      </c>
      <c r="L73" s="132">
        <v>1400</v>
      </c>
      <c r="M73" s="133" t="s">
        <v>17</v>
      </c>
      <c r="N73" s="116">
        <f t="shared" si="5"/>
        <v>147630</v>
      </c>
      <c r="O73" s="132">
        <v>24000</v>
      </c>
      <c r="P73" s="132">
        <v>9500</v>
      </c>
      <c r="Q73" s="132">
        <v>14500</v>
      </c>
      <c r="R73" s="132"/>
      <c r="S73" s="132">
        <v>2.1</v>
      </c>
      <c r="T73" s="132">
        <v>1.2</v>
      </c>
      <c r="U73" s="132">
        <v>3.1</v>
      </c>
      <c r="V73" s="116">
        <f t="shared" si="3"/>
        <v>6</v>
      </c>
      <c r="W73" s="116">
        <f t="shared" si="4"/>
        <v>4.3</v>
      </c>
      <c r="X73" s="116">
        <f>AD73-$S73*$T73*$U73</f>
        <v>5.3880000000000008</v>
      </c>
      <c r="Y73" s="116">
        <f>AE73-$S73*$T73*$U73</f>
        <v>11.328000000000003</v>
      </c>
      <c r="Z73" s="116"/>
      <c r="AA73" s="116"/>
      <c r="AB73" s="116"/>
      <c r="AC73" s="116"/>
      <c r="AD73" s="116">
        <f>((S73+AD$3*2)*(T73+AD$3*2)*(U73+0.2))</f>
        <v>13.200000000000001</v>
      </c>
      <c r="AE73" s="116">
        <f>(($S73+AE$3*2)*($T73+AE$3*2)*($U73+0.2))</f>
        <v>19.140000000000004</v>
      </c>
      <c r="AF73" s="116">
        <v>800</v>
      </c>
      <c r="AG73" s="116"/>
    </row>
    <row r="74" spans="1:33" s="1" customFormat="1" x14ac:dyDescent="0.55000000000000004">
      <c r="A74" s="12" t="str">
        <f>VLOOKUP(B74,[1]матер!$B$4:$K$2150,10,FALSE)</f>
        <v>00-00000421</v>
      </c>
      <c r="B74" s="4" t="s">
        <v>97</v>
      </c>
      <c r="C74" s="3" t="s">
        <v>23</v>
      </c>
      <c r="D74" s="4">
        <v>1</v>
      </c>
      <c r="E74" s="5">
        <v>218700</v>
      </c>
      <c r="F74" s="5">
        <v>196830</v>
      </c>
      <c r="G74" s="5" t="s">
        <v>17</v>
      </c>
      <c r="H74" s="77"/>
      <c r="I74" s="5">
        <v>10</v>
      </c>
      <c r="J74" s="77"/>
      <c r="K74" s="5" t="s">
        <v>25</v>
      </c>
      <c r="L74" s="132">
        <v>1400</v>
      </c>
      <c r="M74" s="133" t="s">
        <v>17</v>
      </c>
      <c r="N74" s="116">
        <f t="shared" si="5"/>
        <v>153090</v>
      </c>
      <c r="O74" s="132">
        <v>24000</v>
      </c>
      <c r="P74" s="132">
        <v>9500</v>
      </c>
      <c r="Q74" s="132">
        <v>14500</v>
      </c>
      <c r="R74" s="132"/>
      <c r="S74" s="132">
        <v>2.1</v>
      </c>
      <c r="T74" s="132">
        <v>1.2</v>
      </c>
      <c r="U74" s="132">
        <v>3.1</v>
      </c>
      <c r="V74" s="116">
        <f t="shared" si="3"/>
        <v>6</v>
      </c>
      <c r="W74" s="116">
        <f t="shared" si="4"/>
        <v>4.3</v>
      </c>
      <c r="X74" s="116">
        <f>AD74-$S74*$T74*$U74</f>
        <v>5.3880000000000008</v>
      </c>
      <c r="Y74" s="116">
        <f>AE74-$S74*$T74*$U74</f>
        <v>11.328000000000003</v>
      </c>
      <c r="Z74" s="116"/>
      <c r="AA74" s="116"/>
      <c r="AB74" s="116"/>
      <c r="AC74" s="116"/>
      <c r="AD74" s="116">
        <f>((S74+AD$3*2)*(T74+AD$3*2)*(U74+0.2))</f>
        <v>13.200000000000001</v>
      </c>
      <c r="AE74" s="116">
        <f>(($S74+AE$3*2)*($T74+AE$3*2)*($U74+0.2))</f>
        <v>19.140000000000004</v>
      </c>
      <c r="AF74" s="116">
        <v>800</v>
      </c>
      <c r="AG74" s="116"/>
    </row>
    <row r="75" spans="1:33" s="1" customFormat="1" x14ac:dyDescent="0.55000000000000004">
      <c r="A75" s="12" t="str">
        <f>VLOOKUP(B75,[1]матер!$B$4:$K$2150,10,FALSE)</f>
        <v>00-00000422</v>
      </c>
      <c r="B75" s="4" t="s">
        <v>98</v>
      </c>
      <c r="C75" s="3" t="s">
        <v>23</v>
      </c>
      <c r="D75" s="4">
        <v>1</v>
      </c>
      <c r="E75" s="5">
        <v>230100</v>
      </c>
      <c r="F75" s="5">
        <v>207090</v>
      </c>
      <c r="G75" s="5" t="s">
        <v>17</v>
      </c>
      <c r="H75" s="77"/>
      <c r="I75" s="5">
        <v>10</v>
      </c>
      <c r="J75" s="77"/>
      <c r="K75" s="5" t="s">
        <v>27</v>
      </c>
      <c r="L75" s="132">
        <v>1400</v>
      </c>
      <c r="M75" s="133" t="s">
        <v>17</v>
      </c>
      <c r="N75" s="116">
        <f t="shared" si="5"/>
        <v>161070</v>
      </c>
      <c r="O75" s="132">
        <v>24000</v>
      </c>
      <c r="P75" s="132">
        <v>9500</v>
      </c>
      <c r="Q75" s="132">
        <v>14500</v>
      </c>
      <c r="R75" s="132"/>
      <c r="S75" s="132">
        <v>2.1</v>
      </c>
      <c r="T75" s="132">
        <v>1.2</v>
      </c>
      <c r="U75" s="132">
        <v>3.1</v>
      </c>
      <c r="V75" s="116">
        <f t="shared" si="3"/>
        <v>6</v>
      </c>
      <c r="W75" s="116">
        <f t="shared" si="4"/>
        <v>4.3</v>
      </c>
      <c r="X75" s="116">
        <f>AD75-$S75*$T75*$U75</f>
        <v>5.3880000000000008</v>
      </c>
      <c r="Y75" s="116">
        <f>AE75-$S75*$T75*$U75</f>
        <v>11.328000000000003</v>
      </c>
      <c r="Z75" s="116"/>
      <c r="AA75" s="116"/>
      <c r="AB75" s="116"/>
      <c r="AC75" s="116"/>
      <c r="AD75" s="116">
        <f>((S75+AD$3*2)*(T75+AD$3*2)*(U75+0.2))</f>
        <v>13.200000000000001</v>
      </c>
      <c r="AE75" s="116">
        <f>(($S75+AE$3*2)*($T75+AE$3*2)*($U75+0.2))</f>
        <v>19.140000000000004</v>
      </c>
      <c r="AF75" s="116">
        <v>800</v>
      </c>
      <c r="AG75" s="116"/>
    </row>
    <row r="76" spans="1:33" s="1" customFormat="1" x14ac:dyDescent="0.55000000000000004">
      <c r="A76" s="12" t="str">
        <f>VLOOKUP(B76,[1]матер!$B$4:$K$2150,10,FALSE)</f>
        <v>00-00000423</v>
      </c>
      <c r="B76" s="4" t="s">
        <v>99</v>
      </c>
      <c r="C76" s="3" t="s">
        <v>23</v>
      </c>
      <c r="D76" s="4">
        <v>1</v>
      </c>
      <c r="E76" s="5">
        <v>172400</v>
      </c>
      <c r="F76" s="5">
        <v>155160</v>
      </c>
      <c r="G76" s="5" t="s">
        <v>17</v>
      </c>
      <c r="H76" s="77"/>
      <c r="I76" s="5">
        <v>12</v>
      </c>
      <c r="J76" s="77"/>
      <c r="K76" s="5" t="s">
        <v>25</v>
      </c>
      <c r="L76" s="132">
        <v>800</v>
      </c>
      <c r="M76" s="133" t="s">
        <v>17</v>
      </c>
      <c r="N76" s="116">
        <f t="shared" si="5"/>
        <v>120679.99999999999</v>
      </c>
      <c r="O76" s="132">
        <v>22000</v>
      </c>
      <c r="P76" s="132">
        <v>10000</v>
      </c>
      <c r="Q76" s="132">
        <v>15000</v>
      </c>
      <c r="R76" s="132"/>
      <c r="S76" s="132">
        <v>2.1</v>
      </c>
      <c r="T76" s="132">
        <v>1.2</v>
      </c>
      <c r="U76" s="132">
        <v>2.5499999999999998</v>
      </c>
      <c r="V76" s="116">
        <f t="shared" si="3"/>
        <v>6</v>
      </c>
      <c r="W76" s="116">
        <f t="shared" si="4"/>
        <v>4.4000000000000004</v>
      </c>
      <c r="X76" s="116">
        <f>AD76-$S76*$T76*$U76</f>
        <v>4.5740000000000007</v>
      </c>
      <c r="Y76" s="116">
        <f>AE76-$S76*$T76*$U76</f>
        <v>9.5240000000000045</v>
      </c>
      <c r="Z76" s="116"/>
      <c r="AA76" s="116"/>
      <c r="AB76" s="116"/>
      <c r="AC76" s="116"/>
      <c r="AD76" s="116">
        <f>((S76+AD$3*2)*(T76+AD$3*2)*(U76+0.2))</f>
        <v>11</v>
      </c>
      <c r="AE76" s="116">
        <f>(($S76+AE$3*2)*($T76+AE$3*2)*($U76+0.2))</f>
        <v>15.950000000000003</v>
      </c>
      <c r="AF76" s="116">
        <v>500</v>
      </c>
      <c r="AG76" s="116"/>
    </row>
    <row r="77" spans="1:33" s="1" customFormat="1" x14ac:dyDescent="0.55000000000000004">
      <c r="A77" s="12" t="str">
        <f>VLOOKUP(B77,[1]матер!$B$4:$K$2150,10,FALSE)</f>
        <v>00-00000424</v>
      </c>
      <c r="B77" s="4" t="s">
        <v>100</v>
      </c>
      <c r="C77" s="3" t="s">
        <v>23</v>
      </c>
      <c r="D77" s="4">
        <v>1</v>
      </c>
      <c r="E77" s="5">
        <v>185100</v>
      </c>
      <c r="F77" s="5">
        <v>166590</v>
      </c>
      <c r="G77" s="5" t="s">
        <v>17</v>
      </c>
      <c r="H77" s="77"/>
      <c r="I77" s="5">
        <v>12</v>
      </c>
      <c r="J77" s="77"/>
      <c r="K77" s="5" t="s">
        <v>27</v>
      </c>
      <c r="L77" s="132">
        <v>800</v>
      </c>
      <c r="M77" s="133" t="s">
        <v>17</v>
      </c>
      <c r="N77" s="116">
        <f t="shared" si="5"/>
        <v>129569.99999999999</v>
      </c>
      <c r="O77" s="132">
        <v>22000</v>
      </c>
      <c r="P77" s="132">
        <v>10000</v>
      </c>
      <c r="Q77" s="132">
        <v>15000</v>
      </c>
      <c r="R77" s="132"/>
      <c r="S77" s="132">
        <v>2.0499999999999998</v>
      </c>
      <c r="T77" s="132">
        <v>1.2</v>
      </c>
      <c r="U77" s="132">
        <v>2.6</v>
      </c>
      <c r="V77" s="116">
        <f t="shared" si="3"/>
        <v>6</v>
      </c>
      <c r="W77" s="116">
        <f t="shared" si="4"/>
        <v>4.4000000000000004</v>
      </c>
      <c r="X77" s="116">
        <f>AD77-$S77*$T77*$U77</f>
        <v>4.5800000000000018</v>
      </c>
      <c r="Y77" s="116">
        <f>AE77-$S77*$T77*$U77</f>
        <v>9.5640000000000001</v>
      </c>
      <c r="Z77" s="116"/>
      <c r="AA77" s="116"/>
      <c r="AB77" s="116"/>
      <c r="AC77" s="116"/>
      <c r="AD77" s="116">
        <f>((S77+AD$3*2)*(T77+AD$3*2)*(U77+0.2))</f>
        <v>10.976000000000001</v>
      </c>
      <c r="AE77" s="116">
        <f>(($S77+AE$3*2)*($T77+AE$3*2)*($U77+0.2))</f>
        <v>15.959999999999999</v>
      </c>
      <c r="AF77" s="116">
        <v>500</v>
      </c>
      <c r="AG77" s="116"/>
    </row>
    <row r="78" spans="1:33" s="1" customFormat="1" x14ac:dyDescent="0.55000000000000004">
      <c r="A78" s="12" t="str">
        <f>VLOOKUP(B78,[1]матер!$B$4:$K$2150,10,FALSE)</f>
        <v>00-00000425</v>
      </c>
      <c r="B78" s="4" t="s">
        <v>101</v>
      </c>
      <c r="C78" s="3" t="s">
        <v>23</v>
      </c>
      <c r="D78" s="4">
        <v>1</v>
      </c>
      <c r="E78" s="5">
        <v>193500</v>
      </c>
      <c r="F78" s="5">
        <v>174150</v>
      </c>
      <c r="G78" s="5" t="s">
        <v>17</v>
      </c>
      <c r="H78" s="77"/>
      <c r="I78" s="5">
        <v>12</v>
      </c>
      <c r="J78" s="77"/>
      <c r="K78" s="5" t="s">
        <v>25</v>
      </c>
      <c r="L78" s="132">
        <v>1400</v>
      </c>
      <c r="M78" s="133" t="s">
        <v>17</v>
      </c>
      <c r="N78" s="116">
        <f t="shared" si="5"/>
        <v>135450</v>
      </c>
      <c r="O78" s="132">
        <v>25000</v>
      </c>
      <c r="P78" s="132">
        <v>10000</v>
      </c>
      <c r="Q78" s="132">
        <v>15000</v>
      </c>
      <c r="R78" s="132"/>
      <c r="S78" s="132">
        <v>2.1</v>
      </c>
      <c r="T78" s="132">
        <v>1.2</v>
      </c>
      <c r="U78" s="132">
        <v>3.1</v>
      </c>
      <c r="V78" s="116">
        <f t="shared" si="3"/>
        <v>6</v>
      </c>
      <c r="W78" s="116">
        <f t="shared" si="4"/>
        <v>4.3</v>
      </c>
      <c r="X78" s="116">
        <f>AD78-$S78*$T78*$U78</f>
        <v>5.3880000000000008</v>
      </c>
      <c r="Y78" s="116">
        <f>AE78-$S78*$T78*$U78</f>
        <v>11.328000000000003</v>
      </c>
      <c r="Z78" s="116"/>
      <c r="AA78" s="116"/>
      <c r="AB78" s="116"/>
      <c r="AC78" s="116"/>
      <c r="AD78" s="116">
        <f>((S78+AD$3*2)*(T78+AD$3*2)*(U78+0.2))</f>
        <v>13.200000000000001</v>
      </c>
      <c r="AE78" s="116">
        <f>(($S78+AE$3*2)*($T78+AE$3*2)*($U78+0.2))</f>
        <v>19.140000000000004</v>
      </c>
      <c r="AF78" s="116">
        <v>800</v>
      </c>
      <c r="AG78" s="116"/>
    </row>
    <row r="79" spans="1:33" s="1" customFormat="1" x14ac:dyDescent="0.55000000000000004">
      <c r="A79" s="12" t="str">
        <f>VLOOKUP(B79,[1]матер!$B$4:$K$2150,10,FALSE)</f>
        <v>00-00000426</v>
      </c>
      <c r="B79" s="4" t="s">
        <v>102</v>
      </c>
      <c r="C79" s="3" t="s">
        <v>23</v>
      </c>
      <c r="D79" s="4">
        <v>1</v>
      </c>
      <c r="E79" s="5">
        <v>212500</v>
      </c>
      <c r="F79" s="5">
        <v>191250</v>
      </c>
      <c r="G79" s="5" t="s">
        <v>17</v>
      </c>
      <c r="H79" s="77"/>
      <c r="I79" s="5">
        <v>12</v>
      </c>
      <c r="J79" s="77"/>
      <c r="K79" s="5" t="s">
        <v>27</v>
      </c>
      <c r="L79" s="132">
        <v>1400</v>
      </c>
      <c r="M79" s="133" t="s">
        <v>17</v>
      </c>
      <c r="N79" s="116">
        <f t="shared" si="5"/>
        <v>148750</v>
      </c>
      <c r="O79" s="132">
        <v>25000</v>
      </c>
      <c r="P79" s="132">
        <v>10000</v>
      </c>
      <c r="Q79" s="132">
        <v>15000</v>
      </c>
      <c r="R79" s="132"/>
      <c r="S79" s="132">
        <v>2</v>
      </c>
      <c r="T79" s="132">
        <v>1.2</v>
      </c>
      <c r="U79" s="132">
        <v>3.1</v>
      </c>
      <c r="V79" s="116">
        <f t="shared" si="3"/>
        <v>6</v>
      </c>
      <c r="W79" s="116">
        <f t="shared" si="4"/>
        <v>4.0999999999999996</v>
      </c>
      <c r="X79" s="116">
        <f>AD79-$S79*$T79*$U79</f>
        <v>5.2320000000000011</v>
      </c>
      <c r="Y79" s="116">
        <f>AE79-$S79*$T79*$U79</f>
        <v>11.040000000000001</v>
      </c>
      <c r="Z79" s="116"/>
      <c r="AA79" s="116"/>
      <c r="AB79" s="116"/>
      <c r="AC79" s="116"/>
      <c r="AD79" s="116">
        <f>((S79+AD$3*2)*(T79+AD$3*2)*(U79+0.2))</f>
        <v>12.672000000000001</v>
      </c>
      <c r="AE79" s="116">
        <f>(($S79+AE$3*2)*($T79+AE$3*2)*($U79+0.2))</f>
        <v>18.48</v>
      </c>
      <c r="AF79" s="116">
        <v>800</v>
      </c>
      <c r="AG79" s="116"/>
    </row>
    <row r="80" spans="1:33" s="1" customFormat="1" x14ac:dyDescent="0.55000000000000004">
      <c r="A80" s="12" t="str">
        <f>VLOOKUP(B80,[1]матер!$B$4:$K$2150,10,FALSE)</f>
        <v>00-00000427</v>
      </c>
      <c r="B80" s="4" t="s">
        <v>103</v>
      </c>
      <c r="C80" s="3" t="s">
        <v>23</v>
      </c>
      <c r="D80" s="4">
        <v>1</v>
      </c>
      <c r="E80" s="5">
        <v>219700</v>
      </c>
      <c r="F80" s="5">
        <v>197730</v>
      </c>
      <c r="G80" s="5" t="s">
        <v>17</v>
      </c>
      <c r="H80" s="77"/>
      <c r="I80" s="5">
        <v>12</v>
      </c>
      <c r="J80" s="77"/>
      <c r="K80" s="5" t="s">
        <v>25</v>
      </c>
      <c r="L80" s="132">
        <v>1400</v>
      </c>
      <c r="M80" s="133" t="s">
        <v>17</v>
      </c>
      <c r="N80" s="116">
        <f t="shared" si="5"/>
        <v>153790</v>
      </c>
      <c r="O80" s="132">
        <v>25000</v>
      </c>
      <c r="P80" s="132">
        <v>10000</v>
      </c>
      <c r="Q80" s="132">
        <v>15000</v>
      </c>
      <c r="R80" s="132"/>
      <c r="S80" s="132">
        <v>2.11</v>
      </c>
      <c r="T80" s="132">
        <v>1.4</v>
      </c>
      <c r="U80" s="132">
        <v>3.1</v>
      </c>
      <c r="V80" s="116">
        <f t="shared" si="3"/>
        <v>6</v>
      </c>
      <c r="W80" s="116">
        <f t="shared" si="4"/>
        <v>5</v>
      </c>
      <c r="X80" s="116">
        <f>AD80-$S80*$T80*$U80</f>
        <v>5.7519999999999989</v>
      </c>
      <c r="Y80" s="116">
        <f>AE80-$S80*$T80*$U80</f>
        <v>11.969200000000004</v>
      </c>
      <c r="Z80" s="116"/>
      <c r="AA80" s="116"/>
      <c r="AB80" s="116"/>
      <c r="AC80" s="116"/>
      <c r="AD80" s="116">
        <f>((S80+AD$3*2)*(T80+AD$3*2)*(U80+0.2))</f>
        <v>14.909399999999998</v>
      </c>
      <c r="AE80" s="116">
        <f>(($S80+AE$3*2)*($T80+AE$3*2)*($U80+0.2))</f>
        <v>21.126600000000003</v>
      </c>
      <c r="AF80" s="116">
        <v>800</v>
      </c>
      <c r="AG80" s="116"/>
    </row>
    <row r="81" spans="1:33" s="1" customFormat="1" x14ac:dyDescent="0.55000000000000004">
      <c r="A81" s="12" t="str">
        <f>VLOOKUP(B81,[1]матер!$B$4:$K$2150,10,FALSE)</f>
        <v>00-00000428</v>
      </c>
      <c r="B81" s="4" t="s">
        <v>104</v>
      </c>
      <c r="C81" s="3" t="s">
        <v>23</v>
      </c>
      <c r="D81" s="4">
        <v>1</v>
      </c>
      <c r="E81" s="5">
        <v>231700</v>
      </c>
      <c r="F81" s="5">
        <v>208530</v>
      </c>
      <c r="G81" s="5" t="s">
        <v>17</v>
      </c>
      <c r="H81" s="77"/>
      <c r="I81" s="5">
        <v>12</v>
      </c>
      <c r="J81" s="77"/>
      <c r="K81" s="5" t="s">
        <v>27</v>
      </c>
      <c r="L81" s="132">
        <v>1400</v>
      </c>
      <c r="M81" s="133" t="s">
        <v>17</v>
      </c>
      <c r="N81" s="116">
        <f t="shared" si="5"/>
        <v>162190</v>
      </c>
      <c r="O81" s="132">
        <v>25000</v>
      </c>
      <c r="P81" s="132">
        <v>10000</v>
      </c>
      <c r="Q81" s="132">
        <v>15000</v>
      </c>
      <c r="R81" s="132"/>
      <c r="S81" s="132">
        <v>2</v>
      </c>
      <c r="T81" s="132">
        <v>1.4</v>
      </c>
      <c r="U81" s="132">
        <v>3.1</v>
      </c>
      <c r="V81" s="116">
        <f t="shared" si="3"/>
        <v>6</v>
      </c>
      <c r="W81" s="116">
        <f t="shared" si="4"/>
        <v>4.8</v>
      </c>
      <c r="X81" s="116">
        <f>AD81-$S81*$T81*$U81</f>
        <v>5.5759999999999987</v>
      </c>
      <c r="Y81" s="116">
        <f>AE81-$S81*$T81*$U81</f>
        <v>11.648000000000003</v>
      </c>
      <c r="Z81" s="116"/>
      <c r="AA81" s="116"/>
      <c r="AB81" s="116"/>
      <c r="AC81" s="116"/>
      <c r="AD81" s="116">
        <f>((S81+AD$3*2)*(T81+AD$3*2)*(U81+0.2))</f>
        <v>14.255999999999998</v>
      </c>
      <c r="AE81" s="116">
        <f>(($S81+AE$3*2)*($T81+AE$3*2)*($U81+0.2))</f>
        <v>20.328000000000003</v>
      </c>
      <c r="AF81" s="116">
        <v>800</v>
      </c>
      <c r="AG81" s="116"/>
    </row>
    <row r="82" spans="1:33" s="1" customFormat="1" x14ac:dyDescent="0.55000000000000004">
      <c r="A82" s="12" t="str">
        <f>VLOOKUP(B82,[1]матер!$B$4:$K$2150,10,FALSE)</f>
        <v>00-00000429</v>
      </c>
      <c r="B82" s="4" t="s">
        <v>105</v>
      </c>
      <c r="C82" s="3" t="s">
        <v>23</v>
      </c>
      <c r="D82" s="4">
        <v>1</v>
      </c>
      <c r="E82" s="5">
        <v>200600</v>
      </c>
      <c r="F82" s="5">
        <v>180540</v>
      </c>
      <c r="G82" s="5" t="s">
        <v>17</v>
      </c>
      <c r="H82" s="77"/>
      <c r="I82" s="5">
        <v>15</v>
      </c>
      <c r="J82" s="77"/>
      <c r="K82" s="5" t="s">
        <v>25</v>
      </c>
      <c r="L82" s="132">
        <v>800</v>
      </c>
      <c r="M82" s="133" t="s">
        <v>17</v>
      </c>
      <c r="N82" s="116">
        <f t="shared" si="5"/>
        <v>140420</v>
      </c>
      <c r="O82" s="132">
        <v>24000</v>
      </c>
      <c r="P82" s="132">
        <v>10500</v>
      </c>
      <c r="Q82" s="132">
        <v>15500</v>
      </c>
      <c r="R82" s="132"/>
      <c r="S82" s="132">
        <v>2.1</v>
      </c>
      <c r="T82" s="132">
        <v>1.2</v>
      </c>
      <c r="U82" s="132">
        <v>2.5</v>
      </c>
      <c r="V82" s="116">
        <f t="shared" si="3"/>
        <v>6</v>
      </c>
      <c r="W82" s="116">
        <f t="shared" si="4"/>
        <v>4.3</v>
      </c>
      <c r="X82" s="116">
        <f>AD82-$S82*$T82*$U82</f>
        <v>4.5000000000000009</v>
      </c>
      <c r="Y82" s="116">
        <f>AE82-$S82*$T82*$U82</f>
        <v>9.360000000000003</v>
      </c>
      <c r="Z82" s="116"/>
      <c r="AA82" s="116"/>
      <c r="AB82" s="116"/>
      <c r="AC82" s="116"/>
      <c r="AD82" s="116">
        <f>((S82+AD$3*2)*(T82+AD$3*2)*(U82+0.2))</f>
        <v>10.8</v>
      </c>
      <c r="AE82" s="116">
        <f>(($S82+AE$3*2)*($T82+AE$3*2)*($U82+0.2))</f>
        <v>15.660000000000004</v>
      </c>
      <c r="AF82" s="116">
        <v>500</v>
      </c>
      <c r="AG82" s="116"/>
    </row>
    <row r="83" spans="1:33" s="1" customFormat="1" x14ac:dyDescent="0.55000000000000004">
      <c r="A83" s="12" t="str">
        <f>VLOOKUP(B83,[1]матер!$B$4:$K$2150,10,FALSE)</f>
        <v>00-00000430</v>
      </c>
      <c r="B83" s="4" t="s">
        <v>106</v>
      </c>
      <c r="C83" s="3" t="s">
        <v>23</v>
      </c>
      <c r="D83" s="4">
        <v>1</v>
      </c>
      <c r="E83" s="5">
        <v>225600</v>
      </c>
      <c r="F83" s="5">
        <v>203040</v>
      </c>
      <c r="G83" s="5" t="s">
        <v>17</v>
      </c>
      <c r="H83" s="77"/>
      <c r="I83" s="5">
        <v>15</v>
      </c>
      <c r="J83" s="77"/>
      <c r="K83" s="5" t="s">
        <v>27</v>
      </c>
      <c r="L83" s="132">
        <v>800</v>
      </c>
      <c r="M83" s="133" t="s">
        <v>17</v>
      </c>
      <c r="N83" s="116">
        <f t="shared" si="5"/>
        <v>157920</v>
      </c>
      <c r="O83" s="132">
        <v>24000</v>
      </c>
      <c r="P83" s="132">
        <v>10500</v>
      </c>
      <c r="Q83" s="132">
        <v>15500</v>
      </c>
      <c r="R83" s="132"/>
      <c r="S83" s="132">
        <v>2.1</v>
      </c>
      <c r="T83" s="132">
        <v>1.2</v>
      </c>
      <c r="U83" s="132">
        <v>2.6</v>
      </c>
      <c r="V83" s="116">
        <f t="shared" si="3"/>
        <v>6</v>
      </c>
      <c r="W83" s="116">
        <f t="shared" si="4"/>
        <v>4.5</v>
      </c>
      <c r="X83" s="116">
        <f>AD83-$S83*$T83*$U83</f>
        <v>4.6480000000000006</v>
      </c>
      <c r="Y83" s="116">
        <f>AE83-$S83*$T83*$U83</f>
        <v>9.6880000000000024</v>
      </c>
      <c r="Z83" s="116"/>
      <c r="AA83" s="116"/>
      <c r="AB83" s="116"/>
      <c r="AC83" s="116"/>
      <c r="AD83" s="116">
        <f>((S83+AD$3*2)*(T83+AD$3*2)*(U83+0.2))</f>
        <v>11.200000000000001</v>
      </c>
      <c r="AE83" s="116">
        <f>(($S83+AE$3*2)*($T83+AE$3*2)*($U83+0.2))</f>
        <v>16.240000000000002</v>
      </c>
      <c r="AF83" s="116">
        <v>500</v>
      </c>
      <c r="AG83" s="116"/>
    </row>
    <row r="84" spans="1:33" s="1" customFormat="1" x14ac:dyDescent="0.55000000000000004">
      <c r="A84" s="12" t="str">
        <f>VLOOKUP(B84,[1]матер!$B$4:$K$2150,10,FALSE)</f>
        <v>00-00000431</v>
      </c>
      <c r="B84" s="4" t="s">
        <v>107</v>
      </c>
      <c r="C84" s="3" t="s">
        <v>23</v>
      </c>
      <c r="D84" s="4">
        <v>1</v>
      </c>
      <c r="E84" s="5">
        <v>230000</v>
      </c>
      <c r="F84" s="5">
        <v>207000</v>
      </c>
      <c r="G84" s="5" t="s">
        <v>17</v>
      </c>
      <c r="H84" s="77"/>
      <c r="I84" s="5">
        <v>15</v>
      </c>
      <c r="J84" s="77"/>
      <c r="K84" s="5" t="s">
        <v>25</v>
      </c>
      <c r="L84" s="132">
        <v>1400</v>
      </c>
      <c r="M84" s="133" t="s">
        <v>17</v>
      </c>
      <c r="N84" s="116">
        <f t="shared" si="5"/>
        <v>161000</v>
      </c>
      <c r="O84" s="132">
        <v>27000</v>
      </c>
      <c r="P84" s="132">
        <v>10500</v>
      </c>
      <c r="Q84" s="132">
        <v>15500</v>
      </c>
      <c r="R84" s="132"/>
      <c r="S84" s="132">
        <v>2.1</v>
      </c>
      <c r="T84" s="132">
        <v>1.2</v>
      </c>
      <c r="U84" s="132">
        <v>3.1</v>
      </c>
      <c r="V84" s="116">
        <f t="shared" si="3"/>
        <v>6</v>
      </c>
      <c r="W84" s="116">
        <f t="shared" si="4"/>
        <v>4.3</v>
      </c>
      <c r="X84" s="116">
        <f>AD84-$S84*$T84*$U84</f>
        <v>5.3880000000000008</v>
      </c>
      <c r="Y84" s="116">
        <f>AE84-$S84*$T84*$U84</f>
        <v>11.328000000000003</v>
      </c>
      <c r="Z84" s="116"/>
      <c r="AA84" s="116"/>
      <c r="AB84" s="116"/>
      <c r="AC84" s="116"/>
      <c r="AD84" s="116">
        <f>((S84+AD$3*2)*(T84+AD$3*2)*(U84+0.2))</f>
        <v>13.200000000000001</v>
      </c>
      <c r="AE84" s="116">
        <f>(($S84+AE$3*2)*($T84+AE$3*2)*($U84+0.2))</f>
        <v>19.140000000000004</v>
      </c>
      <c r="AF84" s="116">
        <v>800</v>
      </c>
      <c r="AG84" s="116"/>
    </row>
    <row r="85" spans="1:33" s="1" customFormat="1" x14ac:dyDescent="0.55000000000000004">
      <c r="A85" s="12" t="str">
        <f>VLOOKUP(B85,[1]матер!$B$4:$K$2150,10,FALSE)</f>
        <v>00-00000432</v>
      </c>
      <c r="B85" s="4" t="s">
        <v>108</v>
      </c>
      <c r="C85" s="3" t="s">
        <v>23</v>
      </c>
      <c r="D85" s="4">
        <v>1</v>
      </c>
      <c r="E85" s="5">
        <v>247600</v>
      </c>
      <c r="F85" s="5">
        <v>222840</v>
      </c>
      <c r="G85" s="5" t="s">
        <v>17</v>
      </c>
      <c r="H85" s="77"/>
      <c r="I85" s="5">
        <v>15</v>
      </c>
      <c r="J85" s="77"/>
      <c r="K85" s="5" t="s">
        <v>27</v>
      </c>
      <c r="L85" s="132">
        <v>1400</v>
      </c>
      <c r="M85" s="133" t="s">
        <v>17</v>
      </c>
      <c r="N85" s="116">
        <f t="shared" si="5"/>
        <v>173320</v>
      </c>
      <c r="O85" s="132">
        <v>27000</v>
      </c>
      <c r="P85" s="132">
        <v>10500</v>
      </c>
      <c r="Q85" s="132">
        <v>15500</v>
      </c>
      <c r="R85" s="132"/>
      <c r="S85" s="132">
        <v>2.1</v>
      </c>
      <c r="T85" s="132">
        <v>1.2</v>
      </c>
      <c r="U85" s="132">
        <v>3.1</v>
      </c>
      <c r="V85" s="116">
        <f t="shared" si="3"/>
        <v>6</v>
      </c>
      <c r="W85" s="116">
        <f t="shared" si="4"/>
        <v>4.3</v>
      </c>
      <c r="X85" s="116">
        <f>AD85-$S85*$T85*$U85</f>
        <v>5.3880000000000008</v>
      </c>
      <c r="Y85" s="116">
        <f>AE85-$S85*$T85*$U85</f>
        <v>11.328000000000003</v>
      </c>
      <c r="Z85" s="116"/>
      <c r="AA85" s="116"/>
      <c r="AB85" s="116"/>
      <c r="AC85" s="116"/>
      <c r="AD85" s="116">
        <f>((S85+AD$3*2)*(T85+AD$3*2)*(U85+0.2))</f>
        <v>13.200000000000001</v>
      </c>
      <c r="AE85" s="116">
        <f>(($S85+AE$3*2)*($T85+AE$3*2)*($U85+0.2))</f>
        <v>19.140000000000004</v>
      </c>
      <c r="AF85" s="116">
        <v>800</v>
      </c>
      <c r="AG85" s="116"/>
    </row>
    <row r="86" spans="1:33" s="1" customFormat="1" x14ac:dyDescent="0.55000000000000004">
      <c r="A86" s="12" t="str">
        <f>VLOOKUP(B86,[1]матер!$B$4:$K$2150,10,FALSE)</f>
        <v>00-00000433</v>
      </c>
      <c r="B86" s="4" t="s">
        <v>109</v>
      </c>
      <c r="C86" s="3" t="s">
        <v>23</v>
      </c>
      <c r="D86" s="4">
        <v>1</v>
      </c>
      <c r="E86" s="5">
        <v>249300</v>
      </c>
      <c r="F86" s="5">
        <v>224370</v>
      </c>
      <c r="G86" s="5" t="s">
        <v>17</v>
      </c>
      <c r="H86" s="77"/>
      <c r="I86" s="5">
        <v>15</v>
      </c>
      <c r="J86" s="77"/>
      <c r="K86" s="5" t="s">
        <v>25</v>
      </c>
      <c r="L86" s="132">
        <v>1400</v>
      </c>
      <c r="M86" s="133" t="s">
        <v>17</v>
      </c>
      <c r="N86" s="116">
        <f t="shared" si="5"/>
        <v>174510</v>
      </c>
      <c r="O86" s="132">
        <v>27000</v>
      </c>
      <c r="P86" s="132">
        <v>10500</v>
      </c>
      <c r="Q86" s="132">
        <v>15500</v>
      </c>
      <c r="R86" s="132"/>
      <c r="S86" s="132">
        <v>2.1</v>
      </c>
      <c r="T86" s="132">
        <v>1.2</v>
      </c>
      <c r="U86" s="132">
        <v>3.1</v>
      </c>
      <c r="V86" s="116">
        <f t="shared" si="3"/>
        <v>6</v>
      </c>
      <c r="W86" s="116">
        <f t="shared" si="4"/>
        <v>4.3</v>
      </c>
      <c r="X86" s="116">
        <f>AD86-$S86*$T86*$U86</f>
        <v>5.3880000000000008</v>
      </c>
      <c r="Y86" s="116">
        <f>AE86-$S86*$T86*$U86</f>
        <v>11.328000000000003</v>
      </c>
      <c r="Z86" s="116"/>
      <c r="AA86" s="116"/>
      <c r="AB86" s="116"/>
      <c r="AC86" s="116"/>
      <c r="AD86" s="116">
        <f>((S86+AD$3*2)*(T86+AD$3*2)*(U86+0.2))</f>
        <v>13.200000000000001</v>
      </c>
      <c r="AE86" s="116">
        <f>(($S86+AE$3*2)*($T86+AE$3*2)*($U86+0.2))</f>
        <v>19.140000000000004</v>
      </c>
      <c r="AF86" s="116">
        <v>800</v>
      </c>
      <c r="AG86" s="116"/>
    </row>
    <row r="87" spans="1:33" s="1" customFormat="1" x14ac:dyDescent="0.55000000000000004">
      <c r="A87" s="12" t="str">
        <f>VLOOKUP(B87,[1]матер!$B$4:$K$2150,10,FALSE)</f>
        <v>00-00000434</v>
      </c>
      <c r="B87" s="4" t="s">
        <v>110</v>
      </c>
      <c r="C87" s="3" t="s">
        <v>23</v>
      </c>
      <c r="D87" s="4">
        <v>1</v>
      </c>
      <c r="E87" s="5">
        <v>267700</v>
      </c>
      <c r="F87" s="5">
        <v>240930</v>
      </c>
      <c r="G87" s="5" t="s">
        <v>17</v>
      </c>
      <c r="H87" s="77"/>
      <c r="I87" s="5">
        <v>15</v>
      </c>
      <c r="J87" s="77"/>
      <c r="K87" s="5" t="s">
        <v>27</v>
      </c>
      <c r="L87" s="132">
        <v>1400</v>
      </c>
      <c r="M87" s="133" t="s">
        <v>17</v>
      </c>
      <c r="N87" s="116">
        <f t="shared" si="5"/>
        <v>187390</v>
      </c>
      <c r="O87" s="132">
        <v>27000</v>
      </c>
      <c r="P87" s="132">
        <v>10500</v>
      </c>
      <c r="Q87" s="132">
        <v>15500</v>
      </c>
      <c r="R87" s="132"/>
      <c r="S87" s="132">
        <v>2.1</v>
      </c>
      <c r="T87" s="132">
        <v>1.2</v>
      </c>
      <c r="U87" s="132">
        <v>3.1</v>
      </c>
      <c r="V87" s="116">
        <f t="shared" si="3"/>
        <v>6</v>
      </c>
      <c r="W87" s="116">
        <f t="shared" si="4"/>
        <v>4.3</v>
      </c>
      <c r="X87" s="116">
        <f>AD87-$S87*$T87*$U87</f>
        <v>5.3880000000000008</v>
      </c>
      <c r="Y87" s="116">
        <f>AE87-$S87*$T87*$U87</f>
        <v>11.328000000000003</v>
      </c>
      <c r="Z87" s="116"/>
      <c r="AA87" s="116"/>
      <c r="AB87" s="116"/>
      <c r="AC87" s="116"/>
      <c r="AD87" s="116">
        <f>((S87+AD$3*2)*(T87+AD$3*2)*(U87+0.2))</f>
        <v>13.200000000000001</v>
      </c>
      <c r="AE87" s="116">
        <f>(($S87+AE$3*2)*($T87+AE$3*2)*($U87+0.2))</f>
        <v>19.140000000000004</v>
      </c>
      <c r="AF87" s="116">
        <v>800</v>
      </c>
      <c r="AG87" s="116"/>
    </row>
    <row r="88" spans="1:33" s="1" customFormat="1" x14ac:dyDescent="0.55000000000000004">
      <c r="A88" s="12" t="str">
        <f>VLOOKUP(B88,[1]матер!$B$4:$K$2150,10,FALSE)</f>
        <v>00-00001913</v>
      </c>
      <c r="B88" s="4" t="s">
        <v>111</v>
      </c>
      <c r="C88" s="3" t="s">
        <v>23</v>
      </c>
      <c r="D88" s="4">
        <v>1</v>
      </c>
      <c r="E88" s="5">
        <v>335800</v>
      </c>
      <c r="F88" s="5">
        <v>335800</v>
      </c>
      <c r="G88" s="5" t="s">
        <v>17</v>
      </c>
      <c r="H88" s="77"/>
      <c r="I88" s="5">
        <v>30</v>
      </c>
      <c r="J88" s="77"/>
      <c r="K88" s="5" t="s">
        <v>25</v>
      </c>
      <c r="L88" s="132">
        <v>800</v>
      </c>
      <c r="M88" s="133" t="s">
        <v>17</v>
      </c>
      <c r="N88" s="116">
        <f t="shared" si="5"/>
        <v>235059.99999999997</v>
      </c>
      <c r="O88" s="132">
        <v>34000</v>
      </c>
      <c r="P88" s="132">
        <v>13000</v>
      </c>
      <c r="Q88" s="132">
        <v>18000</v>
      </c>
      <c r="R88" s="132"/>
      <c r="S88" s="132">
        <v>2.2999999999999998</v>
      </c>
      <c r="T88" s="132">
        <v>2.2000000000000002</v>
      </c>
      <c r="U88" s="132">
        <v>3.1</v>
      </c>
      <c r="V88" s="116">
        <f t="shared" si="3"/>
        <v>8</v>
      </c>
      <c r="W88" s="116">
        <f t="shared" si="4"/>
        <v>11.6</v>
      </c>
      <c r="X88" s="116">
        <f>AD88-$S88*$T88*$U88</f>
        <v>7.48</v>
      </c>
      <c r="Y88" s="116">
        <f>AE88-$S88*$T88*$U88</f>
        <v>15.003999999999998</v>
      </c>
      <c r="Z88" s="116"/>
      <c r="AA88" s="116"/>
      <c r="AB88" s="116"/>
      <c r="AC88" s="116"/>
      <c r="AD88" s="116">
        <f>((S88+AD$3*2)*(T88+AD$3*2)*(U88+0.2))</f>
        <v>23.166</v>
      </c>
      <c r="AE88" s="116">
        <f>(($S88+AE$3*2)*($T88+AE$3*2)*($U88+0.2))</f>
        <v>30.689999999999998</v>
      </c>
      <c r="AF88" s="116">
        <v>500</v>
      </c>
      <c r="AG88" s="116"/>
    </row>
    <row r="89" spans="1:33" s="1" customFormat="1" x14ac:dyDescent="0.55000000000000004">
      <c r="A89" s="12" t="str">
        <f>VLOOKUP(B89,[1]матер!$B$4:$K$2150,10,FALSE)</f>
        <v>00-00001914</v>
      </c>
      <c r="B89" s="4" t="s">
        <v>112</v>
      </c>
      <c r="C89" s="3" t="s">
        <v>23</v>
      </c>
      <c r="D89" s="4">
        <v>1</v>
      </c>
      <c r="E89" s="5">
        <v>369000</v>
      </c>
      <c r="F89" s="5">
        <v>369000</v>
      </c>
      <c r="G89" s="5" t="s">
        <v>17</v>
      </c>
      <c r="H89" s="77"/>
      <c r="I89" s="5">
        <v>30</v>
      </c>
      <c r="J89" s="77"/>
      <c r="K89" s="5" t="s">
        <v>27</v>
      </c>
      <c r="L89" s="132">
        <v>1400</v>
      </c>
      <c r="M89" s="133" t="s">
        <v>17</v>
      </c>
      <c r="N89" s="116">
        <f t="shared" si="5"/>
        <v>258299.99999999997</v>
      </c>
      <c r="O89" s="132">
        <v>37000</v>
      </c>
      <c r="P89" s="132">
        <v>13000</v>
      </c>
      <c r="Q89" s="132">
        <v>18000</v>
      </c>
      <c r="R89" s="132"/>
      <c r="S89" s="132">
        <v>2.2000000000000002</v>
      </c>
      <c r="T89" s="132">
        <v>2.2000000000000002</v>
      </c>
      <c r="U89" s="132">
        <v>3.1</v>
      </c>
      <c r="V89" s="116">
        <f t="shared" si="3"/>
        <v>8</v>
      </c>
      <c r="W89" s="116">
        <f t="shared" si="4"/>
        <v>8.1999999999999993</v>
      </c>
      <c r="X89" s="116">
        <f>AD89-$S89*$T89*$U89</f>
        <v>7.3040000000000003</v>
      </c>
      <c r="Y89" s="116">
        <f>AE89-$S89*$T89*$U89</f>
        <v>14.696</v>
      </c>
      <c r="Z89" s="116"/>
      <c r="AA89" s="116"/>
      <c r="AB89" s="116"/>
      <c r="AC89" s="116"/>
      <c r="AD89" s="116">
        <f>((S89+AD$3*2)*(T89+AD$3*2)*(U89+0.2))</f>
        <v>22.308000000000003</v>
      </c>
      <c r="AE89" s="116">
        <f>(($S89+AE$3*2)*($T89+AE$3*2)*($U89+0.2))</f>
        <v>29.700000000000003</v>
      </c>
      <c r="AF89" s="116">
        <v>800</v>
      </c>
      <c r="AG89" s="116"/>
    </row>
    <row r="90" spans="1:33" s="1" customFormat="1" x14ac:dyDescent="0.55000000000000004">
      <c r="A90" s="12" t="str">
        <f>VLOOKUP(B90,[1]матер!$B$4:$K$2150,10,FALSE)</f>
        <v>00-00001915</v>
      </c>
      <c r="B90" s="4" t="s">
        <v>113</v>
      </c>
      <c r="C90" s="3" t="s">
        <v>23</v>
      </c>
      <c r="D90" s="4">
        <v>1</v>
      </c>
      <c r="E90" s="5">
        <v>447400</v>
      </c>
      <c r="F90" s="5">
        <v>447400</v>
      </c>
      <c r="G90" s="5" t="s">
        <v>17</v>
      </c>
      <c r="H90" s="77"/>
      <c r="I90" s="5">
        <v>40</v>
      </c>
      <c r="J90" s="77"/>
      <c r="K90" s="5" t="s">
        <v>27</v>
      </c>
      <c r="L90" s="132">
        <v>800</v>
      </c>
      <c r="M90" s="133" t="s">
        <v>17</v>
      </c>
      <c r="N90" s="116">
        <f t="shared" si="5"/>
        <v>313180</v>
      </c>
      <c r="O90" s="132">
        <v>42000</v>
      </c>
      <c r="P90" s="132">
        <v>14500</v>
      </c>
      <c r="Q90" s="132">
        <v>19500</v>
      </c>
      <c r="R90" s="132"/>
      <c r="S90" s="132">
        <v>2.2999999999999998</v>
      </c>
      <c r="T90" s="132">
        <v>2.2000000000000002</v>
      </c>
      <c r="U90" s="132">
        <v>3.1</v>
      </c>
      <c r="V90" s="116">
        <f t="shared" si="3"/>
        <v>8</v>
      </c>
      <c r="W90" s="116">
        <f>ROUND(S90*T90*(U90-L90/1000),1)</f>
        <v>11.6</v>
      </c>
      <c r="X90" s="116">
        <f>AD90-$S90*$T90*$U90</f>
        <v>7.48</v>
      </c>
      <c r="Y90" s="116">
        <f>AE90-$S90*$T90*$U90</f>
        <v>15.003999999999998</v>
      </c>
      <c r="Z90" s="116"/>
      <c r="AA90" s="116"/>
      <c r="AB90" s="116"/>
      <c r="AC90" s="116"/>
      <c r="AD90" s="116">
        <f>((S90+AD$3*2)*(T90+AD$3*2)*(U90+0.2))</f>
        <v>23.166</v>
      </c>
      <c r="AE90" s="116">
        <f>(($S90+AE$3*2)*($T90+AE$3*2)*($U90+0.2))</f>
        <v>30.689999999999998</v>
      </c>
      <c r="AF90" s="116">
        <v>500</v>
      </c>
      <c r="AG90" s="116"/>
    </row>
    <row r="91" spans="1:33" s="2" customFormat="1" x14ac:dyDescent="0.55000000000000004">
      <c r="A91" s="12" t="str">
        <f>VLOOKUP(B91,[1]матер!$B$4:$K$2150,10,FALSE)</f>
        <v>00-00001916</v>
      </c>
      <c r="B91" s="20" t="s">
        <v>119</v>
      </c>
      <c r="C91" s="18" t="s">
        <v>23</v>
      </c>
      <c r="D91" s="19">
        <v>1</v>
      </c>
      <c r="E91" s="17">
        <v>80200</v>
      </c>
      <c r="F91" s="17">
        <v>72180</v>
      </c>
      <c r="G91" s="17" t="s">
        <v>18</v>
      </c>
      <c r="H91" s="73"/>
      <c r="I91" s="20">
        <v>4</v>
      </c>
      <c r="J91" s="43"/>
      <c r="K91" s="20" t="s">
        <v>25</v>
      </c>
      <c r="L91" s="134">
        <v>800</v>
      </c>
      <c r="M91" s="133" t="s">
        <v>17</v>
      </c>
      <c r="N91" s="116">
        <f t="shared" si="5"/>
        <v>56140</v>
      </c>
      <c r="O91" s="135">
        <v>15000</v>
      </c>
      <c r="P91" s="135">
        <v>7500</v>
      </c>
      <c r="Q91" s="135">
        <v>12500</v>
      </c>
      <c r="R91" s="135"/>
      <c r="S91" s="135">
        <v>0.95</v>
      </c>
      <c r="T91" s="135">
        <v>0.95</v>
      </c>
      <c r="U91" s="135">
        <v>2.5</v>
      </c>
      <c r="V91" s="116">
        <f t="shared" ref="V91:V124" si="6">ROUNDUP((S91+T91)*2/1.2,0)</f>
        <v>4</v>
      </c>
      <c r="W91" s="116">
        <f t="shared" ref="W91:W124" si="7">ROUND(S91*T91*(U91-L91/1000),1)</f>
        <v>1.5</v>
      </c>
      <c r="X91" s="116">
        <f>AD91-$S91*$T91*$U91</f>
        <v>2.6645000000000008</v>
      </c>
      <c r="Y91" s="116">
        <f>AE91-$S91*$T91*$U91</f>
        <v>6.0125000000000011</v>
      </c>
      <c r="Z91" s="116"/>
      <c r="AA91" s="116"/>
      <c r="AB91" s="116"/>
      <c r="AC91" s="116"/>
      <c r="AD91" s="116">
        <f>((S91+AD$3*2)*(T91+AD$3*2)*(U91+0.2))</f>
        <v>4.9207500000000008</v>
      </c>
      <c r="AE91" s="116">
        <f>(($S91+AE$3*2)*($T91+AE$3*2)*($U91+0.2))</f>
        <v>8.2687500000000007</v>
      </c>
      <c r="AF91" s="135">
        <v>500</v>
      </c>
      <c r="AG91" s="135"/>
    </row>
    <row r="92" spans="1:33" s="2" customFormat="1" x14ac:dyDescent="0.55000000000000004">
      <c r="A92" s="12" t="str">
        <f>VLOOKUP(B92,[1]матер!$B$4:$K$2150,10,FALSE)</f>
        <v>00-00001917</v>
      </c>
      <c r="B92" s="21" t="s">
        <v>120</v>
      </c>
      <c r="C92" s="14" t="s">
        <v>23</v>
      </c>
      <c r="D92" s="15">
        <v>1</v>
      </c>
      <c r="E92" s="16">
        <v>90000</v>
      </c>
      <c r="F92" s="16">
        <v>81000</v>
      </c>
      <c r="G92" s="16" t="s">
        <v>18</v>
      </c>
      <c r="H92" s="77"/>
      <c r="I92" s="21">
        <v>4</v>
      </c>
      <c r="J92" s="44"/>
      <c r="K92" s="21" t="s">
        <v>27</v>
      </c>
      <c r="L92" s="134">
        <v>800</v>
      </c>
      <c r="M92" s="133" t="s">
        <v>17</v>
      </c>
      <c r="N92" s="116">
        <f t="shared" si="5"/>
        <v>62999.999999999993</v>
      </c>
      <c r="O92" s="132">
        <v>15000</v>
      </c>
      <c r="P92" s="132">
        <v>7500</v>
      </c>
      <c r="Q92" s="132">
        <v>12500</v>
      </c>
      <c r="R92" s="135"/>
      <c r="S92" s="135">
        <v>0.95</v>
      </c>
      <c r="T92" s="135">
        <v>0.95</v>
      </c>
      <c r="U92" s="135">
        <v>2.5</v>
      </c>
      <c r="V92" s="116">
        <f t="shared" si="6"/>
        <v>4</v>
      </c>
      <c r="W92" s="116">
        <f t="shared" si="7"/>
        <v>1.5</v>
      </c>
      <c r="X92" s="116">
        <f>AD92-$S92*$T92*$U92</f>
        <v>2.6645000000000008</v>
      </c>
      <c r="Y92" s="116">
        <f>AE92-$S92*$T92*$U92</f>
        <v>6.0125000000000011</v>
      </c>
      <c r="Z92" s="116"/>
      <c r="AA92" s="116"/>
      <c r="AB92" s="116"/>
      <c r="AC92" s="116"/>
      <c r="AD92" s="116">
        <f>((S92+AD$3*2)*(T92+AD$3*2)*(U92+0.2))</f>
        <v>4.9207500000000008</v>
      </c>
      <c r="AE92" s="116">
        <f>(($S92+AE$3*2)*($T92+AE$3*2)*($U92+0.2))</f>
        <v>8.2687500000000007</v>
      </c>
      <c r="AF92" s="132">
        <v>500</v>
      </c>
      <c r="AG92" s="132"/>
    </row>
    <row r="93" spans="1:33" s="2" customFormat="1" x14ac:dyDescent="0.55000000000000004">
      <c r="A93" s="12" t="str">
        <f>VLOOKUP(B93,[1]матер!$B$4:$K$2150,10,FALSE)</f>
        <v>00-00001918</v>
      </c>
      <c r="B93" s="21" t="s">
        <v>121</v>
      </c>
      <c r="C93" s="14" t="s">
        <v>23</v>
      </c>
      <c r="D93" s="15">
        <v>1</v>
      </c>
      <c r="E93" s="16">
        <v>89700</v>
      </c>
      <c r="F93" s="16">
        <v>80730</v>
      </c>
      <c r="G93" s="16" t="s">
        <v>18</v>
      </c>
      <c r="H93" s="77"/>
      <c r="I93" s="21">
        <v>5</v>
      </c>
      <c r="J93" s="44"/>
      <c r="K93" s="21" t="s">
        <v>25</v>
      </c>
      <c r="L93" s="134">
        <v>800</v>
      </c>
      <c r="M93" s="133" t="s">
        <v>17</v>
      </c>
      <c r="N93" s="116">
        <f t="shared" si="5"/>
        <v>62789.999999999993</v>
      </c>
      <c r="O93" s="132">
        <v>16000</v>
      </c>
      <c r="P93" s="132">
        <v>7500</v>
      </c>
      <c r="Q93" s="132">
        <v>12500</v>
      </c>
      <c r="R93" s="135"/>
      <c r="S93" s="135">
        <v>1.1000000000000001</v>
      </c>
      <c r="T93" s="135">
        <v>1.2</v>
      </c>
      <c r="U93" s="135">
        <v>2.5</v>
      </c>
      <c r="V93" s="116">
        <f t="shared" si="6"/>
        <v>4</v>
      </c>
      <c r="W93" s="116">
        <f t="shared" si="7"/>
        <v>2.2000000000000002</v>
      </c>
      <c r="X93" s="116">
        <f>AD93-$S93*$T93*$U93</f>
        <v>3.180000000000001</v>
      </c>
      <c r="Y93" s="116">
        <f>AE93-$S93*$T93*$U93</f>
        <v>6.9600000000000009</v>
      </c>
      <c r="Z93" s="116"/>
      <c r="AA93" s="116"/>
      <c r="AB93" s="116"/>
      <c r="AC93" s="116"/>
      <c r="AD93" s="116">
        <f>((S93+AD$3*2)*(T93+AD$3*2)*(U93+0.2))</f>
        <v>6.4800000000000013</v>
      </c>
      <c r="AE93" s="116">
        <f>(($S93+AE$3*2)*($T93+AE$3*2)*($U93+0.2))</f>
        <v>10.260000000000002</v>
      </c>
      <c r="AF93" s="132">
        <v>500</v>
      </c>
      <c r="AG93" s="132"/>
    </row>
    <row r="94" spans="1:33" s="2" customFormat="1" x14ac:dyDescent="0.55000000000000004">
      <c r="A94" s="12" t="str">
        <f>VLOOKUP(B94,[1]матер!$B$4:$K$2150,10,FALSE)</f>
        <v>00-00001919</v>
      </c>
      <c r="B94" s="21" t="s">
        <v>122</v>
      </c>
      <c r="C94" s="14" t="s">
        <v>23</v>
      </c>
      <c r="D94" s="15">
        <v>1</v>
      </c>
      <c r="E94" s="16">
        <v>102000</v>
      </c>
      <c r="F94" s="16">
        <v>91800</v>
      </c>
      <c r="G94" s="16" t="s">
        <v>18</v>
      </c>
      <c r="H94" s="77"/>
      <c r="I94" s="21">
        <v>5</v>
      </c>
      <c r="J94" s="44"/>
      <c r="K94" s="21" t="s">
        <v>27</v>
      </c>
      <c r="L94" s="134">
        <v>800</v>
      </c>
      <c r="M94" s="133" t="s">
        <v>17</v>
      </c>
      <c r="N94" s="116">
        <f t="shared" si="5"/>
        <v>71400</v>
      </c>
      <c r="O94" s="132">
        <v>16000</v>
      </c>
      <c r="P94" s="132">
        <v>7500</v>
      </c>
      <c r="Q94" s="132">
        <v>12500</v>
      </c>
      <c r="R94" s="135"/>
      <c r="S94" s="135">
        <v>1</v>
      </c>
      <c r="T94" s="135">
        <v>1.2</v>
      </c>
      <c r="U94" s="135">
        <v>2.6</v>
      </c>
      <c r="V94" s="116">
        <f t="shared" si="6"/>
        <v>4</v>
      </c>
      <c r="W94" s="116">
        <f t="shared" si="7"/>
        <v>2.2000000000000002</v>
      </c>
      <c r="X94" s="116">
        <f>AD94-$S94*$T94*$U94</f>
        <v>3.1520000000000001</v>
      </c>
      <c r="Y94" s="116">
        <f>AE94-$S94*$T94*$U94</f>
        <v>6.9600000000000017</v>
      </c>
      <c r="Z94" s="116"/>
      <c r="AA94" s="116"/>
      <c r="AB94" s="116"/>
      <c r="AC94" s="116"/>
      <c r="AD94" s="116">
        <f>((S94+AD$3*2)*(T94+AD$3*2)*(U94+0.2))</f>
        <v>6.2720000000000002</v>
      </c>
      <c r="AE94" s="116">
        <f>(($S94+AE$3*2)*($T94+AE$3*2)*($U94+0.2))</f>
        <v>10.080000000000002</v>
      </c>
      <c r="AF94" s="132">
        <v>500</v>
      </c>
      <c r="AG94" s="132"/>
    </row>
    <row r="95" spans="1:33" s="2" customFormat="1" x14ac:dyDescent="0.55000000000000004">
      <c r="A95" s="12" t="str">
        <f>VLOOKUP(B95,[1]матер!$B$4:$K$2150,10,FALSE)</f>
        <v>00-00001920</v>
      </c>
      <c r="B95" s="21" t="s">
        <v>123</v>
      </c>
      <c r="C95" s="14" t="s">
        <v>23</v>
      </c>
      <c r="D95" s="15">
        <v>1</v>
      </c>
      <c r="E95" s="16">
        <v>113900</v>
      </c>
      <c r="F95" s="16">
        <v>102510</v>
      </c>
      <c r="G95" s="16" t="s">
        <v>18</v>
      </c>
      <c r="H95" s="77"/>
      <c r="I95" s="21">
        <v>5</v>
      </c>
      <c r="J95" s="44"/>
      <c r="K95" s="21" t="s">
        <v>25</v>
      </c>
      <c r="L95" s="134">
        <v>1400</v>
      </c>
      <c r="M95" s="133" t="s">
        <v>17</v>
      </c>
      <c r="N95" s="116">
        <f t="shared" si="5"/>
        <v>79730</v>
      </c>
      <c r="O95" s="132">
        <v>19000</v>
      </c>
      <c r="P95" s="132">
        <v>7500</v>
      </c>
      <c r="Q95" s="132">
        <v>12500</v>
      </c>
      <c r="R95" s="135"/>
      <c r="S95" s="135">
        <v>1.1000000000000001</v>
      </c>
      <c r="T95" s="135">
        <v>1.2</v>
      </c>
      <c r="U95" s="135">
        <v>3.1</v>
      </c>
      <c r="V95" s="116">
        <f t="shared" si="6"/>
        <v>4</v>
      </c>
      <c r="W95" s="116">
        <f t="shared" si="7"/>
        <v>2.2000000000000002</v>
      </c>
      <c r="X95" s="116">
        <f>AD95-$S95*$T95*$U95</f>
        <v>3.8280000000000012</v>
      </c>
      <c r="Y95" s="116">
        <f>AE95-$S95*$T95*$U95</f>
        <v>8.4480000000000022</v>
      </c>
      <c r="Z95" s="116"/>
      <c r="AA95" s="116"/>
      <c r="AB95" s="116"/>
      <c r="AC95" s="116"/>
      <c r="AD95" s="116">
        <f>((S95+AD$3*2)*(T95+AD$3*2)*(U95+0.2))</f>
        <v>7.9200000000000017</v>
      </c>
      <c r="AE95" s="116">
        <f>(($S95+AE$3*2)*($T95+AE$3*2)*($U95+0.2))</f>
        <v>12.540000000000003</v>
      </c>
      <c r="AF95" s="132">
        <v>800</v>
      </c>
      <c r="AG95" s="132"/>
    </row>
    <row r="96" spans="1:33" s="2" customFormat="1" x14ac:dyDescent="0.55000000000000004">
      <c r="A96" s="12" t="str">
        <f>VLOOKUP(B96,[1]матер!$B$4:$K$2150,10,FALSE)</f>
        <v>00-00001921</v>
      </c>
      <c r="B96" s="21" t="s">
        <v>124</v>
      </c>
      <c r="C96" s="14" t="s">
        <v>23</v>
      </c>
      <c r="D96" s="15">
        <v>1</v>
      </c>
      <c r="E96" s="16">
        <v>127900</v>
      </c>
      <c r="F96" s="16">
        <v>115110</v>
      </c>
      <c r="G96" s="16" t="s">
        <v>18</v>
      </c>
      <c r="H96" s="77"/>
      <c r="I96" s="21">
        <v>5</v>
      </c>
      <c r="J96" s="44"/>
      <c r="K96" s="21" t="s">
        <v>27</v>
      </c>
      <c r="L96" s="134">
        <v>1400</v>
      </c>
      <c r="M96" s="133" t="s">
        <v>17</v>
      </c>
      <c r="N96" s="116">
        <f t="shared" si="5"/>
        <v>89530</v>
      </c>
      <c r="O96" s="132">
        <v>19000</v>
      </c>
      <c r="P96" s="132">
        <v>7500</v>
      </c>
      <c r="Q96" s="132">
        <v>12500</v>
      </c>
      <c r="R96" s="135"/>
      <c r="S96" s="135">
        <v>1.1000000000000001</v>
      </c>
      <c r="T96" s="135">
        <v>1.2</v>
      </c>
      <c r="U96" s="135">
        <v>3.1</v>
      </c>
      <c r="V96" s="116">
        <f t="shared" si="6"/>
        <v>4</v>
      </c>
      <c r="W96" s="116">
        <f t="shared" si="7"/>
        <v>2.2000000000000002</v>
      </c>
      <c r="X96" s="116">
        <f>AD96-$S96*$T96*$U96</f>
        <v>3.8280000000000012</v>
      </c>
      <c r="Y96" s="116">
        <f>AE96-$S96*$T96*$U96</f>
        <v>8.4480000000000022</v>
      </c>
      <c r="Z96" s="116"/>
      <c r="AA96" s="116"/>
      <c r="AB96" s="116"/>
      <c r="AC96" s="116"/>
      <c r="AD96" s="116">
        <f>((S96+AD$3*2)*(T96+AD$3*2)*(U96+0.2))</f>
        <v>7.9200000000000017</v>
      </c>
      <c r="AE96" s="116">
        <f>(($S96+AE$3*2)*($T96+AE$3*2)*($U96+0.2))</f>
        <v>12.540000000000003</v>
      </c>
      <c r="AF96" s="132">
        <v>800</v>
      </c>
      <c r="AG96" s="132"/>
    </row>
    <row r="97" spans="1:33" s="2" customFormat="1" x14ac:dyDescent="0.55000000000000004">
      <c r="A97" s="12" t="str">
        <f>VLOOKUP(B97,[1]матер!$B$4:$K$2150,10,FALSE)</f>
        <v>00-00001922</v>
      </c>
      <c r="B97" s="21" t="s">
        <v>125</v>
      </c>
      <c r="C97" s="14" t="s">
        <v>23</v>
      </c>
      <c r="D97" s="15">
        <v>1</v>
      </c>
      <c r="E97" s="16">
        <v>96600</v>
      </c>
      <c r="F97" s="16">
        <v>86940</v>
      </c>
      <c r="G97" s="16" t="s">
        <v>18</v>
      </c>
      <c r="H97" s="77"/>
      <c r="I97" s="21">
        <v>6</v>
      </c>
      <c r="J97" s="44"/>
      <c r="K97" s="21" t="s">
        <v>25</v>
      </c>
      <c r="L97" s="134">
        <v>800</v>
      </c>
      <c r="M97" s="133" t="s">
        <v>17</v>
      </c>
      <c r="N97" s="116">
        <f t="shared" si="5"/>
        <v>67620</v>
      </c>
      <c r="O97" s="132">
        <v>16000</v>
      </c>
      <c r="P97" s="132">
        <v>7500</v>
      </c>
      <c r="Q97" s="132">
        <v>12500</v>
      </c>
      <c r="R97" s="135"/>
      <c r="S97" s="135">
        <v>1.2</v>
      </c>
      <c r="T97" s="135">
        <v>1.2</v>
      </c>
      <c r="U97" s="135">
        <v>2.5499999999999998</v>
      </c>
      <c r="V97" s="116">
        <f t="shared" si="6"/>
        <v>4</v>
      </c>
      <c r="W97" s="116">
        <f t="shared" si="7"/>
        <v>2.5</v>
      </c>
      <c r="X97" s="116">
        <f>AD97-$S97*$T97*$U97</f>
        <v>3.3680000000000012</v>
      </c>
      <c r="Y97" s="116">
        <f>AE97-$S97*$T97*$U97</f>
        <v>7.3280000000000003</v>
      </c>
      <c r="Z97" s="116"/>
      <c r="AA97" s="116"/>
      <c r="AB97" s="116"/>
      <c r="AC97" s="116"/>
      <c r="AD97" s="116">
        <f>((S97+AD$3*2)*(T97+AD$3*2)*(U97+0.2))</f>
        <v>7.0400000000000009</v>
      </c>
      <c r="AE97" s="116">
        <f>(($S97+AE$3*2)*($T97+AE$3*2)*($U97+0.2))</f>
        <v>11</v>
      </c>
      <c r="AF97" s="132">
        <v>500</v>
      </c>
      <c r="AG97" s="132"/>
    </row>
    <row r="98" spans="1:33" s="2" customFormat="1" x14ac:dyDescent="0.55000000000000004">
      <c r="A98" s="12" t="str">
        <f>VLOOKUP(B98,[1]матер!$B$4:$K$2150,10,FALSE)</f>
        <v>00-00001923</v>
      </c>
      <c r="B98" s="21" t="s">
        <v>126</v>
      </c>
      <c r="C98" s="14" t="s">
        <v>23</v>
      </c>
      <c r="D98" s="15">
        <v>1</v>
      </c>
      <c r="E98" s="16">
        <v>107200</v>
      </c>
      <c r="F98" s="16">
        <v>96480</v>
      </c>
      <c r="G98" s="16" t="s">
        <v>18</v>
      </c>
      <c r="H98" s="77"/>
      <c r="I98" s="21">
        <v>6</v>
      </c>
      <c r="J98" s="44"/>
      <c r="K98" s="21" t="s">
        <v>27</v>
      </c>
      <c r="L98" s="134">
        <v>800</v>
      </c>
      <c r="M98" s="133" t="s">
        <v>17</v>
      </c>
      <c r="N98" s="116">
        <f t="shared" si="5"/>
        <v>75040</v>
      </c>
      <c r="O98" s="132">
        <v>16000</v>
      </c>
      <c r="P98" s="132">
        <v>7500</v>
      </c>
      <c r="Q98" s="132">
        <v>12500</v>
      </c>
      <c r="R98" s="135"/>
      <c r="S98" s="135">
        <v>1.1000000000000001</v>
      </c>
      <c r="T98" s="135">
        <v>1.2</v>
      </c>
      <c r="U98" s="135">
        <v>2.6</v>
      </c>
      <c r="V98" s="116">
        <f t="shared" si="6"/>
        <v>4</v>
      </c>
      <c r="W98" s="116">
        <f t="shared" si="7"/>
        <v>2.4</v>
      </c>
      <c r="X98" s="116">
        <f>AD98-$S98*$T98*$U98</f>
        <v>3.2880000000000011</v>
      </c>
      <c r="Y98" s="116">
        <f>AE98-$S98*$T98*$U98</f>
        <v>7.208000000000002</v>
      </c>
      <c r="Z98" s="116"/>
      <c r="AA98" s="116"/>
      <c r="AB98" s="116"/>
      <c r="AC98" s="116"/>
      <c r="AD98" s="116">
        <f>((S98+AD$3*2)*(T98+AD$3*2)*(U98+0.2))</f>
        <v>6.7200000000000015</v>
      </c>
      <c r="AE98" s="116">
        <f>(($S98+AE$3*2)*($T98+AE$3*2)*($U98+0.2))</f>
        <v>10.640000000000002</v>
      </c>
      <c r="AF98" s="132">
        <v>500</v>
      </c>
      <c r="AG98" s="132"/>
    </row>
    <row r="99" spans="1:33" s="2" customFormat="1" x14ac:dyDescent="0.55000000000000004">
      <c r="A99" s="12" t="str">
        <f>VLOOKUP(B99,[1]матер!$B$4:$K$2150,10,FALSE)</f>
        <v>00-00001924</v>
      </c>
      <c r="B99" s="21" t="s">
        <v>127</v>
      </c>
      <c r="C99" s="14" t="s">
        <v>23</v>
      </c>
      <c r="D99" s="15">
        <v>1</v>
      </c>
      <c r="E99" s="16">
        <v>117400</v>
      </c>
      <c r="F99" s="16">
        <v>105660</v>
      </c>
      <c r="G99" s="16" t="s">
        <v>18</v>
      </c>
      <c r="H99" s="77"/>
      <c r="I99" s="21">
        <v>6</v>
      </c>
      <c r="J99" s="44"/>
      <c r="K99" s="21" t="s">
        <v>25</v>
      </c>
      <c r="L99" s="134">
        <v>1400</v>
      </c>
      <c r="M99" s="133" t="s">
        <v>17</v>
      </c>
      <c r="N99" s="116">
        <f t="shared" si="5"/>
        <v>82180</v>
      </c>
      <c r="O99" s="132">
        <v>19000</v>
      </c>
      <c r="P99" s="132">
        <v>7500</v>
      </c>
      <c r="Q99" s="132">
        <v>12500</v>
      </c>
      <c r="R99" s="135"/>
      <c r="S99" s="135">
        <v>1.2</v>
      </c>
      <c r="T99" s="135">
        <v>1</v>
      </c>
      <c r="U99" s="135">
        <v>3.1</v>
      </c>
      <c r="V99" s="116">
        <f t="shared" si="6"/>
        <v>4</v>
      </c>
      <c r="W99" s="116">
        <f t="shared" si="7"/>
        <v>2</v>
      </c>
      <c r="X99" s="116">
        <f>AD99-$S99*$T99*$U99</f>
        <v>3.6719999999999997</v>
      </c>
      <c r="Y99" s="116">
        <f>AE99-$S99*$T99*$U99</f>
        <v>8.16</v>
      </c>
      <c r="Z99" s="116"/>
      <c r="AA99" s="116"/>
      <c r="AB99" s="116"/>
      <c r="AC99" s="116"/>
      <c r="AD99" s="116">
        <f>((S99+AD$3*2)*(T99+AD$3*2)*(U99+0.2))</f>
        <v>7.3919999999999995</v>
      </c>
      <c r="AE99" s="116">
        <f>(($S99+AE$3*2)*($T99+AE$3*2)*($U99+0.2))</f>
        <v>11.88</v>
      </c>
      <c r="AF99" s="132">
        <v>800</v>
      </c>
      <c r="AG99" s="132"/>
    </row>
    <row r="100" spans="1:33" s="2" customFormat="1" x14ac:dyDescent="0.55000000000000004">
      <c r="A100" s="12" t="str">
        <f>VLOOKUP(B100,[1]матер!$B$4:$K$2150,10,FALSE)</f>
        <v>00-00001925</v>
      </c>
      <c r="B100" s="21" t="s">
        <v>128</v>
      </c>
      <c r="C100" s="14" t="s">
        <v>23</v>
      </c>
      <c r="D100" s="15">
        <v>1</v>
      </c>
      <c r="E100" s="16">
        <v>131200</v>
      </c>
      <c r="F100" s="16">
        <v>118080</v>
      </c>
      <c r="G100" s="16" t="s">
        <v>18</v>
      </c>
      <c r="H100" s="77"/>
      <c r="I100" s="21">
        <v>6</v>
      </c>
      <c r="J100" s="44"/>
      <c r="K100" s="21" t="s">
        <v>27</v>
      </c>
      <c r="L100" s="134">
        <v>1400</v>
      </c>
      <c r="M100" s="133" t="s">
        <v>17</v>
      </c>
      <c r="N100" s="116">
        <f t="shared" si="5"/>
        <v>91840</v>
      </c>
      <c r="O100" s="132">
        <v>19000</v>
      </c>
      <c r="P100" s="132">
        <v>7500</v>
      </c>
      <c r="Q100" s="132">
        <v>12500</v>
      </c>
      <c r="R100" s="135"/>
      <c r="S100" s="135">
        <v>1.2</v>
      </c>
      <c r="T100" s="135">
        <v>1</v>
      </c>
      <c r="U100" s="135">
        <v>3.1</v>
      </c>
      <c r="V100" s="116">
        <f t="shared" si="6"/>
        <v>4</v>
      </c>
      <c r="W100" s="116">
        <f t="shared" si="7"/>
        <v>2</v>
      </c>
      <c r="X100" s="116">
        <f>AD100-$S100*$T100*$U100</f>
        <v>3.6719999999999997</v>
      </c>
      <c r="Y100" s="116">
        <f>AE100-$S100*$T100*$U100</f>
        <v>8.16</v>
      </c>
      <c r="Z100" s="116"/>
      <c r="AA100" s="116"/>
      <c r="AB100" s="116"/>
      <c r="AC100" s="116"/>
      <c r="AD100" s="116">
        <f>((S100+AD$3*2)*(T100+AD$3*2)*(U100+0.2))</f>
        <v>7.3919999999999995</v>
      </c>
      <c r="AE100" s="116">
        <f>(($S100+AE$3*2)*($T100+AE$3*2)*($U100+0.2))</f>
        <v>11.88</v>
      </c>
      <c r="AF100" s="132">
        <v>800</v>
      </c>
      <c r="AG100" s="132"/>
    </row>
    <row r="101" spans="1:33" s="2" customFormat="1" x14ac:dyDescent="0.55000000000000004">
      <c r="A101" s="12" t="str">
        <f>VLOOKUP(B101,[1]матер!$B$4:$K$2150,10,FALSE)</f>
        <v>00-00001926</v>
      </c>
      <c r="B101" s="21" t="s">
        <v>129</v>
      </c>
      <c r="C101" s="14" t="s">
        <v>23</v>
      </c>
      <c r="D101" s="15">
        <v>1</v>
      </c>
      <c r="E101" s="16">
        <v>116900</v>
      </c>
      <c r="F101" s="16">
        <v>105210</v>
      </c>
      <c r="G101" s="16" t="s">
        <v>18</v>
      </c>
      <c r="H101" s="77"/>
      <c r="I101" s="21">
        <v>8</v>
      </c>
      <c r="J101" s="44"/>
      <c r="K101" s="21" t="s">
        <v>25</v>
      </c>
      <c r="L101" s="134">
        <v>800</v>
      </c>
      <c r="M101" s="133" t="s">
        <v>17</v>
      </c>
      <c r="N101" s="116">
        <f t="shared" si="5"/>
        <v>81830</v>
      </c>
      <c r="O101" s="132">
        <v>18000</v>
      </c>
      <c r="P101" s="132">
        <v>8500</v>
      </c>
      <c r="Q101" s="132">
        <v>13500</v>
      </c>
      <c r="R101" s="135"/>
      <c r="S101" s="135">
        <v>1.6</v>
      </c>
      <c r="T101" s="135">
        <v>1.2</v>
      </c>
      <c r="U101" s="135">
        <v>2.5</v>
      </c>
      <c r="V101" s="116">
        <f t="shared" si="6"/>
        <v>5</v>
      </c>
      <c r="W101" s="116">
        <f t="shared" si="7"/>
        <v>3.3</v>
      </c>
      <c r="X101" s="116">
        <f>AD101-$S101*$T101*$U101</f>
        <v>3.8400000000000007</v>
      </c>
      <c r="Y101" s="116">
        <f>AE101-$S101*$T101*$U101</f>
        <v>8.1600000000000037</v>
      </c>
      <c r="Z101" s="116"/>
      <c r="AA101" s="116"/>
      <c r="AB101" s="116"/>
      <c r="AC101" s="116"/>
      <c r="AD101" s="116">
        <f>((S101+AD$3*2)*(T101+AD$3*2)*(U101+0.2))</f>
        <v>8.64</v>
      </c>
      <c r="AE101" s="116">
        <f>(($S101+AE$3*2)*($T101+AE$3*2)*($U101+0.2))</f>
        <v>12.960000000000003</v>
      </c>
      <c r="AF101" s="132">
        <v>500</v>
      </c>
      <c r="AG101" s="132"/>
    </row>
    <row r="102" spans="1:33" s="2" customFormat="1" x14ac:dyDescent="0.55000000000000004">
      <c r="A102" s="12" t="str">
        <f>VLOOKUP(B102,[1]матер!$B$4:$K$2150,10,FALSE)</f>
        <v>00-00001927</v>
      </c>
      <c r="B102" s="21" t="s">
        <v>130</v>
      </c>
      <c r="C102" s="14" t="s">
        <v>23</v>
      </c>
      <c r="D102" s="15">
        <v>1</v>
      </c>
      <c r="E102" s="16">
        <v>129100</v>
      </c>
      <c r="F102" s="16">
        <v>116190</v>
      </c>
      <c r="G102" s="16" t="s">
        <v>18</v>
      </c>
      <c r="H102" s="77"/>
      <c r="I102" s="21">
        <v>8</v>
      </c>
      <c r="J102" s="44"/>
      <c r="K102" s="21" t="s">
        <v>27</v>
      </c>
      <c r="L102" s="134">
        <v>800</v>
      </c>
      <c r="M102" s="133" t="s">
        <v>17</v>
      </c>
      <c r="N102" s="116">
        <f t="shared" si="5"/>
        <v>90370</v>
      </c>
      <c r="O102" s="132">
        <v>18000</v>
      </c>
      <c r="P102" s="132">
        <v>8500</v>
      </c>
      <c r="Q102" s="132">
        <v>13500</v>
      </c>
      <c r="R102" s="135"/>
      <c r="S102" s="135">
        <v>1.6</v>
      </c>
      <c r="T102" s="135">
        <v>1.2</v>
      </c>
      <c r="U102" s="135">
        <v>2.6</v>
      </c>
      <c r="V102" s="116">
        <f t="shared" si="6"/>
        <v>5</v>
      </c>
      <c r="W102" s="116">
        <f t="shared" si="7"/>
        <v>3.5</v>
      </c>
      <c r="X102" s="116">
        <f>AD102-$S102*$T102*$U102</f>
        <v>3.9680000000000009</v>
      </c>
      <c r="Y102" s="116">
        <f>AE102-$S102*$T102*$U102</f>
        <v>8.448000000000004</v>
      </c>
      <c r="Z102" s="116"/>
      <c r="AA102" s="116"/>
      <c r="AB102" s="116"/>
      <c r="AC102" s="116"/>
      <c r="AD102" s="116">
        <f>((S102+AD$3*2)*(T102+AD$3*2)*(U102+0.2))</f>
        <v>8.9600000000000009</v>
      </c>
      <c r="AE102" s="116">
        <f>(($S102+AE$3*2)*($T102+AE$3*2)*($U102+0.2))</f>
        <v>13.440000000000003</v>
      </c>
      <c r="AF102" s="132">
        <v>500</v>
      </c>
      <c r="AG102" s="132"/>
    </row>
    <row r="103" spans="1:33" s="2" customFormat="1" x14ac:dyDescent="0.55000000000000004">
      <c r="A103" s="12" t="str">
        <f>VLOOKUP(B103,[1]матер!$B$4:$K$2150,10,FALSE)</f>
        <v>00-00001928</v>
      </c>
      <c r="B103" s="21" t="s">
        <v>131</v>
      </c>
      <c r="C103" s="14" t="s">
        <v>23</v>
      </c>
      <c r="D103" s="15">
        <v>1</v>
      </c>
      <c r="E103" s="16">
        <v>133100</v>
      </c>
      <c r="F103" s="16">
        <v>119790</v>
      </c>
      <c r="G103" s="16" t="s">
        <v>18</v>
      </c>
      <c r="H103" s="77"/>
      <c r="I103" s="21">
        <v>8</v>
      </c>
      <c r="J103" s="44"/>
      <c r="K103" s="21" t="s">
        <v>25</v>
      </c>
      <c r="L103" s="134">
        <v>1400</v>
      </c>
      <c r="M103" s="133" t="s">
        <v>17</v>
      </c>
      <c r="N103" s="116">
        <f t="shared" si="5"/>
        <v>93170</v>
      </c>
      <c r="O103" s="132">
        <v>21000</v>
      </c>
      <c r="P103" s="132">
        <v>8500</v>
      </c>
      <c r="Q103" s="132">
        <v>13500</v>
      </c>
      <c r="R103" s="135"/>
      <c r="S103" s="135">
        <v>1.6</v>
      </c>
      <c r="T103" s="135">
        <v>1.2</v>
      </c>
      <c r="U103" s="135">
        <v>3.1</v>
      </c>
      <c r="V103" s="116">
        <f t="shared" si="6"/>
        <v>5</v>
      </c>
      <c r="W103" s="116">
        <f t="shared" si="7"/>
        <v>3.3</v>
      </c>
      <c r="X103" s="116">
        <f>AD103-$S103*$T103*$U103</f>
        <v>4.6080000000000023</v>
      </c>
      <c r="Y103" s="116">
        <f>AE103-$S103*$T103*$U103</f>
        <v>9.8880000000000035</v>
      </c>
      <c r="Z103" s="116"/>
      <c r="AA103" s="116"/>
      <c r="AB103" s="116"/>
      <c r="AC103" s="116"/>
      <c r="AD103" s="116">
        <f>((S103+AD$3*2)*(T103+AD$3*2)*(U103+0.2))</f>
        <v>10.560000000000002</v>
      </c>
      <c r="AE103" s="116">
        <f>(($S103+AE$3*2)*($T103+AE$3*2)*($U103+0.2))</f>
        <v>15.840000000000003</v>
      </c>
      <c r="AF103" s="132">
        <v>800</v>
      </c>
      <c r="AG103" s="132"/>
    </row>
    <row r="104" spans="1:33" s="2" customFormat="1" x14ac:dyDescent="0.55000000000000004">
      <c r="A104" s="12" t="str">
        <f>VLOOKUP(B104,[1]матер!$B$4:$K$2150,10,FALSE)</f>
        <v>00-00001929</v>
      </c>
      <c r="B104" s="21" t="s">
        <v>132</v>
      </c>
      <c r="C104" s="14" t="s">
        <v>23</v>
      </c>
      <c r="D104" s="15">
        <v>1</v>
      </c>
      <c r="E104" s="16">
        <v>146900</v>
      </c>
      <c r="F104" s="16">
        <v>132210</v>
      </c>
      <c r="G104" s="16" t="s">
        <v>18</v>
      </c>
      <c r="H104" s="77"/>
      <c r="I104" s="21">
        <v>8</v>
      </c>
      <c r="J104" s="44"/>
      <c r="K104" s="21" t="s">
        <v>27</v>
      </c>
      <c r="L104" s="134">
        <v>1400</v>
      </c>
      <c r="M104" s="133" t="s">
        <v>17</v>
      </c>
      <c r="N104" s="116">
        <f t="shared" si="5"/>
        <v>102830</v>
      </c>
      <c r="O104" s="132">
        <v>21000</v>
      </c>
      <c r="P104" s="132">
        <v>8500</v>
      </c>
      <c r="Q104" s="132">
        <v>13500</v>
      </c>
      <c r="R104" s="135"/>
      <c r="S104" s="135">
        <v>1.6</v>
      </c>
      <c r="T104" s="135">
        <v>1.5</v>
      </c>
      <c r="U104" s="135">
        <v>3.1</v>
      </c>
      <c r="V104" s="116">
        <f t="shared" si="6"/>
        <v>6</v>
      </c>
      <c r="W104" s="116">
        <f t="shared" si="7"/>
        <v>4.0999999999999996</v>
      </c>
      <c r="X104" s="116">
        <f>AD104-$S104*$T104*$U104</f>
        <v>5.0999999999999996</v>
      </c>
      <c r="Y104" s="116">
        <f>AE104-$S104*$T104*$U104</f>
        <v>10.776000000000003</v>
      </c>
      <c r="Z104" s="116"/>
      <c r="AA104" s="116"/>
      <c r="AB104" s="116"/>
      <c r="AC104" s="116"/>
      <c r="AD104" s="116">
        <f>((S104+AD$3*2)*(T104+AD$3*2)*(U104+0.2))</f>
        <v>12.540000000000001</v>
      </c>
      <c r="AE104" s="116">
        <f>(($S104+AE$3*2)*($T104+AE$3*2)*($U104+0.2))</f>
        <v>18.216000000000005</v>
      </c>
      <c r="AF104" s="132">
        <v>800</v>
      </c>
      <c r="AG104" s="132"/>
    </row>
    <row r="105" spans="1:33" s="2" customFormat="1" x14ac:dyDescent="0.55000000000000004">
      <c r="A105" s="12" t="str">
        <f>VLOOKUP(B105,[1]матер!$B$4:$K$2150,10,FALSE)</f>
        <v>00-00001930</v>
      </c>
      <c r="B105" s="21" t="s">
        <v>133</v>
      </c>
      <c r="C105" s="14" t="s">
        <v>23</v>
      </c>
      <c r="D105" s="15">
        <v>1</v>
      </c>
      <c r="E105" s="16">
        <v>147500</v>
      </c>
      <c r="F105" s="16">
        <v>132750</v>
      </c>
      <c r="G105" s="16" t="s">
        <v>18</v>
      </c>
      <c r="H105" s="77"/>
      <c r="I105" s="21">
        <v>8</v>
      </c>
      <c r="J105" s="44"/>
      <c r="K105" s="21" t="s">
        <v>25</v>
      </c>
      <c r="L105" s="134">
        <v>1400</v>
      </c>
      <c r="M105" s="133" t="s">
        <v>17</v>
      </c>
      <c r="N105" s="116">
        <f t="shared" si="5"/>
        <v>103250</v>
      </c>
      <c r="O105" s="132">
        <v>21000</v>
      </c>
      <c r="P105" s="132">
        <v>8500</v>
      </c>
      <c r="Q105" s="132">
        <v>13500</v>
      </c>
      <c r="R105" s="135"/>
      <c r="S105" s="135">
        <v>0</v>
      </c>
      <c r="T105" s="135">
        <v>0</v>
      </c>
      <c r="U105" s="135">
        <v>0</v>
      </c>
      <c r="V105" s="116">
        <f t="shared" si="6"/>
        <v>0</v>
      </c>
      <c r="W105" s="116">
        <f t="shared" si="7"/>
        <v>0</v>
      </c>
      <c r="X105" s="116">
        <f>AD105-$S105*$T105*$U105</f>
        <v>3.2000000000000008E-2</v>
      </c>
      <c r="Y105" s="116">
        <f>AE105-$S105*$T105*$U105</f>
        <v>0.12800000000000003</v>
      </c>
      <c r="Z105" s="116"/>
      <c r="AA105" s="116"/>
      <c r="AB105" s="116"/>
      <c r="AC105" s="116"/>
      <c r="AD105" s="116">
        <f>((S105+AD$3*2)*(T105+AD$3*2)*(U105+0.2))</f>
        <v>3.2000000000000008E-2</v>
      </c>
      <c r="AE105" s="116">
        <f>(($S105+AE$3*2)*($T105+AE$3*2)*($U105+0.2))</f>
        <v>0.12800000000000003</v>
      </c>
      <c r="AF105" s="132">
        <v>800</v>
      </c>
      <c r="AG105" s="132"/>
    </row>
    <row r="106" spans="1:33" s="2" customFormat="1" x14ac:dyDescent="0.55000000000000004">
      <c r="A106" s="12" t="str">
        <f>VLOOKUP(B106,[1]матер!$B$4:$K$2150,10,FALSE)</f>
        <v>00-00001931</v>
      </c>
      <c r="B106" s="21" t="s">
        <v>134</v>
      </c>
      <c r="C106" s="14" t="s">
        <v>23</v>
      </c>
      <c r="D106" s="15">
        <v>1</v>
      </c>
      <c r="E106" s="16">
        <v>161300</v>
      </c>
      <c r="F106" s="16">
        <v>145170</v>
      </c>
      <c r="G106" s="16" t="s">
        <v>18</v>
      </c>
      <c r="H106" s="77"/>
      <c r="I106" s="21">
        <v>8</v>
      </c>
      <c r="J106" s="44"/>
      <c r="K106" s="21" t="s">
        <v>27</v>
      </c>
      <c r="L106" s="134">
        <v>1400</v>
      </c>
      <c r="M106" s="133" t="s">
        <v>17</v>
      </c>
      <c r="N106" s="116">
        <f t="shared" si="5"/>
        <v>112910</v>
      </c>
      <c r="O106" s="132">
        <v>21000</v>
      </c>
      <c r="P106" s="132">
        <v>8500</v>
      </c>
      <c r="Q106" s="132">
        <v>13500</v>
      </c>
      <c r="R106" s="135"/>
      <c r="S106" s="135">
        <v>0</v>
      </c>
      <c r="T106" s="135">
        <v>0</v>
      </c>
      <c r="U106" s="135">
        <v>0</v>
      </c>
      <c r="V106" s="116">
        <f t="shared" si="6"/>
        <v>0</v>
      </c>
      <c r="W106" s="116">
        <f t="shared" si="7"/>
        <v>0</v>
      </c>
      <c r="X106" s="116">
        <f>AD106-$S106*$T106*$U106</f>
        <v>3.2000000000000008E-2</v>
      </c>
      <c r="Y106" s="116">
        <f>AE106-$S106*$T106*$U106</f>
        <v>0.12800000000000003</v>
      </c>
      <c r="Z106" s="116"/>
      <c r="AA106" s="116"/>
      <c r="AB106" s="116"/>
      <c r="AC106" s="116"/>
      <c r="AD106" s="116">
        <f>((S106+AD$3*2)*(T106+AD$3*2)*(U106+0.2))</f>
        <v>3.2000000000000008E-2</v>
      </c>
      <c r="AE106" s="116">
        <f>(($S106+AE$3*2)*($T106+AE$3*2)*($U106+0.2))</f>
        <v>0.12800000000000003</v>
      </c>
      <c r="AF106" s="132">
        <v>800</v>
      </c>
      <c r="AG106" s="132"/>
    </row>
    <row r="107" spans="1:33" s="2" customFormat="1" x14ac:dyDescent="0.55000000000000004">
      <c r="A107" s="12" t="str">
        <f>VLOOKUP(B107,[1]матер!$B$4:$K$2150,10,FALSE)</f>
        <v>00-00001932</v>
      </c>
      <c r="B107" s="21" t="s">
        <v>135</v>
      </c>
      <c r="C107" s="14" t="s">
        <v>23</v>
      </c>
      <c r="D107" s="15">
        <v>1</v>
      </c>
      <c r="E107" s="16">
        <v>121700</v>
      </c>
      <c r="F107" s="16">
        <v>109530</v>
      </c>
      <c r="G107" s="16" t="s">
        <v>18</v>
      </c>
      <c r="H107" s="77"/>
      <c r="I107" s="21">
        <v>9</v>
      </c>
      <c r="J107" s="44"/>
      <c r="K107" s="21" t="s">
        <v>25</v>
      </c>
      <c r="L107" s="134">
        <v>800</v>
      </c>
      <c r="M107" s="133" t="s">
        <v>17</v>
      </c>
      <c r="N107" s="116">
        <f t="shared" si="5"/>
        <v>85190</v>
      </c>
      <c r="O107" s="132">
        <v>19500</v>
      </c>
      <c r="P107" s="132">
        <v>9500</v>
      </c>
      <c r="Q107" s="132">
        <v>14500</v>
      </c>
      <c r="R107" s="135"/>
      <c r="S107" s="135">
        <v>1.6</v>
      </c>
      <c r="T107" s="135">
        <v>1.2</v>
      </c>
      <c r="U107" s="135">
        <v>2.5499999999999998</v>
      </c>
      <c r="V107" s="116">
        <f t="shared" si="6"/>
        <v>5</v>
      </c>
      <c r="W107" s="116">
        <f t="shared" si="7"/>
        <v>3.4</v>
      </c>
      <c r="X107" s="116">
        <f>AD107-$S107*$T107*$U107</f>
        <v>3.9040000000000008</v>
      </c>
      <c r="Y107" s="116">
        <f>AE107-$S107*$T107*$U107</f>
        <v>8.304000000000002</v>
      </c>
      <c r="Z107" s="116"/>
      <c r="AA107" s="116"/>
      <c r="AB107" s="116"/>
      <c r="AC107" s="116"/>
      <c r="AD107" s="116">
        <f>((S107+AD$3*2)*(T107+AD$3*2)*(U107+0.2))</f>
        <v>8.8000000000000007</v>
      </c>
      <c r="AE107" s="116">
        <f>(($S107+AE$3*2)*($T107+AE$3*2)*($U107+0.2))</f>
        <v>13.200000000000003</v>
      </c>
      <c r="AF107" s="132">
        <v>500</v>
      </c>
      <c r="AG107" s="132"/>
    </row>
    <row r="108" spans="1:33" s="2" customFormat="1" x14ac:dyDescent="0.55000000000000004">
      <c r="A108" s="12" t="str">
        <f>VLOOKUP(B108,[1]матер!$B$4:$K$2150,10,FALSE)</f>
        <v>00-00001933</v>
      </c>
      <c r="B108" s="21" t="s">
        <v>136</v>
      </c>
      <c r="C108" s="14" t="s">
        <v>23</v>
      </c>
      <c r="D108" s="15">
        <v>1</v>
      </c>
      <c r="E108" s="16">
        <v>131900</v>
      </c>
      <c r="F108" s="16">
        <v>118710</v>
      </c>
      <c r="G108" s="16" t="s">
        <v>18</v>
      </c>
      <c r="H108" s="77"/>
      <c r="I108" s="21">
        <v>9</v>
      </c>
      <c r="J108" s="44"/>
      <c r="K108" s="21" t="s">
        <v>27</v>
      </c>
      <c r="L108" s="134">
        <v>800</v>
      </c>
      <c r="M108" s="133" t="s">
        <v>17</v>
      </c>
      <c r="N108" s="116">
        <f t="shared" si="5"/>
        <v>92330</v>
      </c>
      <c r="O108" s="132">
        <v>19500</v>
      </c>
      <c r="P108" s="132">
        <v>9500</v>
      </c>
      <c r="Q108" s="132">
        <v>14500</v>
      </c>
      <c r="R108" s="135"/>
      <c r="S108" s="135">
        <v>1.6</v>
      </c>
      <c r="T108" s="135">
        <v>1.2</v>
      </c>
      <c r="U108" s="135">
        <v>2.6</v>
      </c>
      <c r="V108" s="116">
        <f t="shared" si="6"/>
        <v>5</v>
      </c>
      <c r="W108" s="116">
        <f t="shared" si="7"/>
        <v>3.5</v>
      </c>
      <c r="X108" s="116">
        <f>AD108-$S108*$T108*$U108</f>
        <v>3.9680000000000009</v>
      </c>
      <c r="Y108" s="116">
        <f>AE108-$S108*$T108*$U108</f>
        <v>8.448000000000004</v>
      </c>
      <c r="Z108" s="116"/>
      <c r="AA108" s="116"/>
      <c r="AB108" s="116"/>
      <c r="AC108" s="116"/>
      <c r="AD108" s="116">
        <f>((S108+AD$3*2)*(T108+AD$3*2)*(U108+0.2))</f>
        <v>8.9600000000000009</v>
      </c>
      <c r="AE108" s="116">
        <f>(($S108+AE$3*2)*($T108+AE$3*2)*($U108+0.2))</f>
        <v>13.440000000000003</v>
      </c>
      <c r="AF108" s="132">
        <v>500</v>
      </c>
      <c r="AG108" s="132"/>
    </row>
    <row r="109" spans="1:33" s="2" customFormat="1" x14ac:dyDescent="0.55000000000000004">
      <c r="A109" s="12" t="str">
        <f>VLOOKUP(B109,[1]матер!$B$4:$K$2150,10,FALSE)</f>
        <v>00-00001934</v>
      </c>
      <c r="B109" s="21" t="s">
        <v>137</v>
      </c>
      <c r="C109" s="14" t="s">
        <v>23</v>
      </c>
      <c r="D109" s="15">
        <v>1</v>
      </c>
      <c r="E109" s="16">
        <v>138500</v>
      </c>
      <c r="F109" s="16">
        <v>124650</v>
      </c>
      <c r="G109" s="16" t="s">
        <v>18</v>
      </c>
      <c r="H109" s="77"/>
      <c r="I109" s="21">
        <v>9</v>
      </c>
      <c r="J109" s="44"/>
      <c r="K109" s="21" t="s">
        <v>25</v>
      </c>
      <c r="L109" s="134">
        <v>1400</v>
      </c>
      <c r="M109" s="133" t="s">
        <v>17</v>
      </c>
      <c r="N109" s="116">
        <f t="shared" si="5"/>
        <v>96950</v>
      </c>
      <c r="O109" s="132">
        <v>22500</v>
      </c>
      <c r="P109" s="132">
        <v>9500</v>
      </c>
      <c r="Q109" s="132">
        <v>14500</v>
      </c>
      <c r="R109" s="135"/>
      <c r="S109" s="135">
        <v>1.6</v>
      </c>
      <c r="T109" s="135">
        <v>1.2</v>
      </c>
      <c r="U109" s="135">
        <v>3.1</v>
      </c>
      <c r="V109" s="116">
        <f t="shared" si="6"/>
        <v>5</v>
      </c>
      <c r="W109" s="116">
        <f t="shared" si="7"/>
        <v>3.3</v>
      </c>
      <c r="X109" s="116">
        <f>AD109-$S109*$T109*$U109</f>
        <v>4.6080000000000023</v>
      </c>
      <c r="Y109" s="116">
        <f>AE109-$S109*$T109*$U109</f>
        <v>9.8880000000000035</v>
      </c>
      <c r="Z109" s="116"/>
      <c r="AA109" s="116"/>
      <c r="AB109" s="116"/>
      <c r="AC109" s="116"/>
      <c r="AD109" s="116">
        <f>((S109+AD$3*2)*(T109+AD$3*2)*(U109+0.2))</f>
        <v>10.560000000000002</v>
      </c>
      <c r="AE109" s="116">
        <f>(($S109+AE$3*2)*($T109+AE$3*2)*($U109+0.2))</f>
        <v>15.840000000000003</v>
      </c>
      <c r="AF109" s="132">
        <v>800</v>
      </c>
      <c r="AG109" s="132"/>
    </row>
    <row r="110" spans="1:33" s="2" customFormat="1" x14ac:dyDescent="0.55000000000000004">
      <c r="A110" s="12" t="str">
        <f>VLOOKUP(B110,[1]матер!$B$4:$K$2150,10,FALSE)</f>
        <v>00-00001935</v>
      </c>
      <c r="B110" s="21" t="s">
        <v>138</v>
      </c>
      <c r="C110" s="14" t="s">
        <v>23</v>
      </c>
      <c r="D110" s="15">
        <v>1</v>
      </c>
      <c r="E110" s="16">
        <v>151000</v>
      </c>
      <c r="F110" s="16">
        <v>135900</v>
      </c>
      <c r="G110" s="16" t="s">
        <v>18</v>
      </c>
      <c r="H110" s="77"/>
      <c r="I110" s="21">
        <v>9</v>
      </c>
      <c r="J110" s="44"/>
      <c r="K110" s="21" t="s">
        <v>27</v>
      </c>
      <c r="L110" s="134">
        <v>1400</v>
      </c>
      <c r="M110" s="133" t="s">
        <v>17</v>
      </c>
      <c r="N110" s="116">
        <f t="shared" si="5"/>
        <v>105700</v>
      </c>
      <c r="O110" s="132">
        <v>22500</v>
      </c>
      <c r="P110" s="132">
        <v>9500</v>
      </c>
      <c r="Q110" s="132">
        <v>14500</v>
      </c>
      <c r="R110" s="135"/>
      <c r="S110" s="135">
        <v>1.5</v>
      </c>
      <c r="T110" s="135">
        <v>1.2</v>
      </c>
      <c r="U110" s="135">
        <v>3.1</v>
      </c>
      <c r="V110" s="116">
        <f t="shared" si="6"/>
        <v>5</v>
      </c>
      <c r="W110" s="116">
        <f t="shared" si="7"/>
        <v>3.1</v>
      </c>
      <c r="X110" s="116">
        <f>AD110-$S110*$T110*$U110</f>
        <v>4.4520000000000026</v>
      </c>
      <c r="Y110" s="116">
        <f>AE110-$S110*$T110*$U110</f>
        <v>9.6000000000000014</v>
      </c>
      <c r="Z110" s="116"/>
      <c r="AA110" s="116"/>
      <c r="AB110" s="116"/>
      <c r="AC110" s="116"/>
      <c r="AD110" s="116">
        <f>((S110+AD$3*2)*(T110+AD$3*2)*(U110+0.2))</f>
        <v>10.032000000000002</v>
      </c>
      <c r="AE110" s="116">
        <f>(($S110+AE$3*2)*($T110+AE$3*2)*($U110+0.2))</f>
        <v>15.18</v>
      </c>
      <c r="AF110" s="132">
        <v>800</v>
      </c>
      <c r="AG110" s="132"/>
    </row>
    <row r="111" spans="1:33" s="2" customFormat="1" x14ac:dyDescent="0.55000000000000004">
      <c r="A111" s="12" t="str">
        <f>VLOOKUP(B111,[1]матер!$B$4:$K$2150,10,FALSE)</f>
        <v>00-00001936</v>
      </c>
      <c r="B111" s="21" t="s">
        <v>139</v>
      </c>
      <c r="C111" s="14" t="s">
        <v>23</v>
      </c>
      <c r="D111" s="15">
        <v>1</v>
      </c>
      <c r="E111" s="16">
        <v>159500</v>
      </c>
      <c r="F111" s="16">
        <v>143550</v>
      </c>
      <c r="G111" s="16" t="s">
        <v>18</v>
      </c>
      <c r="H111" s="77"/>
      <c r="I111" s="21">
        <v>9</v>
      </c>
      <c r="J111" s="44"/>
      <c r="K111" s="21" t="s">
        <v>25</v>
      </c>
      <c r="L111" s="134">
        <v>1400</v>
      </c>
      <c r="M111" s="133" t="s">
        <v>17</v>
      </c>
      <c r="N111" s="116">
        <f t="shared" si="5"/>
        <v>111650</v>
      </c>
      <c r="O111" s="132">
        <v>22500</v>
      </c>
      <c r="P111" s="132">
        <v>9500</v>
      </c>
      <c r="Q111" s="132">
        <v>14500</v>
      </c>
      <c r="R111" s="135"/>
      <c r="S111" s="135">
        <v>1.8</v>
      </c>
      <c r="T111" s="135">
        <v>1.4</v>
      </c>
      <c r="U111" s="135">
        <v>3.1</v>
      </c>
      <c r="V111" s="116">
        <f t="shared" si="6"/>
        <v>6</v>
      </c>
      <c r="W111" s="116">
        <f t="shared" si="7"/>
        <v>4.3</v>
      </c>
      <c r="X111" s="116">
        <f>AD111-$S111*$T111*$U111</f>
        <v>5.2560000000000011</v>
      </c>
      <c r="Y111" s="116">
        <f>AE111-$S111*$T111*$U111</f>
        <v>11.064000000000004</v>
      </c>
      <c r="Z111" s="116"/>
      <c r="AA111" s="116"/>
      <c r="AB111" s="116"/>
      <c r="AC111" s="116"/>
      <c r="AD111" s="116">
        <f>((S111+AD$3*2)*(T111+AD$3*2)*(U111+0.2))</f>
        <v>13.068000000000001</v>
      </c>
      <c r="AE111" s="116">
        <f>(($S111+AE$3*2)*($T111+AE$3*2)*($U111+0.2))</f>
        <v>18.876000000000005</v>
      </c>
      <c r="AF111" s="132">
        <v>800</v>
      </c>
      <c r="AG111" s="132"/>
    </row>
    <row r="112" spans="1:33" s="2" customFormat="1" x14ac:dyDescent="0.55000000000000004">
      <c r="A112" s="12" t="str">
        <f>VLOOKUP(B112,[1]матер!$B$4:$K$2150,10,FALSE)</f>
        <v>00-00001937</v>
      </c>
      <c r="B112" s="21" t="s">
        <v>140</v>
      </c>
      <c r="C112" s="14" t="s">
        <v>23</v>
      </c>
      <c r="D112" s="15">
        <v>1</v>
      </c>
      <c r="E112" s="16">
        <v>170900</v>
      </c>
      <c r="F112" s="16">
        <v>153810</v>
      </c>
      <c r="G112" s="16" t="s">
        <v>18</v>
      </c>
      <c r="H112" s="77"/>
      <c r="I112" s="21">
        <v>9</v>
      </c>
      <c r="J112" s="44"/>
      <c r="K112" s="21" t="s">
        <v>27</v>
      </c>
      <c r="L112" s="134">
        <v>1400</v>
      </c>
      <c r="M112" s="133" t="s">
        <v>17</v>
      </c>
      <c r="N112" s="116">
        <f t="shared" si="5"/>
        <v>119629.99999999999</v>
      </c>
      <c r="O112" s="132">
        <v>22500</v>
      </c>
      <c r="P112" s="132">
        <v>9500</v>
      </c>
      <c r="Q112" s="132">
        <v>14500</v>
      </c>
      <c r="R112" s="135"/>
      <c r="S112" s="135">
        <v>1.7</v>
      </c>
      <c r="T112" s="135">
        <v>1.35</v>
      </c>
      <c r="U112" s="135">
        <v>3.1</v>
      </c>
      <c r="V112" s="116">
        <f t="shared" si="6"/>
        <v>6</v>
      </c>
      <c r="W112" s="116">
        <f t="shared" si="7"/>
        <v>3.9</v>
      </c>
      <c r="X112" s="116">
        <f>AD112-$S112*$T112*$U112</f>
        <v>5.0130000000000017</v>
      </c>
      <c r="Y112" s="116">
        <f>AE112-$S112*$T112*$U112</f>
        <v>10.623000000000005</v>
      </c>
      <c r="Z112" s="116"/>
      <c r="AA112" s="116"/>
      <c r="AB112" s="116"/>
      <c r="AC112" s="116"/>
      <c r="AD112" s="116">
        <f>((S112+AD$3*2)*(T112+AD$3*2)*(U112+0.2))</f>
        <v>12.127500000000001</v>
      </c>
      <c r="AE112" s="116">
        <f>(($S112+AE$3*2)*($T112+AE$3*2)*($U112+0.2))</f>
        <v>17.737500000000004</v>
      </c>
      <c r="AF112" s="132">
        <v>800</v>
      </c>
      <c r="AG112" s="132"/>
    </row>
    <row r="113" spans="1:33" s="2" customFormat="1" x14ac:dyDescent="0.55000000000000004">
      <c r="A113" s="12" t="str">
        <f>VLOOKUP(B113,[1]матер!$B$4:$K$2150,10,FALSE)</f>
        <v>00-00001938</v>
      </c>
      <c r="B113" s="21" t="s">
        <v>141</v>
      </c>
      <c r="C113" s="14" t="s">
        <v>23</v>
      </c>
      <c r="D113" s="15">
        <v>1</v>
      </c>
      <c r="E113" s="16">
        <v>151600</v>
      </c>
      <c r="F113" s="16">
        <v>136440</v>
      </c>
      <c r="G113" s="16" t="s">
        <v>18</v>
      </c>
      <c r="H113" s="77"/>
      <c r="I113" s="21">
        <v>10</v>
      </c>
      <c r="J113" s="44"/>
      <c r="K113" s="21" t="s">
        <v>25</v>
      </c>
      <c r="L113" s="134">
        <v>800</v>
      </c>
      <c r="M113" s="133" t="s">
        <v>17</v>
      </c>
      <c r="N113" s="116">
        <f t="shared" si="5"/>
        <v>106120</v>
      </c>
      <c r="O113" s="132">
        <v>21000</v>
      </c>
      <c r="P113" s="132">
        <v>9500</v>
      </c>
      <c r="Q113" s="132">
        <v>14500</v>
      </c>
      <c r="R113" s="135"/>
      <c r="S113" s="135">
        <v>2.1</v>
      </c>
      <c r="T113" s="135">
        <v>1.2</v>
      </c>
      <c r="U113" s="135">
        <v>2.5</v>
      </c>
      <c r="V113" s="116">
        <f t="shared" si="6"/>
        <v>6</v>
      </c>
      <c r="W113" s="116">
        <f t="shared" si="7"/>
        <v>4.3</v>
      </c>
      <c r="X113" s="116">
        <f>AD113-$S113*$T113*$U113</f>
        <v>4.5000000000000009</v>
      </c>
      <c r="Y113" s="116">
        <f>AE113-$S113*$T113*$U113</f>
        <v>9.360000000000003</v>
      </c>
      <c r="Z113" s="116"/>
      <c r="AA113" s="116"/>
      <c r="AB113" s="116"/>
      <c r="AC113" s="116"/>
      <c r="AD113" s="116">
        <f>((S113+AD$3*2)*(T113+AD$3*2)*(U113+0.2))</f>
        <v>10.8</v>
      </c>
      <c r="AE113" s="116">
        <f>(($S113+AE$3*2)*($T113+AE$3*2)*($U113+0.2))</f>
        <v>15.660000000000004</v>
      </c>
      <c r="AF113" s="132">
        <v>500</v>
      </c>
      <c r="AG113" s="132"/>
    </row>
    <row r="114" spans="1:33" s="2" customFormat="1" x14ac:dyDescent="0.55000000000000004">
      <c r="A114" s="12" t="str">
        <f>VLOOKUP(B114,[1]матер!$B$4:$K$2150,10,FALSE)</f>
        <v>00-00001939</v>
      </c>
      <c r="B114" s="21" t="s">
        <v>142</v>
      </c>
      <c r="C114" s="14" t="s">
        <v>23</v>
      </c>
      <c r="D114" s="15">
        <v>1</v>
      </c>
      <c r="E114" s="16">
        <v>163700</v>
      </c>
      <c r="F114" s="16">
        <v>147330</v>
      </c>
      <c r="G114" s="16" t="s">
        <v>18</v>
      </c>
      <c r="H114" s="77"/>
      <c r="I114" s="21">
        <v>10</v>
      </c>
      <c r="J114" s="44"/>
      <c r="K114" s="21" t="s">
        <v>27</v>
      </c>
      <c r="L114" s="134">
        <v>800</v>
      </c>
      <c r="M114" s="133" t="s">
        <v>17</v>
      </c>
      <c r="N114" s="116">
        <f t="shared" si="5"/>
        <v>114590</v>
      </c>
      <c r="O114" s="132">
        <v>21000</v>
      </c>
      <c r="P114" s="132">
        <v>9500</v>
      </c>
      <c r="Q114" s="132">
        <v>14500</v>
      </c>
      <c r="R114" s="135"/>
      <c r="S114" s="135">
        <v>2.1</v>
      </c>
      <c r="T114" s="135">
        <v>1.2</v>
      </c>
      <c r="U114" s="135">
        <v>2.6</v>
      </c>
      <c r="V114" s="116">
        <f t="shared" si="6"/>
        <v>6</v>
      </c>
      <c r="W114" s="116">
        <f t="shared" si="7"/>
        <v>4.5</v>
      </c>
      <c r="X114" s="116">
        <f>AD114-$S114*$T114*$U114</f>
        <v>4.6480000000000006</v>
      </c>
      <c r="Y114" s="116">
        <f>AE114-$S114*$T114*$U114</f>
        <v>9.6880000000000024</v>
      </c>
      <c r="Z114" s="116"/>
      <c r="AA114" s="116"/>
      <c r="AB114" s="116"/>
      <c r="AC114" s="116"/>
      <c r="AD114" s="116">
        <f>((S114+AD$3*2)*(T114+AD$3*2)*(U114+0.2))</f>
        <v>11.200000000000001</v>
      </c>
      <c r="AE114" s="116">
        <f>(($S114+AE$3*2)*($T114+AE$3*2)*($U114+0.2))</f>
        <v>16.240000000000002</v>
      </c>
      <c r="AF114" s="132">
        <v>500</v>
      </c>
      <c r="AG114" s="132"/>
    </row>
    <row r="115" spans="1:33" s="2" customFormat="1" x14ac:dyDescent="0.55000000000000004">
      <c r="A115" s="12" t="str">
        <f>VLOOKUP(B115,[1]матер!$B$4:$K$2150,10,FALSE)</f>
        <v>00-00001940</v>
      </c>
      <c r="B115" s="21" t="s">
        <v>143</v>
      </c>
      <c r="C115" s="14" t="s">
        <v>23</v>
      </c>
      <c r="D115" s="15">
        <v>1</v>
      </c>
      <c r="E115" s="16">
        <v>171900</v>
      </c>
      <c r="F115" s="16">
        <v>154710</v>
      </c>
      <c r="G115" s="16" t="s">
        <v>18</v>
      </c>
      <c r="H115" s="77"/>
      <c r="I115" s="21">
        <v>10</v>
      </c>
      <c r="J115" s="44"/>
      <c r="K115" s="21" t="s">
        <v>25</v>
      </c>
      <c r="L115" s="134">
        <v>1400</v>
      </c>
      <c r="M115" s="133" t="s">
        <v>17</v>
      </c>
      <c r="N115" s="116">
        <f t="shared" si="5"/>
        <v>120329.99999999999</v>
      </c>
      <c r="O115" s="132">
        <v>24000</v>
      </c>
      <c r="P115" s="132">
        <v>9500</v>
      </c>
      <c r="Q115" s="132">
        <v>14500</v>
      </c>
      <c r="R115" s="135"/>
      <c r="S115" s="135">
        <v>2.1</v>
      </c>
      <c r="T115" s="135">
        <v>1.2</v>
      </c>
      <c r="U115" s="135">
        <v>3.1</v>
      </c>
      <c r="V115" s="116">
        <f t="shared" si="6"/>
        <v>6</v>
      </c>
      <c r="W115" s="116">
        <f t="shared" si="7"/>
        <v>4.3</v>
      </c>
      <c r="X115" s="116">
        <f>AD115-$S115*$T115*$U115</f>
        <v>5.3880000000000008</v>
      </c>
      <c r="Y115" s="116">
        <f>AE115-$S115*$T115*$U115</f>
        <v>11.328000000000003</v>
      </c>
      <c r="Z115" s="116"/>
      <c r="AA115" s="116"/>
      <c r="AB115" s="116"/>
      <c r="AC115" s="116"/>
      <c r="AD115" s="116">
        <f>((S115+AD$3*2)*(T115+AD$3*2)*(U115+0.2))</f>
        <v>13.200000000000001</v>
      </c>
      <c r="AE115" s="116">
        <f>(($S115+AE$3*2)*($T115+AE$3*2)*($U115+0.2))</f>
        <v>19.140000000000004</v>
      </c>
      <c r="AF115" s="132">
        <v>800</v>
      </c>
      <c r="AG115" s="132"/>
    </row>
    <row r="116" spans="1:33" s="2" customFormat="1" x14ac:dyDescent="0.55000000000000004">
      <c r="A116" s="12" t="str">
        <f>VLOOKUP(B116,[1]матер!$B$4:$K$2150,10,FALSE)</f>
        <v>00-00001941</v>
      </c>
      <c r="B116" s="21" t="s">
        <v>144</v>
      </c>
      <c r="C116" s="14" t="s">
        <v>23</v>
      </c>
      <c r="D116" s="15">
        <v>1</v>
      </c>
      <c r="E116" s="16">
        <v>193500</v>
      </c>
      <c r="F116" s="16">
        <v>174150</v>
      </c>
      <c r="G116" s="16" t="s">
        <v>18</v>
      </c>
      <c r="H116" s="77"/>
      <c r="I116" s="21">
        <v>10</v>
      </c>
      <c r="J116" s="44"/>
      <c r="K116" s="21" t="s">
        <v>27</v>
      </c>
      <c r="L116" s="134">
        <v>1400</v>
      </c>
      <c r="M116" s="133" t="s">
        <v>17</v>
      </c>
      <c r="N116" s="116">
        <f t="shared" si="5"/>
        <v>135450</v>
      </c>
      <c r="O116" s="132">
        <v>24000</v>
      </c>
      <c r="P116" s="132">
        <v>9500</v>
      </c>
      <c r="Q116" s="132">
        <v>14500</v>
      </c>
      <c r="R116" s="135"/>
      <c r="S116" s="135">
        <v>2.1</v>
      </c>
      <c r="T116" s="135">
        <v>1.2</v>
      </c>
      <c r="U116" s="135">
        <v>3.1</v>
      </c>
      <c r="V116" s="116">
        <f t="shared" si="6"/>
        <v>6</v>
      </c>
      <c r="W116" s="116">
        <f t="shared" si="7"/>
        <v>4.3</v>
      </c>
      <c r="X116" s="116">
        <f>AD116-$S116*$T116*$U116</f>
        <v>5.3880000000000008</v>
      </c>
      <c r="Y116" s="116">
        <f>AE116-$S116*$T116*$U116</f>
        <v>11.328000000000003</v>
      </c>
      <c r="Z116" s="116"/>
      <c r="AA116" s="116"/>
      <c r="AB116" s="116"/>
      <c r="AC116" s="116"/>
      <c r="AD116" s="116">
        <f>((S116+AD$3*2)*(T116+AD$3*2)*(U116+0.2))</f>
        <v>13.200000000000001</v>
      </c>
      <c r="AE116" s="116">
        <f>(($S116+AE$3*2)*($T116+AE$3*2)*($U116+0.2))</f>
        <v>19.140000000000004</v>
      </c>
      <c r="AF116" s="132">
        <v>800</v>
      </c>
      <c r="AG116" s="132"/>
    </row>
    <row r="117" spans="1:33" s="2" customFormat="1" x14ac:dyDescent="0.55000000000000004">
      <c r="A117" s="12" t="str">
        <f>VLOOKUP(B117,[1]матер!$B$4:$K$2150,10,FALSE)</f>
        <v>00-00001942</v>
      </c>
      <c r="B117" s="21" t="s">
        <v>145</v>
      </c>
      <c r="C117" s="14" t="s">
        <v>23</v>
      </c>
      <c r="D117" s="15">
        <v>1</v>
      </c>
      <c r="E117" s="16">
        <v>200300</v>
      </c>
      <c r="F117" s="16">
        <v>180270</v>
      </c>
      <c r="G117" s="16" t="s">
        <v>18</v>
      </c>
      <c r="H117" s="77"/>
      <c r="I117" s="21">
        <v>10</v>
      </c>
      <c r="J117" s="44"/>
      <c r="K117" s="21" t="s">
        <v>25</v>
      </c>
      <c r="L117" s="134">
        <v>1400</v>
      </c>
      <c r="M117" s="133" t="s">
        <v>17</v>
      </c>
      <c r="N117" s="116">
        <f t="shared" si="5"/>
        <v>140210</v>
      </c>
      <c r="O117" s="132">
        <v>24000</v>
      </c>
      <c r="P117" s="132">
        <v>9500</v>
      </c>
      <c r="Q117" s="132">
        <v>14500</v>
      </c>
      <c r="R117" s="135"/>
      <c r="S117" s="135">
        <v>2.1</v>
      </c>
      <c r="T117" s="135">
        <v>1.2</v>
      </c>
      <c r="U117" s="135">
        <v>3.1</v>
      </c>
      <c r="V117" s="116">
        <f t="shared" si="6"/>
        <v>6</v>
      </c>
      <c r="W117" s="116">
        <f t="shared" si="7"/>
        <v>4.3</v>
      </c>
      <c r="X117" s="116">
        <f>AD117-$S117*$T117*$U117</f>
        <v>5.3880000000000008</v>
      </c>
      <c r="Y117" s="116">
        <f>AE117-$S117*$T117*$U117</f>
        <v>11.328000000000003</v>
      </c>
      <c r="Z117" s="116"/>
      <c r="AA117" s="116"/>
      <c r="AB117" s="116"/>
      <c r="AC117" s="116"/>
      <c r="AD117" s="116">
        <f>((S117+AD$3*2)*(T117+AD$3*2)*(U117+0.2))</f>
        <v>13.200000000000001</v>
      </c>
      <c r="AE117" s="116">
        <f>(($S117+AE$3*2)*($T117+AE$3*2)*($U117+0.2))</f>
        <v>19.140000000000004</v>
      </c>
      <c r="AF117" s="132">
        <v>800</v>
      </c>
      <c r="AG117" s="132"/>
    </row>
    <row r="118" spans="1:33" s="2" customFormat="1" x14ac:dyDescent="0.55000000000000004">
      <c r="A118" s="12" t="str">
        <f>VLOOKUP(B118,[1]матер!$B$4:$K$2150,10,FALSE)</f>
        <v>00-00001943</v>
      </c>
      <c r="B118" s="21" t="s">
        <v>146</v>
      </c>
      <c r="C118" s="14" t="s">
        <v>23</v>
      </c>
      <c r="D118" s="15">
        <v>1</v>
      </c>
      <c r="E118" s="16">
        <v>211100</v>
      </c>
      <c r="F118" s="16">
        <v>189990</v>
      </c>
      <c r="G118" s="16" t="s">
        <v>18</v>
      </c>
      <c r="H118" s="77"/>
      <c r="I118" s="21">
        <v>10</v>
      </c>
      <c r="J118" s="44"/>
      <c r="K118" s="21" t="s">
        <v>27</v>
      </c>
      <c r="L118" s="134">
        <v>1400</v>
      </c>
      <c r="M118" s="133" t="s">
        <v>17</v>
      </c>
      <c r="N118" s="116">
        <f t="shared" si="5"/>
        <v>147770</v>
      </c>
      <c r="O118" s="132">
        <v>24000</v>
      </c>
      <c r="P118" s="132">
        <v>9500</v>
      </c>
      <c r="Q118" s="132">
        <v>14500</v>
      </c>
      <c r="R118" s="135"/>
      <c r="S118" s="135">
        <v>2.1</v>
      </c>
      <c r="T118" s="135">
        <v>1.2</v>
      </c>
      <c r="U118" s="135">
        <v>3.1</v>
      </c>
      <c r="V118" s="116">
        <f t="shared" si="6"/>
        <v>6</v>
      </c>
      <c r="W118" s="116">
        <f t="shared" si="7"/>
        <v>4.3</v>
      </c>
      <c r="X118" s="116">
        <f>AD118-$S118*$T118*$U118</f>
        <v>5.3880000000000008</v>
      </c>
      <c r="Y118" s="116">
        <f>AE118-$S118*$T118*$U118</f>
        <v>11.328000000000003</v>
      </c>
      <c r="Z118" s="116"/>
      <c r="AA118" s="116"/>
      <c r="AB118" s="116"/>
      <c r="AC118" s="116"/>
      <c r="AD118" s="116">
        <f>((S118+AD$3*2)*(T118+AD$3*2)*(U118+0.2))</f>
        <v>13.200000000000001</v>
      </c>
      <c r="AE118" s="116">
        <f>(($S118+AE$3*2)*($T118+AE$3*2)*($U118+0.2))</f>
        <v>19.140000000000004</v>
      </c>
      <c r="AF118" s="132">
        <v>800</v>
      </c>
      <c r="AG118" s="132"/>
    </row>
    <row r="119" spans="1:33" s="2" customFormat="1" x14ac:dyDescent="0.55000000000000004">
      <c r="A119" s="12" t="str">
        <f>VLOOKUP(B119,[1]матер!$B$4:$K$2150,10,FALSE)</f>
        <v>00-00001944</v>
      </c>
      <c r="B119" s="21" t="s">
        <v>147</v>
      </c>
      <c r="C119" s="14" t="s">
        <v>23</v>
      </c>
      <c r="D119" s="15">
        <v>1</v>
      </c>
      <c r="E119" s="16">
        <v>155600</v>
      </c>
      <c r="F119" s="16">
        <v>140040</v>
      </c>
      <c r="G119" s="16" t="s">
        <v>18</v>
      </c>
      <c r="H119" s="77"/>
      <c r="I119" s="21">
        <v>12</v>
      </c>
      <c r="J119" s="44"/>
      <c r="K119" s="21" t="s">
        <v>25</v>
      </c>
      <c r="L119" s="134">
        <v>800</v>
      </c>
      <c r="M119" s="133" t="s">
        <v>17</v>
      </c>
      <c r="N119" s="116">
        <f t="shared" si="5"/>
        <v>108920</v>
      </c>
      <c r="O119" s="132">
        <v>22000</v>
      </c>
      <c r="P119" s="132">
        <v>10000</v>
      </c>
      <c r="Q119" s="132">
        <v>15000</v>
      </c>
      <c r="R119" s="135"/>
      <c r="S119" s="135">
        <v>2.1</v>
      </c>
      <c r="T119" s="135">
        <v>1.2</v>
      </c>
      <c r="U119" s="135">
        <v>2.5499999999999998</v>
      </c>
      <c r="V119" s="116">
        <f t="shared" si="6"/>
        <v>6</v>
      </c>
      <c r="W119" s="116">
        <f t="shared" si="7"/>
        <v>4.4000000000000004</v>
      </c>
      <c r="X119" s="116">
        <f>AD119-$S119*$T119*$U119</f>
        <v>4.5740000000000007</v>
      </c>
      <c r="Y119" s="116">
        <f>AE119-$S119*$T119*$U119</f>
        <v>9.5240000000000045</v>
      </c>
      <c r="Z119" s="116"/>
      <c r="AA119" s="116"/>
      <c r="AB119" s="116"/>
      <c r="AC119" s="116"/>
      <c r="AD119" s="116">
        <f>((S119+AD$3*2)*(T119+AD$3*2)*(U119+0.2))</f>
        <v>11</v>
      </c>
      <c r="AE119" s="116">
        <f>(($S119+AE$3*2)*($T119+AE$3*2)*($U119+0.2))</f>
        <v>15.950000000000003</v>
      </c>
      <c r="AF119" s="132">
        <v>500</v>
      </c>
      <c r="AG119" s="132"/>
    </row>
    <row r="120" spans="1:33" s="2" customFormat="1" x14ac:dyDescent="0.55000000000000004">
      <c r="A120" s="12" t="str">
        <f>VLOOKUP(B120,[1]матер!$B$4:$K$2150,10,FALSE)</f>
        <v>00-00001945</v>
      </c>
      <c r="B120" s="21" t="s">
        <v>148</v>
      </c>
      <c r="C120" s="14" t="s">
        <v>23</v>
      </c>
      <c r="D120" s="15">
        <v>1</v>
      </c>
      <c r="E120" s="16">
        <v>168100</v>
      </c>
      <c r="F120" s="16">
        <v>151290</v>
      </c>
      <c r="G120" s="16" t="s">
        <v>18</v>
      </c>
      <c r="H120" s="77"/>
      <c r="I120" s="21">
        <v>12</v>
      </c>
      <c r="J120" s="44"/>
      <c r="K120" s="21" t="s">
        <v>27</v>
      </c>
      <c r="L120" s="134">
        <v>800</v>
      </c>
      <c r="M120" s="133" t="s">
        <v>17</v>
      </c>
      <c r="N120" s="116">
        <f t="shared" si="5"/>
        <v>117669.99999999999</v>
      </c>
      <c r="O120" s="132">
        <v>22000</v>
      </c>
      <c r="P120" s="132">
        <v>10000</v>
      </c>
      <c r="Q120" s="132">
        <v>15000</v>
      </c>
      <c r="R120" s="135"/>
      <c r="S120" s="135">
        <v>2.0499999999999998</v>
      </c>
      <c r="T120" s="135">
        <v>1.2</v>
      </c>
      <c r="U120" s="135">
        <v>2.6</v>
      </c>
      <c r="V120" s="116">
        <f t="shared" si="6"/>
        <v>6</v>
      </c>
      <c r="W120" s="116">
        <f t="shared" si="7"/>
        <v>4.4000000000000004</v>
      </c>
      <c r="X120" s="116">
        <f>AD120-$S120*$T120*$U120</f>
        <v>4.5800000000000018</v>
      </c>
      <c r="Y120" s="116">
        <f>AE120-$S120*$T120*$U120</f>
        <v>9.5640000000000001</v>
      </c>
      <c r="Z120" s="116"/>
      <c r="AA120" s="116"/>
      <c r="AB120" s="116"/>
      <c r="AC120" s="116"/>
      <c r="AD120" s="116">
        <f>((S120+AD$3*2)*(T120+AD$3*2)*(U120+0.2))</f>
        <v>10.976000000000001</v>
      </c>
      <c r="AE120" s="116">
        <f>(($S120+AE$3*2)*($T120+AE$3*2)*($U120+0.2))</f>
        <v>15.959999999999999</v>
      </c>
      <c r="AF120" s="132">
        <v>500</v>
      </c>
      <c r="AG120" s="132"/>
    </row>
    <row r="121" spans="1:33" s="2" customFormat="1" x14ac:dyDescent="0.55000000000000004">
      <c r="A121" s="12" t="str">
        <f>VLOOKUP(B121,[1]матер!$B$4:$K$2150,10,FALSE)</f>
        <v>00-00001946</v>
      </c>
      <c r="B121" s="21" t="s">
        <v>149</v>
      </c>
      <c r="C121" s="14" t="s">
        <v>23</v>
      </c>
      <c r="D121" s="15">
        <v>1</v>
      </c>
      <c r="E121" s="16">
        <v>174900</v>
      </c>
      <c r="F121" s="16">
        <v>157410</v>
      </c>
      <c r="G121" s="16" t="s">
        <v>18</v>
      </c>
      <c r="H121" s="77"/>
      <c r="I121" s="21">
        <v>12</v>
      </c>
      <c r="J121" s="44"/>
      <c r="K121" s="21" t="s">
        <v>25</v>
      </c>
      <c r="L121" s="134">
        <v>1400</v>
      </c>
      <c r="M121" s="133" t="s">
        <v>17</v>
      </c>
      <c r="N121" s="116">
        <f t="shared" si="5"/>
        <v>122429.99999999999</v>
      </c>
      <c r="O121" s="132">
        <v>25000</v>
      </c>
      <c r="P121" s="132">
        <v>10000</v>
      </c>
      <c r="Q121" s="132">
        <v>15000</v>
      </c>
      <c r="R121" s="135"/>
      <c r="S121" s="135">
        <v>2.1</v>
      </c>
      <c r="T121" s="135">
        <v>1.2</v>
      </c>
      <c r="U121" s="135">
        <v>3.1</v>
      </c>
      <c r="V121" s="116">
        <f t="shared" si="6"/>
        <v>6</v>
      </c>
      <c r="W121" s="116">
        <f t="shared" si="7"/>
        <v>4.3</v>
      </c>
      <c r="X121" s="116">
        <f>AD121-$S121*$T121*$U121</f>
        <v>5.3880000000000008</v>
      </c>
      <c r="Y121" s="116">
        <f>AE121-$S121*$T121*$U121</f>
        <v>11.328000000000003</v>
      </c>
      <c r="Z121" s="116"/>
      <c r="AA121" s="116"/>
      <c r="AB121" s="116"/>
      <c r="AC121" s="116"/>
      <c r="AD121" s="116">
        <f>((S121+AD$3*2)*(T121+AD$3*2)*(U121+0.2))</f>
        <v>13.200000000000001</v>
      </c>
      <c r="AE121" s="116">
        <f>(($S121+AE$3*2)*($T121+AE$3*2)*($U121+0.2))</f>
        <v>19.140000000000004</v>
      </c>
      <c r="AF121" s="132">
        <v>800</v>
      </c>
      <c r="AG121" s="132"/>
    </row>
    <row r="122" spans="1:33" s="2" customFormat="1" x14ac:dyDescent="0.55000000000000004">
      <c r="A122" s="12" t="str">
        <f>VLOOKUP(B122,[1]матер!$B$4:$K$2150,10,FALSE)</f>
        <v>00-00001947</v>
      </c>
      <c r="B122" s="21" t="s">
        <v>150</v>
      </c>
      <c r="C122" s="14" t="s">
        <v>23</v>
      </c>
      <c r="D122" s="15">
        <v>1</v>
      </c>
      <c r="E122" s="16">
        <v>191500</v>
      </c>
      <c r="F122" s="16">
        <v>172350</v>
      </c>
      <c r="G122" s="16" t="s">
        <v>18</v>
      </c>
      <c r="H122" s="77"/>
      <c r="I122" s="21">
        <v>12</v>
      </c>
      <c r="J122" s="44"/>
      <c r="K122" s="21" t="s">
        <v>27</v>
      </c>
      <c r="L122" s="134">
        <v>1400</v>
      </c>
      <c r="M122" s="133" t="s">
        <v>17</v>
      </c>
      <c r="N122" s="116">
        <f t="shared" si="5"/>
        <v>134050</v>
      </c>
      <c r="O122" s="132">
        <v>25000</v>
      </c>
      <c r="P122" s="132">
        <v>10000</v>
      </c>
      <c r="Q122" s="132">
        <v>15000</v>
      </c>
      <c r="R122" s="135"/>
      <c r="S122" s="135">
        <v>2</v>
      </c>
      <c r="T122" s="135">
        <v>1.2</v>
      </c>
      <c r="U122" s="135">
        <v>3.1</v>
      </c>
      <c r="V122" s="116">
        <f t="shared" si="6"/>
        <v>6</v>
      </c>
      <c r="W122" s="116">
        <f t="shared" si="7"/>
        <v>4.0999999999999996</v>
      </c>
      <c r="X122" s="116">
        <f>AD122-$S122*$T122*$U122</f>
        <v>5.2320000000000011</v>
      </c>
      <c r="Y122" s="116">
        <f>AE122-$S122*$T122*$U122</f>
        <v>11.040000000000001</v>
      </c>
      <c r="Z122" s="116"/>
      <c r="AA122" s="116"/>
      <c r="AB122" s="116"/>
      <c r="AC122" s="116"/>
      <c r="AD122" s="116">
        <f>((S122+AD$3*2)*(T122+AD$3*2)*(U122+0.2))</f>
        <v>12.672000000000001</v>
      </c>
      <c r="AE122" s="116">
        <f>(($S122+AE$3*2)*($T122+AE$3*2)*($U122+0.2))</f>
        <v>18.48</v>
      </c>
      <c r="AF122" s="132">
        <v>800</v>
      </c>
      <c r="AG122" s="132"/>
    </row>
    <row r="123" spans="1:33" s="2" customFormat="1" x14ac:dyDescent="0.55000000000000004">
      <c r="A123" s="12" t="str">
        <f>VLOOKUP(B123,[1]матер!$B$4:$K$2150,10,FALSE)</f>
        <v>00-00001948</v>
      </c>
      <c r="B123" s="21" t="s">
        <v>151</v>
      </c>
      <c r="C123" s="14" t="s">
        <v>23</v>
      </c>
      <c r="D123" s="15">
        <v>1</v>
      </c>
      <c r="E123" s="16">
        <v>201300</v>
      </c>
      <c r="F123" s="16">
        <v>181170</v>
      </c>
      <c r="G123" s="16" t="s">
        <v>18</v>
      </c>
      <c r="H123" s="77"/>
      <c r="I123" s="21">
        <v>12</v>
      </c>
      <c r="J123" s="44"/>
      <c r="K123" s="21" t="s">
        <v>25</v>
      </c>
      <c r="L123" s="134">
        <v>1400</v>
      </c>
      <c r="M123" s="133" t="s">
        <v>17</v>
      </c>
      <c r="N123" s="116">
        <f t="shared" si="5"/>
        <v>140910</v>
      </c>
      <c r="O123" s="132">
        <v>25000</v>
      </c>
      <c r="P123" s="132">
        <v>10000</v>
      </c>
      <c r="Q123" s="132">
        <v>15000</v>
      </c>
      <c r="R123" s="135"/>
      <c r="S123" s="135">
        <v>2.11</v>
      </c>
      <c r="T123" s="135">
        <v>1.4</v>
      </c>
      <c r="U123" s="135">
        <v>3.1</v>
      </c>
      <c r="V123" s="116">
        <f t="shared" si="6"/>
        <v>6</v>
      </c>
      <c r="W123" s="116">
        <f t="shared" si="7"/>
        <v>5</v>
      </c>
      <c r="X123" s="116">
        <f>AD123-$S123*$T123*$U123</f>
        <v>5.7519999999999989</v>
      </c>
      <c r="Y123" s="116">
        <f>AE123-$S123*$T123*$U123</f>
        <v>11.969200000000004</v>
      </c>
      <c r="Z123" s="116"/>
      <c r="AA123" s="116"/>
      <c r="AB123" s="116"/>
      <c r="AC123" s="116"/>
      <c r="AD123" s="116">
        <f>((S123+AD$3*2)*(T123+AD$3*2)*(U123+0.2))</f>
        <v>14.909399999999998</v>
      </c>
      <c r="AE123" s="116">
        <f>(($S123+AE$3*2)*($T123+AE$3*2)*($U123+0.2))</f>
        <v>21.126600000000003</v>
      </c>
      <c r="AF123" s="132">
        <v>800</v>
      </c>
      <c r="AG123" s="132"/>
    </row>
    <row r="124" spans="1:33" s="2" customFormat="1" x14ac:dyDescent="0.55000000000000004">
      <c r="A124" s="12" t="str">
        <f>VLOOKUP(B124,[1]матер!$B$4:$K$2150,10,FALSE)</f>
        <v>00-00001949</v>
      </c>
      <c r="B124" s="21" t="s">
        <v>152</v>
      </c>
      <c r="C124" s="14" t="s">
        <v>23</v>
      </c>
      <c r="D124" s="15">
        <v>1</v>
      </c>
      <c r="E124" s="16">
        <v>211800</v>
      </c>
      <c r="F124" s="16">
        <v>190620</v>
      </c>
      <c r="G124" s="16" t="s">
        <v>18</v>
      </c>
      <c r="H124" s="77"/>
      <c r="I124" s="21">
        <v>12</v>
      </c>
      <c r="J124" s="44"/>
      <c r="K124" s="21" t="s">
        <v>27</v>
      </c>
      <c r="L124" s="134">
        <v>1400</v>
      </c>
      <c r="M124" s="133" t="s">
        <v>17</v>
      </c>
      <c r="N124" s="116">
        <f t="shared" si="5"/>
        <v>148260</v>
      </c>
      <c r="O124" s="132">
        <v>25000</v>
      </c>
      <c r="P124" s="132">
        <v>10000</v>
      </c>
      <c r="Q124" s="132">
        <v>15000</v>
      </c>
      <c r="R124" s="135"/>
      <c r="S124" s="135">
        <v>2</v>
      </c>
      <c r="T124" s="135">
        <v>1.4</v>
      </c>
      <c r="U124" s="135">
        <v>3.1</v>
      </c>
      <c r="V124" s="116">
        <f t="shared" si="6"/>
        <v>6</v>
      </c>
      <c r="W124" s="116">
        <f t="shared" si="7"/>
        <v>4.8</v>
      </c>
      <c r="X124" s="116">
        <f>AD124-$S124*$T124*$U124</f>
        <v>5.5759999999999987</v>
      </c>
      <c r="Y124" s="116">
        <f>AE124-$S124*$T124*$U124</f>
        <v>11.648000000000003</v>
      </c>
      <c r="Z124" s="116"/>
      <c r="AA124" s="116"/>
      <c r="AB124" s="116"/>
      <c r="AC124" s="116"/>
      <c r="AD124" s="116">
        <f>((S124+AD$3*2)*(T124+AD$3*2)*(U124+0.2))</f>
        <v>14.255999999999998</v>
      </c>
      <c r="AE124" s="116">
        <f>(($S124+AE$3*2)*($T124+AE$3*2)*($U124+0.2))</f>
        <v>20.328000000000003</v>
      </c>
      <c r="AF124" s="132">
        <v>800</v>
      </c>
      <c r="AG124" s="132"/>
    </row>
    <row r="125" spans="1:33" s="24" customFormat="1" x14ac:dyDescent="0.55000000000000004">
      <c r="A125" s="12" t="str">
        <f>VLOOKUP(B125,[1]матер!$B$4:$K$2150,10,FALSE)</f>
        <v>00-00000464</v>
      </c>
      <c r="B125" s="21" t="s">
        <v>162</v>
      </c>
      <c r="C125" s="25" t="s">
        <v>23</v>
      </c>
      <c r="D125" s="26">
        <v>1</v>
      </c>
      <c r="E125" s="27">
        <v>73000</v>
      </c>
      <c r="F125" s="27">
        <v>62050</v>
      </c>
      <c r="G125" s="27" t="s">
        <v>156</v>
      </c>
      <c r="H125" s="77"/>
      <c r="I125" s="21">
        <v>3</v>
      </c>
      <c r="J125" s="44"/>
      <c r="K125" s="21" t="s">
        <v>25</v>
      </c>
      <c r="L125" s="134">
        <v>600</v>
      </c>
      <c r="M125" s="133" t="s">
        <v>156</v>
      </c>
      <c r="N125" s="116">
        <f t="shared" si="5"/>
        <v>47450</v>
      </c>
      <c r="O125" s="132">
        <v>14000</v>
      </c>
      <c r="P125" s="132">
        <v>7500</v>
      </c>
      <c r="Q125" s="132">
        <v>12500</v>
      </c>
      <c r="R125" s="135"/>
      <c r="S125" s="135">
        <v>1.1200000000000001</v>
      </c>
      <c r="T125" s="135">
        <v>0.94</v>
      </c>
      <c r="U125" s="135">
        <v>2.0299999999999998</v>
      </c>
      <c r="V125" s="116">
        <f>ROUNDUP((S125+T125)*2/1.2,0)</f>
        <v>4</v>
      </c>
      <c r="W125" s="116">
        <f>ROUND(S125*T125*(U125-L125/1000),1)</f>
        <v>1.5</v>
      </c>
      <c r="X125" s="116">
        <f>AD125-$S125*$T125*$U125</f>
        <v>2.4048800000000004</v>
      </c>
      <c r="Y125" s="116">
        <f>AE125-$S125*$T125*$U125</f>
        <v>5.3128000000000011</v>
      </c>
      <c r="Z125" s="116"/>
      <c r="AA125" s="116"/>
      <c r="AB125" s="116"/>
      <c r="AC125" s="116"/>
      <c r="AD125" s="116">
        <f>((S125+AD$3*2)*(T125+AD$3*2)*(U125+0.2))</f>
        <v>4.5420639999999999</v>
      </c>
      <c r="AE125" s="116">
        <f>(($S125+AE$3*2)*($T125+AE$3*2)*($U125+0.2))</f>
        <v>7.4499840000000006</v>
      </c>
      <c r="AF125" s="132">
        <v>500</v>
      </c>
      <c r="AG125" s="132"/>
    </row>
    <row r="126" spans="1:33" s="24" customFormat="1" x14ac:dyDescent="0.55000000000000004">
      <c r="A126" s="12" t="str">
        <f>VLOOKUP(B126,[1]матер!$B$4:$K$2150,10,FALSE)</f>
        <v>00-00000336</v>
      </c>
      <c r="B126" s="21" t="s">
        <v>163</v>
      </c>
      <c r="C126" s="25" t="s">
        <v>23</v>
      </c>
      <c r="D126" s="26">
        <v>1</v>
      </c>
      <c r="E126" s="27">
        <v>75000</v>
      </c>
      <c r="F126" s="27">
        <v>63750</v>
      </c>
      <c r="G126" s="27" t="s">
        <v>156</v>
      </c>
      <c r="H126" s="77"/>
      <c r="I126" s="21">
        <v>3</v>
      </c>
      <c r="J126" s="44"/>
      <c r="K126" s="21" t="s">
        <v>27</v>
      </c>
      <c r="L126" s="134">
        <v>600</v>
      </c>
      <c r="M126" s="133" t="s">
        <v>156</v>
      </c>
      <c r="N126" s="116">
        <f t="shared" si="5"/>
        <v>48750</v>
      </c>
      <c r="O126" s="132">
        <v>14000</v>
      </c>
      <c r="P126" s="132">
        <v>7500</v>
      </c>
      <c r="Q126" s="132">
        <v>12500</v>
      </c>
      <c r="R126" s="135"/>
      <c r="S126" s="135">
        <v>1.1200000000000001</v>
      </c>
      <c r="T126" s="135">
        <v>0.94</v>
      </c>
      <c r="U126" s="135">
        <v>2.0299999999999998</v>
      </c>
      <c r="V126" s="116">
        <f t="shared" ref="V126:V164" si="8">ROUNDUP((S126+T126)*2/1.2,0)</f>
        <v>4</v>
      </c>
      <c r="W126" s="116">
        <f t="shared" ref="W126:W164" si="9">ROUND(S126*T126*(U126-L126/1000),1)</f>
        <v>1.5</v>
      </c>
      <c r="X126" s="116">
        <f>AD126-$S126*$T126*$U126</f>
        <v>2.4048800000000004</v>
      </c>
      <c r="Y126" s="116">
        <f>AE126-$S126*$T126*$U126</f>
        <v>5.3128000000000011</v>
      </c>
      <c r="Z126" s="116"/>
      <c r="AA126" s="116"/>
      <c r="AB126" s="116"/>
      <c r="AC126" s="116"/>
      <c r="AD126" s="116">
        <f>((S126+AD$3*2)*(T126+AD$3*2)*(U126+0.2))</f>
        <v>4.5420639999999999</v>
      </c>
      <c r="AE126" s="116">
        <f>(($S126+AE$3*2)*($T126+AE$3*2)*($U126+0.2))</f>
        <v>7.4499840000000006</v>
      </c>
      <c r="AF126" s="132">
        <v>500</v>
      </c>
      <c r="AG126" s="132"/>
    </row>
    <row r="127" spans="1:33" s="24" customFormat="1" x14ac:dyDescent="0.55000000000000004">
      <c r="A127" s="12" t="str">
        <f>VLOOKUP(B127,[1]матер!$B$4:$K$2150,10,FALSE)</f>
        <v>00-00000337</v>
      </c>
      <c r="B127" s="21" t="s">
        <v>164</v>
      </c>
      <c r="C127" s="25" t="s">
        <v>23</v>
      </c>
      <c r="D127" s="26">
        <v>1</v>
      </c>
      <c r="E127" s="27">
        <v>78900</v>
      </c>
      <c r="F127" s="27">
        <v>67065</v>
      </c>
      <c r="G127" s="27" t="s">
        <v>156</v>
      </c>
      <c r="H127" s="77"/>
      <c r="I127" s="21">
        <v>4</v>
      </c>
      <c r="J127" s="44"/>
      <c r="K127" s="21" t="s">
        <v>25</v>
      </c>
      <c r="L127" s="134">
        <v>850</v>
      </c>
      <c r="M127" s="133" t="s">
        <v>156</v>
      </c>
      <c r="N127" s="116">
        <f t="shared" si="5"/>
        <v>51285</v>
      </c>
      <c r="O127" s="132">
        <v>16000</v>
      </c>
      <c r="P127" s="132">
        <v>7500</v>
      </c>
      <c r="Q127" s="132">
        <v>12500</v>
      </c>
      <c r="R127" s="135"/>
      <c r="S127" s="135">
        <v>1.1200000000000001</v>
      </c>
      <c r="T127" s="135">
        <v>0.94</v>
      </c>
      <c r="U127" s="135">
        <v>2.2799999999999998</v>
      </c>
      <c r="V127" s="116">
        <f t="shared" si="8"/>
        <v>4</v>
      </c>
      <c r="W127" s="116">
        <f t="shared" si="9"/>
        <v>1.5</v>
      </c>
      <c r="X127" s="116">
        <f>AD127-$S127*$T127*$U127</f>
        <v>2.6508799999999999</v>
      </c>
      <c r="Y127" s="116">
        <f>AE127-$S127*$T127*$U127</f>
        <v>5.8848000000000011</v>
      </c>
      <c r="Z127" s="116"/>
      <c r="AA127" s="116"/>
      <c r="AB127" s="116"/>
      <c r="AC127" s="116"/>
      <c r="AD127" s="116">
        <f>((S127+AD$3*2)*(T127+AD$3*2)*(U127+0.2))</f>
        <v>5.0512639999999998</v>
      </c>
      <c r="AE127" s="116">
        <f>(($S127+AE$3*2)*($T127+AE$3*2)*($U127+0.2))</f>
        <v>8.285184000000001</v>
      </c>
      <c r="AF127" s="132">
        <v>500</v>
      </c>
      <c r="AG127" s="132"/>
    </row>
    <row r="128" spans="1:33" s="24" customFormat="1" x14ac:dyDescent="0.55000000000000004">
      <c r="A128" s="12" t="str">
        <f>VLOOKUP(B128,[1]матер!$B$4:$K$2150,10,FALSE)</f>
        <v>00-00001950</v>
      </c>
      <c r="B128" s="21" t="s">
        <v>165</v>
      </c>
      <c r="C128" s="25" t="s">
        <v>23</v>
      </c>
      <c r="D128" s="26">
        <v>1</v>
      </c>
      <c r="E128" s="27">
        <v>80900</v>
      </c>
      <c r="F128" s="27">
        <v>68765</v>
      </c>
      <c r="G128" s="27" t="s">
        <v>156</v>
      </c>
      <c r="H128" s="77"/>
      <c r="I128" s="21">
        <v>4</v>
      </c>
      <c r="J128" s="44"/>
      <c r="K128" s="21" t="s">
        <v>27</v>
      </c>
      <c r="L128" s="134">
        <v>850</v>
      </c>
      <c r="M128" s="133" t="s">
        <v>156</v>
      </c>
      <c r="N128" s="116">
        <f t="shared" si="5"/>
        <v>52585</v>
      </c>
      <c r="O128" s="132">
        <v>16000</v>
      </c>
      <c r="P128" s="132">
        <v>7500</v>
      </c>
      <c r="Q128" s="132">
        <v>12500</v>
      </c>
      <c r="R128" s="135"/>
      <c r="S128" s="135">
        <v>1.1200000000000001</v>
      </c>
      <c r="T128" s="135">
        <v>0.94</v>
      </c>
      <c r="U128" s="135">
        <v>2.2799999999999998</v>
      </c>
      <c r="V128" s="116">
        <f t="shared" si="8"/>
        <v>4</v>
      </c>
      <c r="W128" s="116">
        <f t="shared" si="9"/>
        <v>1.5</v>
      </c>
      <c r="X128" s="116">
        <f>AD128-$S128*$T128*$U128</f>
        <v>2.6508799999999999</v>
      </c>
      <c r="Y128" s="116">
        <f>AE128-$S128*$T128*$U128</f>
        <v>5.8848000000000011</v>
      </c>
      <c r="Z128" s="116"/>
      <c r="AA128" s="116"/>
      <c r="AB128" s="116"/>
      <c r="AC128" s="116"/>
      <c r="AD128" s="116">
        <f>((S128+AD$3*2)*(T128+AD$3*2)*(U128+0.2))</f>
        <v>5.0512639999999998</v>
      </c>
      <c r="AE128" s="116">
        <f>(($S128+AE$3*2)*($T128+AE$3*2)*($U128+0.2))</f>
        <v>8.285184000000001</v>
      </c>
      <c r="AF128" s="132">
        <v>500</v>
      </c>
      <c r="AG128" s="132"/>
    </row>
    <row r="129" spans="1:33" s="24" customFormat="1" x14ac:dyDescent="0.55000000000000004">
      <c r="A129" s="12" t="str">
        <f>VLOOKUP(B129,[1]матер!$B$4:$K$2150,10,FALSE)</f>
        <v>00-00000338</v>
      </c>
      <c r="B129" s="21" t="s">
        <v>166</v>
      </c>
      <c r="C129" s="25" t="s">
        <v>23</v>
      </c>
      <c r="D129" s="26">
        <v>1</v>
      </c>
      <c r="E129" s="27">
        <v>89500</v>
      </c>
      <c r="F129" s="27">
        <v>76075</v>
      </c>
      <c r="G129" s="27" t="s">
        <v>156</v>
      </c>
      <c r="H129" s="77"/>
      <c r="I129" s="21">
        <v>5</v>
      </c>
      <c r="J129" s="44"/>
      <c r="K129" s="21" t="s">
        <v>25</v>
      </c>
      <c r="L129" s="134">
        <v>850</v>
      </c>
      <c r="M129" s="133" t="s">
        <v>156</v>
      </c>
      <c r="N129" s="116">
        <f t="shared" si="5"/>
        <v>58175</v>
      </c>
      <c r="O129" s="132">
        <v>17000</v>
      </c>
      <c r="P129" s="132">
        <v>7500</v>
      </c>
      <c r="Q129" s="132">
        <v>12500</v>
      </c>
      <c r="R129" s="135"/>
      <c r="S129" s="135">
        <v>1.03</v>
      </c>
      <c r="T129" s="135">
        <v>1.1200000000000001</v>
      </c>
      <c r="U129" s="135">
        <v>2.36</v>
      </c>
      <c r="V129" s="116">
        <f t="shared" si="8"/>
        <v>4</v>
      </c>
      <c r="W129" s="116">
        <f t="shared" si="9"/>
        <v>1.7</v>
      </c>
      <c r="X129" s="116">
        <f>AD129-$S129*$T129*$U129</f>
        <v>2.8419200000000009</v>
      </c>
      <c r="Y129" s="116">
        <f>AE129-$S129*$T129*$U129</f>
        <v>6.2723199999999997</v>
      </c>
      <c r="Z129" s="116"/>
      <c r="AA129" s="116"/>
      <c r="AB129" s="116"/>
      <c r="AC129" s="116"/>
      <c r="AD129" s="116">
        <f>((S129+AD$3*2)*(T129+AD$3*2)*(U129+0.2))</f>
        <v>5.5644160000000014</v>
      </c>
      <c r="AE129" s="116">
        <f>(($S129+AE$3*2)*($T129+AE$3*2)*($U129+0.2))</f>
        <v>8.9948160000000001</v>
      </c>
      <c r="AF129" s="132">
        <v>500</v>
      </c>
      <c r="AG129" s="132"/>
    </row>
    <row r="130" spans="1:33" s="24" customFormat="1" x14ac:dyDescent="0.55000000000000004">
      <c r="A130" s="12" t="str">
        <f>VLOOKUP(B130,[1]матер!$B$4:$K$2150,10,FALSE)</f>
        <v>00-00000339</v>
      </c>
      <c r="B130" s="21" t="s">
        <v>167</v>
      </c>
      <c r="C130" s="25" t="s">
        <v>23</v>
      </c>
      <c r="D130" s="26">
        <v>1</v>
      </c>
      <c r="E130" s="27">
        <v>91500</v>
      </c>
      <c r="F130" s="27">
        <v>77775</v>
      </c>
      <c r="G130" s="27" t="s">
        <v>156</v>
      </c>
      <c r="H130" s="77"/>
      <c r="I130" s="21">
        <v>5</v>
      </c>
      <c r="J130" s="44"/>
      <c r="K130" s="21" t="s">
        <v>27</v>
      </c>
      <c r="L130" s="134">
        <v>850</v>
      </c>
      <c r="M130" s="133" t="s">
        <v>156</v>
      </c>
      <c r="N130" s="116">
        <f t="shared" si="5"/>
        <v>59475</v>
      </c>
      <c r="O130" s="132">
        <v>17000</v>
      </c>
      <c r="P130" s="132">
        <v>7500</v>
      </c>
      <c r="Q130" s="132">
        <v>12500</v>
      </c>
      <c r="R130" s="135"/>
      <c r="S130" s="135">
        <v>1.03</v>
      </c>
      <c r="T130" s="135">
        <v>1.1200000000000001</v>
      </c>
      <c r="U130" s="135">
        <v>2.36</v>
      </c>
      <c r="V130" s="116">
        <f t="shared" si="8"/>
        <v>4</v>
      </c>
      <c r="W130" s="116">
        <f t="shared" si="9"/>
        <v>1.7</v>
      </c>
      <c r="X130" s="116">
        <f>AD130-$S130*$T130*$U130</f>
        <v>2.8419200000000009</v>
      </c>
      <c r="Y130" s="116">
        <f>AE130-$S130*$T130*$U130</f>
        <v>6.2723199999999997</v>
      </c>
      <c r="Z130" s="116"/>
      <c r="AA130" s="116"/>
      <c r="AB130" s="116"/>
      <c r="AC130" s="116"/>
      <c r="AD130" s="116">
        <f>((S130+AD$3*2)*(T130+AD$3*2)*(U130+0.2))</f>
        <v>5.5644160000000014</v>
      </c>
      <c r="AE130" s="116">
        <f>(($S130+AE$3*2)*($T130+AE$3*2)*($U130+0.2))</f>
        <v>8.9948160000000001</v>
      </c>
      <c r="AF130" s="132">
        <v>500</v>
      </c>
      <c r="AG130" s="132"/>
    </row>
    <row r="131" spans="1:33" s="24" customFormat="1" x14ac:dyDescent="0.55000000000000004">
      <c r="A131" s="12" t="str">
        <f>VLOOKUP(B131,[1]матер!$B$4:$K$2150,10,FALSE)</f>
        <v>00-00000340</v>
      </c>
      <c r="B131" s="21" t="s">
        <v>168</v>
      </c>
      <c r="C131" s="25" t="s">
        <v>23</v>
      </c>
      <c r="D131" s="26">
        <v>1</v>
      </c>
      <c r="E131" s="27">
        <v>91700</v>
      </c>
      <c r="F131" s="27">
        <v>77945</v>
      </c>
      <c r="G131" s="27" t="s">
        <v>156</v>
      </c>
      <c r="H131" s="77"/>
      <c r="I131" s="21">
        <v>5</v>
      </c>
      <c r="J131" s="44"/>
      <c r="K131" s="21" t="s">
        <v>25</v>
      </c>
      <c r="L131" s="134">
        <v>1000</v>
      </c>
      <c r="M131" s="133" t="s">
        <v>156</v>
      </c>
      <c r="N131" s="116">
        <f t="shared" si="5"/>
        <v>59605</v>
      </c>
      <c r="O131" s="132">
        <v>17000</v>
      </c>
      <c r="P131" s="132">
        <v>7500</v>
      </c>
      <c r="Q131" s="132">
        <v>12500</v>
      </c>
      <c r="R131" s="135"/>
      <c r="S131" s="135">
        <v>1.03</v>
      </c>
      <c r="T131" s="135">
        <v>1.1200000000000001</v>
      </c>
      <c r="U131" s="135">
        <v>2.5</v>
      </c>
      <c r="V131" s="116">
        <f t="shared" si="8"/>
        <v>4</v>
      </c>
      <c r="W131" s="116">
        <f t="shared" si="9"/>
        <v>1.7</v>
      </c>
      <c r="X131" s="116">
        <f>AD131-$S131*$T131*$U131</f>
        <v>2.9847200000000011</v>
      </c>
      <c r="Y131" s="116">
        <f>AE131-$S131*$T131*$U131</f>
        <v>6.6027200000000015</v>
      </c>
      <c r="Z131" s="116"/>
      <c r="AA131" s="116"/>
      <c r="AB131" s="116"/>
      <c r="AC131" s="116"/>
      <c r="AD131" s="116">
        <f>((S131+AD$3*2)*(T131+AD$3*2)*(U131+0.2))</f>
        <v>5.8687200000000015</v>
      </c>
      <c r="AE131" s="116">
        <f>(($S131+AE$3*2)*($T131+AE$3*2)*($U131+0.2))</f>
        <v>9.4867200000000018</v>
      </c>
      <c r="AF131" s="132">
        <v>600</v>
      </c>
      <c r="AG131" s="132"/>
    </row>
    <row r="132" spans="1:33" s="24" customFormat="1" x14ac:dyDescent="0.55000000000000004">
      <c r="A132" s="12" t="str">
        <f>VLOOKUP(B132,[1]матер!$B$4:$K$2150,10,FALSE)</f>
        <v>00-00000341</v>
      </c>
      <c r="B132" s="21" t="s">
        <v>169</v>
      </c>
      <c r="C132" s="25" t="s">
        <v>23</v>
      </c>
      <c r="D132" s="26">
        <v>1</v>
      </c>
      <c r="E132" s="27">
        <v>93700</v>
      </c>
      <c r="F132" s="27">
        <v>79645</v>
      </c>
      <c r="G132" s="27" t="s">
        <v>156</v>
      </c>
      <c r="H132" s="77"/>
      <c r="I132" s="21">
        <v>5</v>
      </c>
      <c r="J132" s="44"/>
      <c r="K132" s="21" t="s">
        <v>27</v>
      </c>
      <c r="L132" s="134">
        <v>1000</v>
      </c>
      <c r="M132" s="133" t="s">
        <v>156</v>
      </c>
      <c r="N132" s="116">
        <f t="shared" ref="N132:N195" si="10">E132*VLOOKUP(M132,$B$362:$C$379,2,FALSE)</f>
        <v>60905</v>
      </c>
      <c r="O132" s="132">
        <v>17000</v>
      </c>
      <c r="P132" s="132">
        <v>7500</v>
      </c>
      <c r="Q132" s="132">
        <v>12500</v>
      </c>
      <c r="R132" s="135"/>
      <c r="S132" s="135">
        <v>1.03</v>
      </c>
      <c r="T132" s="135">
        <v>1.1200000000000001</v>
      </c>
      <c r="U132" s="135">
        <v>2.5</v>
      </c>
      <c r="V132" s="116">
        <f t="shared" si="8"/>
        <v>4</v>
      </c>
      <c r="W132" s="116">
        <f t="shared" si="9"/>
        <v>1.7</v>
      </c>
      <c r="X132" s="116">
        <f>AD132-$S132*$T132*$U132</f>
        <v>2.9847200000000011</v>
      </c>
      <c r="Y132" s="116">
        <f>AE132-$S132*$T132*$U132</f>
        <v>6.6027200000000015</v>
      </c>
      <c r="Z132" s="116"/>
      <c r="AA132" s="116"/>
      <c r="AB132" s="116"/>
      <c r="AC132" s="116"/>
      <c r="AD132" s="116">
        <f>((S132+AD$3*2)*(T132+AD$3*2)*(U132+0.2))</f>
        <v>5.8687200000000015</v>
      </c>
      <c r="AE132" s="116">
        <f>(($S132+AE$3*2)*($T132+AE$3*2)*($U132+0.2))</f>
        <v>9.4867200000000018</v>
      </c>
      <c r="AF132" s="132">
        <v>600</v>
      </c>
      <c r="AG132" s="132"/>
    </row>
    <row r="133" spans="1:33" s="24" customFormat="1" x14ac:dyDescent="0.55000000000000004">
      <c r="A133" s="12" t="str">
        <f>VLOOKUP(B133,[1]матер!$B$4:$K$2150,10,FALSE)</f>
        <v>00-00000342</v>
      </c>
      <c r="B133" s="21" t="s">
        <v>170</v>
      </c>
      <c r="C133" s="25" t="s">
        <v>23</v>
      </c>
      <c r="D133" s="26">
        <v>1</v>
      </c>
      <c r="E133" s="27">
        <v>114100</v>
      </c>
      <c r="F133" s="27">
        <v>96985</v>
      </c>
      <c r="G133" s="27" t="s">
        <v>156</v>
      </c>
      <c r="H133" s="77"/>
      <c r="I133" s="21">
        <v>5</v>
      </c>
      <c r="J133" s="44"/>
      <c r="K133" s="21" t="s">
        <v>25</v>
      </c>
      <c r="L133" s="134">
        <v>1500</v>
      </c>
      <c r="M133" s="133" t="s">
        <v>156</v>
      </c>
      <c r="N133" s="116">
        <f t="shared" si="10"/>
        <v>74165</v>
      </c>
      <c r="O133" s="132">
        <v>20000</v>
      </c>
      <c r="P133" s="132">
        <v>7500</v>
      </c>
      <c r="Q133" s="132">
        <v>12500</v>
      </c>
      <c r="R133" s="135"/>
      <c r="S133" s="135">
        <v>1.1599999999999999</v>
      </c>
      <c r="T133" s="135">
        <v>1</v>
      </c>
      <c r="U133" s="135">
        <v>3</v>
      </c>
      <c r="V133" s="116">
        <f t="shared" si="8"/>
        <v>4</v>
      </c>
      <c r="W133" s="116">
        <f t="shared" si="9"/>
        <v>1.7</v>
      </c>
      <c r="X133" s="116">
        <f>AD133-$S133*$T133*$U133</f>
        <v>3.5087999999999999</v>
      </c>
      <c r="Y133" s="116">
        <f>AE133-$S133*$T133*$U133</f>
        <v>7.8096000000000005</v>
      </c>
      <c r="Z133" s="116"/>
      <c r="AA133" s="116"/>
      <c r="AB133" s="116"/>
      <c r="AC133" s="116"/>
      <c r="AD133" s="116">
        <f>((S133+AD$3*2)*(T133+AD$3*2)*(U133+0.2))</f>
        <v>6.9887999999999995</v>
      </c>
      <c r="AE133" s="116">
        <f>(($S133+AE$3*2)*($T133+AE$3*2)*($U133+0.2))</f>
        <v>11.2896</v>
      </c>
      <c r="AF133" s="132">
        <v>800</v>
      </c>
      <c r="AG133" s="132"/>
    </row>
    <row r="134" spans="1:33" s="24" customFormat="1" x14ac:dyDescent="0.55000000000000004">
      <c r="A134" s="12" t="str">
        <f>VLOOKUP(B134,[1]матер!$B$4:$K$2150,10,FALSE)</f>
        <v>00-00000343</v>
      </c>
      <c r="B134" s="21" t="s">
        <v>171</v>
      </c>
      <c r="C134" s="25" t="s">
        <v>23</v>
      </c>
      <c r="D134" s="26">
        <v>1</v>
      </c>
      <c r="E134" s="27">
        <v>116100</v>
      </c>
      <c r="F134" s="27">
        <v>98685</v>
      </c>
      <c r="G134" s="27" t="s">
        <v>156</v>
      </c>
      <c r="H134" s="77"/>
      <c r="I134" s="21">
        <v>5</v>
      </c>
      <c r="J134" s="44"/>
      <c r="K134" s="21" t="s">
        <v>27</v>
      </c>
      <c r="L134" s="134">
        <v>1500</v>
      </c>
      <c r="M134" s="133" t="s">
        <v>156</v>
      </c>
      <c r="N134" s="116">
        <f t="shared" si="10"/>
        <v>75465</v>
      </c>
      <c r="O134" s="132">
        <v>20000</v>
      </c>
      <c r="P134" s="132">
        <v>7500</v>
      </c>
      <c r="Q134" s="132">
        <v>12500</v>
      </c>
      <c r="R134" s="135"/>
      <c r="S134" s="135">
        <v>1.1599999999999999</v>
      </c>
      <c r="T134" s="135">
        <v>1</v>
      </c>
      <c r="U134" s="135">
        <v>3</v>
      </c>
      <c r="V134" s="116">
        <f t="shared" si="8"/>
        <v>4</v>
      </c>
      <c r="W134" s="116">
        <f t="shared" si="9"/>
        <v>1.7</v>
      </c>
      <c r="X134" s="116">
        <f>AD134-$S134*$T134*$U134</f>
        <v>3.5087999999999999</v>
      </c>
      <c r="Y134" s="116">
        <f>AE134-$S134*$T134*$U134</f>
        <v>7.8096000000000005</v>
      </c>
      <c r="Z134" s="116"/>
      <c r="AA134" s="116"/>
      <c r="AB134" s="116"/>
      <c r="AC134" s="116"/>
      <c r="AD134" s="116">
        <f>((S134+AD$3*2)*(T134+AD$3*2)*(U134+0.2))</f>
        <v>6.9887999999999995</v>
      </c>
      <c r="AE134" s="116">
        <f>(($S134+AE$3*2)*($T134+AE$3*2)*($U134+0.2))</f>
        <v>11.2896</v>
      </c>
      <c r="AF134" s="132">
        <v>800</v>
      </c>
      <c r="AG134" s="132"/>
    </row>
    <row r="135" spans="1:33" s="24" customFormat="1" x14ac:dyDescent="0.55000000000000004">
      <c r="A135" s="12" t="str">
        <f>VLOOKUP(B135,[1]матер!$B$4:$K$2150,10,FALSE)</f>
        <v>00-00000344</v>
      </c>
      <c r="B135" s="21" t="s">
        <v>172</v>
      </c>
      <c r="C135" s="25" t="s">
        <v>23</v>
      </c>
      <c r="D135" s="26">
        <v>1</v>
      </c>
      <c r="E135" s="27">
        <v>95200</v>
      </c>
      <c r="F135" s="27">
        <v>80920</v>
      </c>
      <c r="G135" s="27" t="s">
        <v>156</v>
      </c>
      <c r="H135" s="77"/>
      <c r="I135" s="21">
        <v>6</v>
      </c>
      <c r="J135" s="44"/>
      <c r="K135" s="21" t="s">
        <v>25</v>
      </c>
      <c r="L135" s="134">
        <v>850</v>
      </c>
      <c r="M135" s="133" t="s">
        <v>156</v>
      </c>
      <c r="N135" s="116">
        <f t="shared" si="10"/>
        <v>61880</v>
      </c>
      <c r="O135" s="132">
        <v>17000</v>
      </c>
      <c r="P135" s="132">
        <v>7500</v>
      </c>
      <c r="Q135" s="132">
        <v>12500</v>
      </c>
      <c r="R135" s="135"/>
      <c r="S135" s="135">
        <v>1.2</v>
      </c>
      <c r="T135" s="135">
        <v>1.1499999999999999</v>
      </c>
      <c r="U135" s="135">
        <v>2.36</v>
      </c>
      <c r="V135" s="116">
        <f t="shared" si="8"/>
        <v>4</v>
      </c>
      <c r="W135" s="116">
        <f t="shared" si="9"/>
        <v>2.1</v>
      </c>
      <c r="X135" s="116">
        <f>AD135-$S135*$T135*$U135</f>
        <v>3.0920000000000001</v>
      </c>
      <c r="Y135" s="116">
        <f>AE135-$S135*$T135*$U135</f>
        <v>6.7271999999999998</v>
      </c>
      <c r="Z135" s="116"/>
      <c r="AA135" s="116"/>
      <c r="AB135" s="116"/>
      <c r="AC135" s="116"/>
      <c r="AD135" s="116">
        <f>((S135+AD$3*2)*(T135+AD$3*2)*(U135+0.2))</f>
        <v>6.3487999999999998</v>
      </c>
      <c r="AE135" s="116">
        <f>(($S135+AE$3*2)*($T135+AE$3*2)*($U135+0.2))</f>
        <v>9.984</v>
      </c>
      <c r="AF135" s="132">
        <v>500</v>
      </c>
      <c r="AG135" s="132"/>
    </row>
    <row r="136" spans="1:33" s="24" customFormat="1" x14ac:dyDescent="0.55000000000000004">
      <c r="A136" s="12" t="str">
        <f>VLOOKUP(B136,[1]матер!$B$4:$K$2150,10,FALSE)</f>
        <v>00-00001951</v>
      </c>
      <c r="B136" s="21" t="s">
        <v>173</v>
      </c>
      <c r="C136" s="25" t="s">
        <v>23</v>
      </c>
      <c r="D136" s="26">
        <v>1</v>
      </c>
      <c r="E136" s="27">
        <v>97200</v>
      </c>
      <c r="F136" s="27">
        <v>82620</v>
      </c>
      <c r="G136" s="27" t="s">
        <v>156</v>
      </c>
      <c r="H136" s="77"/>
      <c r="I136" s="21">
        <v>6</v>
      </c>
      <c r="J136" s="44"/>
      <c r="K136" s="21" t="s">
        <v>27</v>
      </c>
      <c r="L136" s="134">
        <v>850</v>
      </c>
      <c r="M136" s="133" t="s">
        <v>156</v>
      </c>
      <c r="N136" s="116">
        <f t="shared" si="10"/>
        <v>63180</v>
      </c>
      <c r="O136" s="132">
        <v>17000</v>
      </c>
      <c r="P136" s="132">
        <v>7500</v>
      </c>
      <c r="Q136" s="132">
        <v>12500</v>
      </c>
      <c r="R136" s="135"/>
      <c r="S136" s="135">
        <v>1.2</v>
      </c>
      <c r="T136" s="135">
        <v>1.1499999999999999</v>
      </c>
      <c r="U136" s="135">
        <v>2.36</v>
      </c>
      <c r="V136" s="116">
        <f t="shared" si="8"/>
        <v>4</v>
      </c>
      <c r="W136" s="116">
        <f t="shared" si="9"/>
        <v>2.1</v>
      </c>
      <c r="X136" s="116">
        <f>AD136-$S136*$T136*$U136</f>
        <v>3.0920000000000001</v>
      </c>
      <c r="Y136" s="116">
        <f>AE136-$S136*$T136*$U136</f>
        <v>6.7271999999999998</v>
      </c>
      <c r="Z136" s="116"/>
      <c r="AA136" s="116"/>
      <c r="AB136" s="116"/>
      <c r="AC136" s="116"/>
      <c r="AD136" s="116">
        <f>((S136+AD$3*2)*(T136+AD$3*2)*(U136+0.2))</f>
        <v>6.3487999999999998</v>
      </c>
      <c r="AE136" s="116">
        <f>(($S136+AE$3*2)*($T136+AE$3*2)*($U136+0.2))</f>
        <v>9.984</v>
      </c>
      <c r="AF136" s="132">
        <v>500</v>
      </c>
      <c r="AG136" s="132"/>
    </row>
    <row r="137" spans="1:33" s="24" customFormat="1" x14ac:dyDescent="0.55000000000000004">
      <c r="A137" s="12" t="str">
        <f>VLOOKUP(B137,[1]матер!$B$4:$K$2150,10,FALSE)</f>
        <v>00-00000345</v>
      </c>
      <c r="B137" s="21" t="s">
        <v>174</v>
      </c>
      <c r="C137" s="25" t="s">
        <v>23</v>
      </c>
      <c r="D137" s="26">
        <v>1</v>
      </c>
      <c r="E137" s="27">
        <v>97500</v>
      </c>
      <c r="F137" s="27">
        <v>82875</v>
      </c>
      <c r="G137" s="27" t="s">
        <v>156</v>
      </c>
      <c r="H137" s="77"/>
      <c r="I137" s="21">
        <v>6</v>
      </c>
      <c r="J137" s="44"/>
      <c r="K137" s="21" t="s">
        <v>25</v>
      </c>
      <c r="L137" s="134">
        <v>1000</v>
      </c>
      <c r="M137" s="133" t="s">
        <v>156</v>
      </c>
      <c r="N137" s="116">
        <f t="shared" si="10"/>
        <v>63375</v>
      </c>
      <c r="O137" s="132">
        <v>17000</v>
      </c>
      <c r="P137" s="132">
        <v>7500</v>
      </c>
      <c r="Q137" s="132">
        <v>12500</v>
      </c>
      <c r="R137" s="135"/>
      <c r="S137" s="135">
        <v>1.2</v>
      </c>
      <c r="T137" s="135">
        <v>1.1499999999999999</v>
      </c>
      <c r="U137" s="135">
        <v>2.5</v>
      </c>
      <c r="V137" s="116">
        <f t="shared" si="8"/>
        <v>4</v>
      </c>
      <c r="W137" s="116">
        <f t="shared" si="9"/>
        <v>2.1</v>
      </c>
      <c r="X137" s="116">
        <f>AD137-$S137*$T137*$U137</f>
        <v>3.2460000000000009</v>
      </c>
      <c r="Y137" s="116">
        <f>AE137-$S137*$T137*$U137</f>
        <v>7.0800000000000018</v>
      </c>
      <c r="Z137" s="116"/>
      <c r="AA137" s="116"/>
      <c r="AB137" s="116"/>
      <c r="AC137" s="116"/>
      <c r="AD137" s="116">
        <f>((S137+AD$3*2)*(T137+AD$3*2)*(U137+0.2))</f>
        <v>6.6960000000000006</v>
      </c>
      <c r="AE137" s="116">
        <f>(($S137+AE$3*2)*($T137+AE$3*2)*($U137+0.2))</f>
        <v>10.530000000000001</v>
      </c>
      <c r="AF137" s="132">
        <v>600</v>
      </c>
      <c r="AG137" s="132"/>
    </row>
    <row r="138" spans="1:33" s="24" customFormat="1" x14ac:dyDescent="0.55000000000000004">
      <c r="A138" s="12" t="str">
        <f>VLOOKUP(B138,[1]матер!$B$4:$K$2150,10,FALSE)</f>
        <v>00-00001952</v>
      </c>
      <c r="B138" s="21" t="s">
        <v>175</v>
      </c>
      <c r="C138" s="25" t="s">
        <v>23</v>
      </c>
      <c r="D138" s="26">
        <v>1</v>
      </c>
      <c r="E138" s="27">
        <v>99500</v>
      </c>
      <c r="F138" s="27">
        <v>84575</v>
      </c>
      <c r="G138" s="27" t="s">
        <v>156</v>
      </c>
      <c r="H138" s="77"/>
      <c r="I138" s="21">
        <v>6</v>
      </c>
      <c r="J138" s="44"/>
      <c r="K138" s="21" t="s">
        <v>27</v>
      </c>
      <c r="L138" s="134">
        <v>1000</v>
      </c>
      <c r="M138" s="133" t="s">
        <v>156</v>
      </c>
      <c r="N138" s="116">
        <f t="shared" si="10"/>
        <v>64675</v>
      </c>
      <c r="O138" s="132">
        <v>17000</v>
      </c>
      <c r="P138" s="132">
        <v>7500</v>
      </c>
      <c r="Q138" s="132">
        <v>12500</v>
      </c>
      <c r="R138" s="135"/>
      <c r="S138" s="135">
        <v>1.2</v>
      </c>
      <c r="T138" s="135">
        <v>1.1499999999999999</v>
      </c>
      <c r="U138" s="135">
        <v>2.5</v>
      </c>
      <c r="V138" s="116">
        <f t="shared" si="8"/>
        <v>4</v>
      </c>
      <c r="W138" s="116">
        <f t="shared" si="9"/>
        <v>2.1</v>
      </c>
      <c r="X138" s="116">
        <f>AD138-$S138*$T138*$U138</f>
        <v>3.2460000000000009</v>
      </c>
      <c r="Y138" s="116">
        <f>AE138-$S138*$T138*$U138</f>
        <v>7.0800000000000018</v>
      </c>
      <c r="Z138" s="116"/>
      <c r="AA138" s="116"/>
      <c r="AB138" s="116"/>
      <c r="AC138" s="116"/>
      <c r="AD138" s="116">
        <f>((S138+AD$3*2)*(T138+AD$3*2)*(U138+0.2))</f>
        <v>6.6960000000000006</v>
      </c>
      <c r="AE138" s="116">
        <f>(($S138+AE$3*2)*($T138+AE$3*2)*($U138+0.2))</f>
        <v>10.530000000000001</v>
      </c>
      <c r="AF138" s="132">
        <v>600</v>
      </c>
      <c r="AG138" s="132"/>
    </row>
    <row r="139" spans="1:33" s="24" customFormat="1" x14ac:dyDescent="0.55000000000000004">
      <c r="A139" s="12" t="str">
        <f>VLOOKUP(B139,[1]матер!$B$4:$K$2150,10,FALSE)</f>
        <v>00-00000346</v>
      </c>
      <c r="B139" s="21" t="s">
        <v>176</v>
      </c>
      <c r="C139" s="25" t="s">
        <v>23</v>
      </c>
      <c r="D139" s="26">
        <v>1</v>
      </c>
      <c r="E139" s="27">
        <v>114800</v>
      </c>
      <c r="F139" s="27">
        <v>97580</v>
      </c>
      <c r="G139" s="27" t="s">
        <v>156</v>
      </c>
      <c r="H139" s="77"/>
      <c r="I139" s="21">
        <v>6</v>
      </c>
      <c r="J139" s="44"/>
      <c r="K139" s="21" t="s">
        <v>25</v>
      </c>
      <c r="L139" s="134">
        <v>1500</v>
      </c>
      <c r="M139" s="133" t="s">
        <v>156</v>
      </c>
      <c r="N139" s="116">
        <f t="shared" si="10"/>
        <v>74620</v>
      </c>
      <c r="O139" s="132">
        <v>20000</v>
      </c>
      <c r="P139" s="132">
        <v>7500</v>
      </c>
      <c r="Q139" s="132">
        <v>12500</v>
      </c>
      <c r="R139" s="135"/>
      <c r="S139" s="135">
        <v>1.2</v>
      </c>
      <c r="T139" s="135">
        <v>1.1599999999999999</v>
      </c>
      <c r="U139" s="135">
        <v>3</v>
      </c>
      <c r="V139" s="116">
        <f t="shared" si="8"/>
        <v>4</v>
      </c>
      <c r="W139" s="116">
        <f t="shared" si="9"/>
        <v>2.1</v>
      </c>
      <c r="X139" s="116">
        <f>AD139-$S139*$T139*$U139</f>
        <v>3.8112000000000013</v>
      </c>
      <c r="Y139" s="116">
        <f>AE139-$S139*$T139*$U139</f>
        <v>8.3680000000000003</v>
      </c>
      <c r="Z139" s="116"/>
      <c r="AA139" s="116"/>
      <c r="AB139" s="116"/>
      <c r="AC139" s="116"/>
      <c r="AD139" s="116">
        <f>((S139+AD$3*2)*(T139+AD$3*2)*(U139+0.2))</f>
        <v>7.9872000000000014</v>
      </c>
      <c r="AE139" s="116">
        <f>(($S139+AE$3*2)*($T139+AE$3*2)*($U139+0.2))</f>
        <v>12.544</v>
      </c>
      <c r="AF139" s="132">
        <v>800</v>
      </c>
      <c r="AG139" s="132"/>
    </row>
    <row r="140" spans="1:33" s="24" customFormat="1" x14ac:dyDescent="0.55000000000000004">
      <c r="A140" s="12" t="str">
        <f>VLOOKUP(B140,[1]матер!$B$4:$K$2150,10,FALSE)</f>
        <v>00-00001953</v>
      </c>
      <c r="B140" s="21" t="s">
        <v>177</v>
      </c>
      <c r="C140" s="25" t="s">
        <v>23</v>
      </c>
      <c r="D140" s="26">
        <v>1</v>
      </c>
      <c r="E140" s="27">
        <v>116800</v>
      </c>
      <c r="F140" s="27">
        <v>99280</v>
      </c>
      <c r="G140" s="27" t="s">
        <v>156</v>
      </c>
      <c r="H140" s="77"/>
      <c r="I140" s="21">
        <v>6</v>
      </c>
      <c r="J140" s="44"/>
      <c r="K140" s="21" t="s">
        <v>27</v>
      </c>
      <c r="L140" s="134">
        <v>1500</v>
      </c>
      <c r="M140" s="133" t="s">
        <v>156</v>
      </c>
      <c r="N140" s="116">
        <f t="shared" si="10"/>
        <v>75920</v>
      </c>
      <c r="O140" s="132">
        <v>20000</v>
      </c>
      <c r="P140" s="132">
        <v>7500</v>
      </c>
      <c r="Q140" s="132">
        <v>12500</v>
      </c>
      <c r="R140" s="135"/>
      <c r="S140" s="135">
        <v>1.2</v>
      </c>
      <c r="T140" s="135">
        <v>1.1599999999999999</v>
      </c>
      <c r="U140" s="135">
        <v>3</v>
      </c>
      <c r="V140" s="116">
        <f t="shared" si="8"/>
        <v>4</v>
      </c>
      <c r="W140" s="116">
        <f t="shared" si="9"/>
        <v>2.1</v>
      </c>
      <c r="X140" s="116">
        <f>AD140-$S140*$T140*$U140</f>
        <v>3.8112000000000013</v>
      </c>
      <c r="Y140" s="116">
        <f>AE140-$S140*$T140*$U140</f>
        <v>8.3680000000000003</v>
      </c>
      <c r="Z140" s="116"/>
      <c r="AA140" s="116"/>
      <c r="AB140" s="116"/>
      <c r="AC140" s="116"/>
      <c r="AD140" s="116">
        <f>((S140+AD$3*2)*(T140+AD$3*2)*(U140+0.2))</f>
        <v>7.9872000000000014</v>
      </c>
      <c r="AE140" s="116">
        <f>(($S140+AE$3*2)*($T140+AE$3*2)*($U140+0.2))</f>
        <v>12.544</v>
      </c>
      <c r="AF140" s="132">
        <v>800</v>
      </c>
      <c r="AG140" s="132"/>
    </row>
    <row r="141" spans="1:33" s="24" customFormat="1" x14ac:dyDescent="0.55000000000000004">
      <c r="A141" s="12" t="str">
        <f>VLOOKUP(B141,[1]матер!$B$4:$K$2150,10,FALSE)</f>
        <v>00-00000347</v>
      </c>
      <c r="B141" s="21" t="s">
        <v>178</v>
      </c>
      <c r="C141" s="25" t="s">
        <v>23</v>
      </c>
      <c r="D141" s="26">
        <v>1</v>
      </c>
      <c r="E141" s="27">
        <v>106000</v>
      </c>
      <c r="F141" s="27">
        <v>90100</v>
      </c>
      <c r="G141" s="27" t="s">
        <v>156</v>
      </c>
      <c r="H141" s="77"/>
      <c r="I141" s="21">
        <v>7</v>
      </c>
      <c r="J141" s="44"/>
      <c r="K141" s="21" t="s">
        <v>25</v>
      </c>
      <c r="L141" s="134">
        <v>850</v>
      </c>
      <c r="M141" s="133" t="s">
        <v>156</v>
      </c>
      <c r="N141" s="116">
        <f t="shared" si="10"/>
        <v>68900</v>
      </c>
      <c r="O141" s="132">
        <v>19000</v>
      </c>
      <c r="P141" s="132">
        <v>8500</v>
      </c>
      <c r="Q141" s="132">
        <v>13500</v>
      </c>
      <c r="R141" s="135"/>
      <c r="S141" s="135">
        <v>1.3</v>
      </c>
      <c r="T141" s="135">
        <v>1.1599999999999999</v>
      </c>
      <c r="U141" s="135">
        <v>2.36</v>
      </c>
      <c r="V141" s="116">
        <f t="shared" si="8"/>
        <v>5</v>
      </c>
      <c r="W141" s="116">
        <f t="shared" si="9"/>
        <v>2.2999999999999998</v>
      </c>
      <c r="X141" s="116">
        <f>AD141-$S141*$T141*$U141</f>
        <v>3.2302400000000016</v>
      </c>
      <c r="Y141" s="116">
        <f>AE141-$S141*$T141*$U141</f>
        <v>6.9780799999999985</v>
      </c>
      <c r="Z141" s="116"/>
      <c r="AA141" s="116"/>
      <c r="AB141" s="116"/>
      <c r="AC141" s="116"/>
      <c r="AD141" s="116">
        <f>((S141+AD$3*2)*(T141+AD$3*2)*(U141+0.2))</f>
        <v>6.7891200000000014</v>
      </c>
      <c r="AE141" s="116">
        <f>(($S141+AE$3*2)*($T141+AE$3*2)*($U141+0.2))</f>
        <v>10.536959999999999</v>
      </c>
      <c r="AF141" s="132">
        <v>500</v>
      </c>
      <c r="AG141" s="132"/>
    </row>
    <row r="142" spans="1:33" s="24" customFormat="1" x14ac:dyDescent="0.55000000000000004">
      <c r="A142" s="12" t="str">
        <f>VLOOKUP(B142,[1]матер!$B$4:$K$2150,10,FALSE)</f>
        <v>00-00001954</v>
      </c>
      <c r="B142" s="21" t="s">
        <v>179</v>
      </c>
      <c r="C142" s="25" t="s">
        <v>23</v>
      </c>
      <c r="D142" s="26">
        <v>1</v>
      </c>
      <c r="E142" s="27">
        <v>108000</v>
      </c>
      <c r="F142" s="27">
        <v>91800</v>
      </c>
      <c r="G142" s="27" t="s">
        <v>156</v>
      </c>
      <c r="H142" s="77"/>
      <c r="I142" s="21">
        <v>7</v>
      </c>
      <c r="J142" s="44"/>
      <c r="K142" s="21" t="s">
        <v>27</v>
      </c>
      <c r="L142" s="134">
        <v>850</v>
      </c>
      <c r="M142" s="133" t="s">
        <v>156</v>
      </c>
      <c r="N142" s="116">
        <f t="shared" si="10"/>
        <v>70200</v>
      </c>
      <c r="O142" s="132">
        <v>19000</v>
      </c>
      <c r="P142" s="132">
        <v>8500</v>
      </c>
      <c r="Q142" s="132">
        <v>13500</v>
      </c>
      <c r="R142" s="135"/>
      <c r="S142" s="135">
        <v>1.3</v>
      </c>
      <c r="T142" s="135">
        <v>1.1599999999999999</v>
      </c>
      <c r="U142" s="135">
        <v>2.36</v>
      </c>
      <c r="V142" s="116">
        <f t="shared" si="8"/>
        <v>5</v>
      </c>
      <c r="W142" s="116">
        <f t="shared" si="9"/>
        <v>2.2999999999999998</v>
      </c>
      <c r="X142" s="116">
        <f>AD142-$S142*$T142*$U142</f>
        <v>3.2302400000000016</v>
      </c>
      <c r="Y142" s="116">
        <f>AE142-$S142*$T142*$U142</f>
        <v>6.9780799999999985</v>
      </c>
      <c r="Z142" s="116"/>
      <c r="AA142" s="116"/>
      <c r="AB142" s="116"/>
      <c r="AC142" s="116"/>
      <c r="AD142" s="116">
        <f>((S142+AD$3*2)*(T142+AD$3*2)*(U142+0.2))</f>
        <v>6.7891200000000014</v>
      </c>
      <c r="AE142" s="116">
        <f>(($S142+AE$3*2)*($T142+AE$3*2)*($U142+0.2))</f>
        <v>10.536959999999999</v>
      </c>
      <c r="AF142" s="132">
        <v>500</v>
      </c>
      <c r="AG142" s="132"/>
    </row>
    <row r="143" spans="1:33" s="24" customFormat="1" x14ac:dyDescent="0.55000000000000004">
      <c r="A143" s="12" t="str">
        <f>VLOOKUP(B143,[1]матер!$B$4:$K$2150,10,FALSE)</f>
        <v>00-00000348</v>
      </c>
      <c r="B143" s="21" t="s">
        <v>180</v>
      </c>
      <c r="C143" s="25" t="s">
        <v>23</v>
      </c>
      <c r="D143" s="26">
        <v>1</v>
      </c>
      <c r="E143" s="27">
        <v>107500</v>
      </c>
      <c r="F143" s="27">
        <v>91375</v>
      </c>
      <c r="G143" s="27" t="s">
        <v>156</v>
      </c>
      <c r="H143" s="77"/>
      <c r="I143" s="21">
        <v>7</v>
      </c>
      <c r="J143" s="44"/>
      <c r="K143" s="21" t="s">
        <v>25</v>
      </c>
      <c r="L143" s="134">
        <v>1000</v>
      </c>
      <c r="M143" s="133" t="s">
        <v>156</v>
      </c>
      <c r="N143" s="116">
        <f t="shared" si="10"/>
        <v>69875</v>
      </c>
      <c r="O143" s="132">
        <v>19000</v>
      </c>
      <c r="P143" s="132">
        <v>8500</v>
      </c>
      <c r="Q143" s="132">
        <v>13500</v>
      </c>
      <c r="R143" s="135"/>
      <c r="S143" s="135">
        <v>1.3</v>
      </c>
      <c r="T143" s="135">
        <v>1.1599999999999999</v>
      </c>
      <c r="U143" s="135">
        <v>2.5</v>
      </c>
      <c r="V143" s="116">
        <f t="shared" si="8"/>
        <v>5</v>
      </c>
      <c r="W143" s="116">
        <f t="shared" si="9"/>
        <v>2.2999999999999998</v>
      </c>
      <c r="X143" s="116">
        <f>AD143-$S143*$T143*$U143</f>
        <v>3.3904000000000019</v>
      </c>
      <c r="Y143" s="116">
        <f>AE143-$S143*$T143*$U143</f>
        <v>7.3431999999999995</v>
      </c>
      <c r="Z143" s="116"/>
      <c r="AA143" s="116"/>
      <c r="AB143" s="116"/>
      <c r="AC143" s="116"/>
      <c r="AD143" s="116">
        <f>((S143+AD$3*2)*(T143+AD$3*2)*(U143+0.2))</f>
        <v>7.1604000000000019</v>
      </c>
      <c r="AE143" s="116">
        <f>(($S143+AE$3*2)*($T143+AE$3*2)*($U143+0.2))</f>
        <v>11.113199999999999</v>
      </c>
      <c r="AF143" s="132">
        <v>600</v>
      </c>
      <c r="AG143" s="132"/>
    </row>
    <row r="144" spans="1:33" s="24" customFormat="1" x14ac:dyDescent="0.55000000000000004">
      <c r="A144" s="12" t="str">
        <f>VLOOKUP(B144,[1]матер!$B$4:$K$2150,10,FALSE)</f>
        <v>00-00001955</v>
      </c>
      <c r="B144" s="21" t="s">
        <v>181</v>
      </c>
      <c r="C144" s="25" t="s">
        <v>23</v>
      </c>
      <c r="D144" s="26">
        <v>1</v>
      </c>
      <c r="E144" s="27">
        <v>109500</v>
      </c>
      <c r="F144" s="27">
        <v>93075</v>
      </c>
      <c r="G144" s="27" t="s">
        <v>156</v>
      </c>
      <c r="H144" s="77"/>
      <c r="I144" s="21">
        <v>7</v>
      </c>
      <c r="J144" s="44"/>
      <c r="K144" s="21" t="s">
        <v>27</v>
      </c>
      <c r="L144" s="134">
        <v>1000</v>
      </c>
      <c r="M144" s="133" t="s">
        <v>156</v>
      </c>
      <c r="N144" s="116">
        <f t="shared" si="10"/>
        <v>71175</v>
      </c>
      <c r="O144" s="132">
        <v>19000</v>
      </c>
      <c r="P144" s="132">
        <v>8500</v>
      </c>
      <c r="Q144" s="132">
        <v>13500</v>
      </c>
      <c r="R144" s="135"/>
      <c r="S144" s="135">
        <v>1.3</v>
      </c>
      <c r="T144" s="135">
        <v>1.1599999999999999</v>
      </c>
      <c r="U144" s="135">
        <v>2.5</v>
      </c>
      <c r="V144" s="116">
        <f t="shared" si="8"/>
        <v>5</v>
      </c>
      <c r="W144" s="116">
        <f t="shared" si="9"/>
        <v>2.2999999999999998</v>
      </c>
      <c r="X144" s="116">
        <f>AD144-$S144*$T144*$U144</f>
        <v>3.3904000000000019</v>
      </c>
      <c r="Y144" s="116">
        <f>AE144-$S144*$T144*$U144</f>
        <v>7.3431999999999995</v>
      </c>
      <c r="Z144" s="116"/>
      <c r="AA144" s="116"/>
      <c r="AB144" s="116"/>
      <c r="AC144" s="116"/>
      <c r="AD144" s="116">
        <f>((S144+AD$3*2)*(T144+AD$3*2)*(U144+0.2))</f>
        <v>7.1604000000000019</v>
      </c>
      <c r="AE144" s="116">
        <f>(($S144+AE$3*2)*($T144+AE$3*2)*($U144+0.2))</f>
        <v>11.113199999999999</v>
      </c>
      <c r="AF144" s="132">
        <v>600</v>
      </c>
      <c r="AG144" s="132"/>
    </row>
    <row r="145" spans="1:33" s="24" customFormat="1" x14ac:dyDescent="0.55000000000000004">
      <c r="A145" s="12" t="str">
        <f>VLOOKUP(B145,[1]матер!$B$4:$K$2150,10,FALSE)</f>
        <v>00-00000349</v>
      </c>
      <c r="B145" s="21" t="s">
        <v>182</v>
      </c>
      <c r="C145" s="25" t="s">
        <v>23</v>
      </c>
      <c r="D145" s="26">
        <v>1</v>
      </c>
      <c r="E145" s="27">
        <v>124000</v>
      </c>
      <c r="F145" s="27">
        <v>105400</v>
      </c>
      <c r="G145" s="27" t="s">
        <v>156</v>
      </c>
      <c r="H145" s="77"/>
      <c r="I145" s="21">
        <v>7</v>
      </c>
      <c r="J145" s="44"/>
      <c r="K145" s="21" t="s">
        <v>25</v>
      </c>
      <c r="L145" s="134">
        <v>1500</v>
      </c>
      <c r="M145" s="133" t="s">
        <v>156</v>
      </c>
      <c r="N145" s="116">
        <f t="shared" si="10"/>
        <v>80600</v>
      </c>
      <c r="O145" s="132">
        <v>22000</v>
      </c>
      <c r="P145" s="132">
        <v>8500</v>
      </c>
      <c r="Q145" s="132">
        <v>13500</v>
      </c>
      <c r="R145" s="135"/>
      <c r="S145" s="135">
        <v>1.3</v>
      </c>
      <c r="T145" s="135">
        <v>1.1599999999999999</v>
      </c>
      <c r="U145" s="135">
        <v>3</v>
      </c>
      <c r="V145" s="116">
        <f t="shared" si="8"/>
        <v>5</v>
      </c>
      <c r="W145" s="116">
        <f t="shared" si="9"/>
        <v>2.2999999999999998</v>
      </c>
      <c r="X145" s="116">
        <f>AD145-$S145*$T145*$U145</f>
        <v>3.9624000000000015</v>
      </c>
      <c r="Y145" s="116">
        <f>AE145-$S145*$T145*$U145</f>
        <v>8.647199999999998</v>
      </c>
      <c r="Z145" s="116"/>
      <c r="AA145" s="116"/>
      <c r="AB145" s="116"/>
      <c r="AC145" s="116"/>
      <c r="AD145" s="116">
        <f>((S145+AD$3*2)*(T145+AD$3*2)*(U145+0.2))</f>
        <v>8.4864000000000015</v>
      </c>
      <c r="AE145" s="116">
        <f>(($S145+AE$3*2)*($T145+AE$3*2)*($U145+0.2))</f>
        <v>13.171199999999999</v>
      </c>
      <c r="AF145" s="132">
        <v>800</v>
      </c>
      <c r="AG145" s="132"/>
    </row>
    <row r="146" spans="1:33" s="24" customFormat="1" x14ac:dyDescent="0.55000000000000004">
      <c r="A146" s="12" t="str">
        <f>VLOOKUP(B146,[1]матер!$B$4:$K$2150,10,FALSE)</f>
        <v>00-00001956</v>
      </c>
      <c r="B146" s="21" t="s">
        <v>183</v>
      </c>
      <c r="C146" s="25" t="s">
        <v>23</v>
      </c>
      <c r="D146" s="26">
        <v>1</v>
      </c>
      <c r="E146" s="27">
        <v>126000</v>
      </c>
      <c r="F146" s="27">
        <v>107100</v>
      </c>
      <c r="G146" s="27" t="s">
        <v>156</v>
      </c>
      <c r="H146" s="77"/>
      <c r="I146" s="21">
        <v>7</v>
      </c>
      <c r="J146" s="44"/>
      <c r="K146" s="21" t="s">
        <v>27</v>
      </c>
      <c r="L146" s="134">
        <v>1500</v>
      </c>
      <c r="M146" s="133" t="s">
        <v>156</v>
      </c>
      <c r="N146" s="116">
        <f t="shared" si="10"/>
        <v>81900</v>
      </c>
      <c r="O146" s="132">
        <v>22000</v>
      </c>
      <c r="P146" s="132">
        <v>8500</v>
      </c>
      <c r="Q146" s="132">
        <v>13500</v>
      </c>
      <c r="R146" s="135"/>
      <c r="S146" s="135">
        <v>1.3</v>
      </c>
      <c r="T146" s="135">
        <v>1.1599999999999999</v>
      </c>
      <c r="U146" s="135">
        <v>3</v>
      </c>
      <c r="V146" s="116">
        <f t="shared" si="8"/>
        <v>5</v>
      </c>
      <c r="W146" s="116">
        <f t="shared" si="9"/>
        <v>2.2999999999999998</v>
      </c>
      <c r="X146" s="116">
        <f>AD146-$S146*$T146*$U146</f>
        <v>3.9624000000000015</v>
      </c>
      <c r="Y146" s="116">
        <f>AE146-$S146*$T146*$U146</f>
        <v>8.647199999999998</v>
      </c>
      <c r="Z146" s="116"/>
      <c r="AA146" s="116"/>
      <c r="AB146" s="116"/>
      <c r="AC146" s="116"/>
      <c r="AD146" s="116">
        <f>((S146+AD$3*2)*(T146+AD$3*2)*(U146+0.2))</f>
        <v>8.4864000000000015</v>
      </c>
      <c r="AE146" s="116">
        <f>(($S146+AE$3*2)*($T146+AE$3*2)*($U146+0.2))</f>
        <v>13.171199999999999</v>
      </c>
      <c r="AF146" s="132">
        <v>800</v>
      </c>
      <c r="AG146" s="132"/>
    </row>
    <row r="147" spans="1:33" s="24" customFormat="1" x14ac:dyDescent="0.55000000000000004">
      <c r="A147" s="12" t="str">
        <f>VLOOKUP(B147,[1]матер!$B$4:$K$2150,10,FALSE)</f>
        <v>00-00000350</v>
      </c>
      <c r="B147" s="21" t="s">
        <v>184</v>
      </c>
      <c r="C147" s="25" t="s">
        <v>23</v>
      </c>
      <c r="D147" s="26">
        <v>1</v>
      </c>
      <c r="E147" s="27">
        <v>109500</v>
      </c>
      <c r="F147" s="27">
        <v>93075</v>
      </c>
      <c r="G147" s="27" t="s">
        <v>156</v>
      </c>
      <c r="H147" s="77"/>
      <c r="I147" s="21">
        <v>8</v>
      </c>
      <c r="J147" s="44"/>
      <c r="K147" s="21" t="s">
        <v>25</v>
      </c>
      <c r="L147" s="134">
        <v>850</v>
      </c>
      <c r="M147" s="133" t="s">
        <v>156</v>
      </c>
      <c r="N147" s="116">
        <f t="shared" si="10"/>
        <v>71175</v>
      </c>
      <c r="O147" s="132">
        <v>19000</v>
      </c>
      <c r="P147" s="132">
        <v>8500</v>
      </c>
      <c r="Q147" s="132">
        <v>13500</v>
      </c>
      <c r="R147" s="135"/>
      <c r="S147" s="135">
        <v>1.5</v>
      </c>
      <c r="T147" s="135">
        <v>1.1599999999999999</v>
      </c>
      <c r="U147" s="135">
        <v>2.36</v>
      </c>
      <c r="V147" s="116">
        <f t="shared" si="8"/>
        <v>5</v>
      </c>
      <c r="W147" s="116">
        <f t="shared" si="9"/>
        <v>2.6</v>
      </c>
      <c r="X147" s="116">
        <f>AD147-$S147*$T147*$U147</f>
        <v>3.481440000000001</v>
      </c>
      <c r="Y147" s="116">
        <f>AE147-$S147*$T147*$U147</f>
        <v>7.4340800000000016</v>
      </c>
      <c r="Z147" s="116"/>
      <c r="AA147" s="116"/>
      <c r="AB147" s="116"/>
      <c r="AC147" s="116"/>
      <c r="AD147" s="116">
        <f>((S147+AD$3*2)*(T147+AD$3*2)*(U147+0.2))</f>
        <v>7.5878399999999999</v>
      </c>
      <c r="AE147" s="116">
        <f>(($S147+AE$3*2)*($T147+AE$3*2)*($U147+0.2))</f>
        <v>11.540480000000001</v>
      </c>
      <c r="AF147" s="132">
        <v>500</v>
      </c>
      <c r="AG147" s="132"/>
    </row>
    <row r="148" spans="1:33" s="24" customFormat="1" x14ac:dyDescent="0.55000000000000004">
      <c r="A148" s="12" t="str">
        <f>VLOOKUP(B148,[1]матер!$B$4:$K$2150,10,FALSE)</f>
        <v>00-00000351</v>
      </c>
      <c r="B148" s="21" t="s">
        <v>185</v>
      </c>
      <c r="C148" s="25" t="s">
        <v>23</v>
      </c>
      <c r="D148" s="26">
        <v>1</v>
      </c>
      <c r="E148" s="27">
        <v>111500</v>
      </c>
      <c r="F148" s="27">
        <v>94775</v>
      </c>
      <c r="G148" s="27" t="s">
        <v>156</v>
      </c>
      <c r="H148" s="77"/>
      <c r="I148" s="21">
        <v>8</v>
      </c>
      <c r="J148" s="44"/>
      <c r="K148" s="21" t="s">
        <v>27</v>
      </c>
      <c r="L148" s="134">
        <v>850</v>
      </c>
      <c r="M148" s="133" t="s">
        <v>156</v>
      </c>
      <c r="N148" s="116">
        <f t="shared" si="10"/>
        <v>72475</v>
      </c>
      <c r="O148" s="132">
        <v>19000</v>
      </c>
      <c r="P148" s="132">
        <v>8500</v>
      </c>
      <c r="Q148" s="132">
        <v>13500</v>
      </c>
      <c r="R148" s="135"/>
      <c r="S148" s="135">
        <v>1.5</v>
      </c>
      <c r="T148" s="135">
        <v>1.1599999999999999</v>
      </c>
      <c r="U148" s="135">
        <v>2.36</v>
      </c>
      <c r="V148" s="116">
        <f t="shared" si="8"/>
        <v>5</v>
      </c>
      <c r="W148" s="116">
        <f t="shared" si="9"/>
        <v>2.6</v>
      </c>
      <c r="X148" s="116">
        <f>AD148-$S148*$T148*$U148</f>
        <v>3.481440000000001</v>
      </c>
      <c r="Y148" s="116">
        <f>AE148-$S148*$T148*$U148</f>
        <v>7.4340800000000016</v>
      </c>
      <c r="Z148" s="116"/>
      <c r="AA148" s="116"/>
      <c r="AB148" s="116"/>
      <c r="AC148" s="116"/>
      <c r="AD148" s="116">
        <f>((S148+AD$3*2)*(T148+AD$3*2)*(U148+0.2))</f>
        <v>7.5878399999999999</v>
      </c>
      <c r="AE148" s="116">
        <f>(($S148+AE$3*2)*($T148+AE$3*2)*($U148+0.2))</f>
        <v>11.540480000000001</v>
      </c>
      <c r="AF148" s="132">
        <v>500</v>
      </c>
      <c r="AG148" s="132"/>
    </row>
    <row r="149" spans="1:33" s="24" customFormat="1" x14ac:dyDescent="0.55000000000000004">
      <c r="A149" s="12" t="str">
        <f>VLOOKUP(B149,[1]матер!$B$4:$K$2150,10,FALSE)</f>
        <v>00-00000352</v>
      </c>
      <c r="B149" s="21" t="s">
        <v>186</v>
      </c>
      <c r="C149" s="25" t="s">
        <v>23</v>
      </c>
      <c r="D149" s="26">
        <v>1</v>
      </c>
      <c r="E149" s="27">
        <v>112500</v>
      </c>
      <c r="F149" s="27">
        <v>95625</v>
      </c>
      <c r="G149" s="27" t="s">
        <v>156</v>
      </c>
      <c r="H149" s="77"/>
      <c r="I149" s="21">
        <v>8</v>
      </c>
      <c r="J149" s="44"/>
      <c r="K149" s="21" t="s">
        <v>25</v>
      </c>
      <c r="L149" s="134">
        <v>1000</v>
      </c>
      <c r="M149" s="133" t="s">
        <v>156</v>
      </c>
      <c r="N149" s="116">
        <f t="shared" si="10"/>
        <v>73125</v>
      </c>
      <c r="O149" s="132">
        <v>19000</v>
      </c>
      <c r="P149" s="132">
        <v>8500</v>
      </c>
      <c r="Q149" s="132">
        <v>13500</v>
      </c>
      <c r="R149" s="135"/>
      <c r="S149" s="135">
        <v>1.5</v>
      </c>
      <c r="T149" s="135">
        <v>1.1599999999999999</v>
      </c>
      <c r="U149" s="135">
        <v>2.5</v>
      </c>
      <c r="V149" s="116">
        <f t="shared" si="8"/>
        <v>5</v>
      </c>
      <c r="W149" s="116">
        <f t="shared" si="9"/>
        <v>2.6</v>
      </c>
      <c r="X149" s="116">
        <f>AD149-$S149*$T149*$U149</f>
        <v>3.6528000000000009</v>
      </c>
      <c r="Y149" s="116">
        <f>AE149-$S149*$T149*$U149</f>
        <v>7.8216000000000019</v>
      </c>
      <c r="Z149" s="116"/>
      <c r="AA149" s="116"/>
      <c r="AB149" s="116"/>
      <c r="AC149" s="116"/>
      <c r="AD149" s="116">
        <f>((S149+AD$3*2)*(T149+AD$3*2)*(U149+0.2))</f>
        <v>8.0028000000000006</v>
      </c>
      <c r="AE149" s="116">
        <f>(($S149+AE$3*2)*($T149+AE$3*2)*($U149+0.2))</f>
        <v>12.171600000000002</v>
      </c>
      <c r="AF149" s="132">
        <v>600</v>
      </c>
      <c r="AG149" s="132"/>
    </row>
    <row r="150" spans="1:33" s="24" customFormat="1" x14ac:dyDescent="0.55000000000000004">
      <c r="A150" s="12" t="str">
        <f>VLOOKUP(B150,[1]матер!$B$4:$K$2150,10,FALSE)</f>
        <v>00-00000353</v>
      </c>
      <c r="B150" s="21" t="s">
        <v>187</v>
      </c>
      <c r="C150" s="25" t="s">
        <v>23</v>
      </c>
      <c r="D150" s="26">
        <v>1</v>
      </c>
      <c r="E150" s="27">
        <v>114500</v>
      </c>
      <c r="F150" s="27">
        <v>97325</v>
      </c>
      <c r="G150" s="27" t="s">
        <v>156</v>
      </c>
      <c r="H150" s="77"/>
      <c r="I150" s="21">
        <v>8</v>
      </c>
      <c r="J150" s="44"/>
      <c r="K150" s="21" t="s">
        <v>27</v>
      </c>
      <c r="L150" s="134">
        <v>1000</v>
      </c>
      <c r="M150" s="133" t="s">
        <v>156</v>
      </c>
      <c r="N150" s="116">
        <f t="shared" si="10"/>
        <v>74425</v>
      </c>
      <c r="O150" s="132">
        <v>19000</v>
      </c>
      <c r="P150" s="132">
        <v>8500</v>
      </c>
      <c r="Q150" s="132">
        <v>13500</v>
      </c>
      <c r="R150" s="135"/>
      <c r="S150" s="135">
        <v>1.5</v>
      </c>
      <c r="T150" s="135">
        <v>1.1599999999999999</v>
      </c>
      <c r="U150" s="135">
        <v>2.5</v>
      </c>
      <c r="V150" s="116">
        <f t="shared" si="8"/>
        <v>5</v>
      </c>
      <c r="W150" s="116">
        <f t="shared" si="9"/>
        <v>2.6</v>
      </c>
      <c r="X150" s="116">
        <f>AD150-$S150*$T150*$U150</f>
        <v>3.6528000000000009</v>
      </c>
      <c r="Y150" s="116">
        <f>AE150-$S150*$T150*$U150</f>
        <v>7.8216000000000019</v>
      </c>
      <c r="Z150" s="116"/>
      <c r="AA150" s="116"/>
      <c r="AB150" s="116"/>
      <c r="AC150" s="116"/>
      <c r="AD150" s="116">
        <f>((S150+AD$3*2)*(T150+AD$3*2)*(U150+0.2))</f>
        <v>8.0028000000000006</v>
      </c>
      <c r="AE150" s="116">
        <f>(($S150+AE$3*2)*($T150+AE$3*2)*($U150+0.2))</f>
        <v>12.171600000000002</v>
      </c>
      <c r="AF150" s="132">
        <v>600</v>
      </c>
      <c r="AG150" s="132"/>
    </row>
    <row r="151" spans="1:33" s="24" customFormat="1" x14ac:dyDescent="0.55000000000000004">
      <c r="A151" s="12" t="str">
        <f>VLOOKUP(B151,[1]матер!$B$4:$K$2150,10,FALSE)</f>
        <v>00-00000354</v>
      </c>
      <c r="B151" s="21" t="s">
        <v>188</v>
      </c>
      <c r="C151" s="25" t="s">
        <v>23</v>
      </c>
      <c r="D151" s="26">
        <v>1</v>
      </c>
      <c r="E151" s="27">
        <v>125000</v>
      </c>
      <c r="F151" s="27">
        <v>106250</v>
      </c>
      <c r="G151" s="27" t="s">
        <v>156</v>
      </c>
      <c r="H151" s="77"/>
      <c r="I151" s="21">
        <v>8</v>
      </c>
      <c r="J151" s="44"/>
      <c r="K151" s="21" t="s">
        <v>25</v>
      </c>
      <c r="L151" s="134">
        <v>1500</v>
      </c>
      <c r="M151" s="133" t="s">
        <v>156</v>
      </c>
      <c r="N151" s="116">
        <f t="shared" si="10"/>
        <v>81250</v>
      </c>
      <c r="O151" s="132">
        <v>22000</v>
      </c>
      <c r="P151" s="132">
        <v>8500</v>
      </c>
      <c r="Q151" s="132">
        <v>13500</v>
      </c>
      <c r="R151" s="135"/>
      <c r="S151" s="135">
        <v>1.5</v>
      </c>
      <c r="T151" s="135">
        <v>1.1599999999999999</v>
      </c>
      <c r="U151" s="135">
        <v>3</v>
      </c>
      <c r="V151" s="116">
        <f t="shared" si="8"/>
        <v>5</v>
      </c>
      <c r="W151" s="116">
        <f t="shared" si="9"/>
        <v>2.6</v>
      </c>
      <c r="X151" s="116">
        <f>AD151-$S151*$T151*$U151</f>
        <v>4.264800000000001</v>
      </c>
      <c r="Y151" s="116">
        <f>AE151-$S151*$T151*$U151</f>
        <v>9.2056000000000022</v>
      </c>
      <c r="Z151" s="116"/>
      <c r="AA151" s="116"/>
      <c r="AB151" s="116"/>
      <c r="AC151" s="116"/>
      <c r="AD151" s="116">
        <f>((S151+AD$3*2)*(T151+AD$3*2)*(U151+0.2))</f>
        <v>9.4847999999999999</v>
      </c>
      <c r="AE151" s="116">
        <f>(($S151+AE$3*2)*($T151+AE$3*2)*($U151+0.2))</f>
        <v>14.425600000000001</v>
      </c>
      <c r="AF151" s="132">
        <v>800</v>
      </c>
      <c r="AG151" s="132"/>
    </row>
    <row r="152" spans="1:33" s="24" customFormat="1" x14ac:dyDescent="0.55000000000000004">
      <c r="A152" s="12" t="str">
        <f>VLOOKUP(B152,[1]матер!$B$4:$K$2150,10,FALSE)</f>
        <v>00-00000355</v>
      </c>
      <c r="B152" s="21" t="s">
        <v>189</v>
      </c>
      <c r="C152" s="25" t="s">
        <v>23</v>
      </c>
      <c r="D152" s="26">
        <v>1</v>
      </c>
      <c r="E152" s="27">
        <v>127000</v>
      </c>
      <c r="F152" s="27">
        <v>107950</v>
      </c>
      <c r="G152" s="27" t="s">
        <v>156</v>
      </c>
      <c r="H152" s="77"/>
      <c r="I152" s="21">
        <v>8</v>
      </c>
      <c r="J152" s="44"/>
      <c r="K152" s="21" t="s">
        <v>27</v>
      </c>
      <c r="L152" s="134">
        <v>1500</v>
      </c>
      <c r="M152" s="133" t="s">
        <v>156</v>
      </c>
      <c r="N152" s="116">
        <f t="shared" si="10"/>
        <v>82550</v>
      </c>
      <c r="O152" s="132">
        <v>22000</v>
      </c>
      <c r="P152" s="132">
        <v>8500</v>
      </c>
      <c r="Q152" s="132">
        <v>13500</v>
      </c>
      <c r="R152" s="135"/>
      <c r="S152" s="135">
        <v>1.5</v>
      </c>
      <c r="T152" s="135">
        <v>1.1599999999999999</v>
      </c>
      <c r="U152" s="135">
        <v>3</v>
      </c>
      <c r="V152" s="116">
        <f t="shared" si="8"/>
        <v>5</v>
      </c>
      <c r="W152" s="116">
        <f t="shared" si="9"/>
        <v>2.6</v>
      </c>
      <c r="X152" s="116">
        <f>AD152-$S152*$T152*$U152</f>
        <v>4.264800000000001</v>
      </c>
      <c r="Y152" s="116">
        <f>AE152-$S152*$T152*$U152</f>
        <v>9.2056000000000022</v>
      </c>
      <c r="Z152" s="116"/>
      <c r="AA152" s="116"/>
      <c r="AB152" s="116"/>
      <c r="AC152" s="116"/>
      <c r="AD152" s="116">
        <f>((S152+AD$3*2)*(T152+AD$3*2)*(U152+0.2))</f>
        <v>9.4847999999999999</v>
      </c>
      <c r="AE152" s="116">
        <f>(($S152+AE$3*2)*($T152+AE$3*2)*($U152+0.2))</f>
        <v>14.425600000000001</v>
      </c>
      <c r="AF152" s="132">
        <v>800</v>
      </c>
      <c r="AG152" s="132"/>
    </row>
    <row r="153" spans="1:33" s="24" customFormat="1" x14ac:dyDescent="0.55000000000000004">
      <c r="A153" s="12" t="str">
        <f>VLOOKUP(B153,[1]матер!$B$4:$K$2150,10,FALSE)</f>
        <v>00-00000356</v>
      </c>
      <c r="B153" s="21" t="s">
        <v>190</v>
      </c>
      <c r="C153" s="25" t="s">
        <v>23</v>
      </c>
      <c r="D153" s="26">
        <v>1</v>
      </c>
      <c r="E153" s="27">
        <v>114400</v>
      </c>
      <c r="F153" s="27">
        <v>97240</v>
      </c>
      <c r="G153" s="27" t="s">
        <v>156</v>
      </c>
      <c r="H153" s="77"/>
      <c r="I153" s="21">
        <v>9</v>
      </c>
      <c r="J153" s="44"/>
      <c r="K153" s="21" t="s">
        <v>25</v>
      </c>
      <c r="L153" s="134">
        <v>850</v>
      </c>
      <c r="M153" s="133" t="s">
        <v>156</v>
      </c>
      <c r="N153" s="116">
        <f t="shared" si="10"/>
        <v>74360</v>
      </c>
      <c r="O153" s="132">
        <v>20500</v>
      </c>
      <c r="P153" s="132">
        <v>9500</v>
      </c>
      <c r="Q153" s="132">
        <v>14500</v>
      </c>
      <c r="R153" s="135"/>
      <c r="S153" s="135">
        <v>1.7</v>
      </c>
      <c r="T153" s="135">
        <v>1.1599999999999999</v>
      </c>
      <c r="U153" s="135">
        <v>2.36</v>
      </c>
      <c r="V153" s="116">
        <f t="shared" si="8"/>
        <v>5</v>
      </c>
      <c r="W153" s="116">
        <f t="shared" si="9"/>
        <v>3</v>
      </c>
      <c r="X153" s="116">
        <f>AD153-$S153*$T153*$U153</f>
        <v>3.7326400000000017</v>
      </c>
      <c r="Y153" s="116">
        <f>AE153-$S153*$T153*$U153</f>
        <v>7.8900800000000011</v>
      </c>
      <c r="Z153" s="116"/>
      <c r="AA153" s="116"/>
      <c r="AB153" s="116"/>
      <c r="AC153" s="116"/>
      <c r="AD153" s="116">
        <f>((S153+AD$3*2)*(T153+AD$3*2)*(U153+0.2))</f>
        <v>8.3865600000000011</v>
      </c>
      <c r="AE153" s="116">
        <f>(($S153+AE$3*2)*($T153+AE$3*2)*($U153+0.2))</f>
        <v>12.544</v>
      </c>
      <c r="AF153" s="132">
        <v>500</v>
      </c>
      <c r="AG153" s="132"/>
    </row>
    <row r="154" spans="1:33" s="24" customFormat="1" x14ac:dyDescent="0.55000000000000004">
      <c r="A154" s="12" t="str">
        <f>VLOOKUP(B154,[1]матер!$B$4:$K$2150,10,FALSE)</f>
        <v>00-00001957</v>
      </c>
      <c r="B154" s="21" t="s">
        <v>191</v>
      </c>
      <c r="C154" s="25" t="s">
        <v>23</v>
      </c>
      <c r="D154" s="26">
        <v>1</v>
      </c>
      <c r="E154" s="27">
        <v>117900</v>
      </c>
      <c r="F154" s="27">
        <v>100215</v>
      </c>
      <c r="G154" s="27" t="s">
        <v>156</v>
      </c>
      <c r="H154" s="77"/>
      <c r="I154" s="21">
        <v>9</v>
      </c>
      <c r="J154" s="44"/>
      <c r="K154" s="21" t="s">
        <v>27</v>
      </c>
      <c r="L154" s="134">
        <v>850</v>
      </c>
      <c r="M154" s="133" t="s">
        <v>156</v>
      </c>
      <c r="N154" s="116">
        <f t="shared" si="10"/>
        <v>76635</v>
      </c>
      <c r="O154" s="132">
        <v>20500</v>
      </c>
      <c r="P154" s="132">
        <v>9500</v>
      </c>
      <c r="Q154" s="132">
        <v>14500</v>
      </c>
      <c r="R154" s="135"/>
      <c r="S154" s="135">
        <v>1.7</v>
      </c>
      <c r="T154" s="135">
        <v>1.1599999999999999</v>
      </c>
      <c r="U154" s="135">
        <v>2.36</v>
      </c>
      <c r="V154" s="116">
        <f t="shared" si="8"/>
        <v>5</v>
      </c>
      <c r="W154" s="116">
        <f t="shared" si="9"/>
        <v>3</v>
      </c>
      <c r="X154" s="116">
        <f>AD154-$S154*$T154*$U154</f>
        <v>3.7326400000000017</v>
      </c>
      <c r="Y154" s="116">
        <f>AE154-$S154*$T154*$U154</f>
        <v>7.8900800000000011</v>
      </c>
      <c r="Z154" s="116"/>
      <c r="AA154" s="116"/>
      <c r="AB154" s="116"/>
      <c r="AC154" s="116"/>
      <c r="AD154" s="116">
        <f>((S154+AD$3*2)*(T154+AD$3*2)*(U154+0.2))</f>
        <v>8.3865600000000011</v>
      </c>
      <c r="AE154" s="116">
        <f>(($S154+AE$3*2)*($T154+AE$3*2)*($U154+0.2))</f>
        <v>12.544</v>
      </c>
      <c r="AF154" s="132">
        <v>500</v>
      </c>
      <c r="AG154" s="132"/>
    </row>
    <row r="155" spans="1:33" s="24" customFormat="1" x14ac:dyDescent="0.55000000000000004">
      <c r="A155" s="12" t="str">
        <f>VLOOKUP(B155,[1]матер!$B$4:$K$2150,10,FALSE)</f>
        <v>00-00000357</v>
      </c>
      <c r="B155" s="21" t="s">
        <v>192</v>
      </c>
      <c r="C155" s="25" t="s">
        <v>23</v>
      </c>
      <c r="D155" s="26">
        <v>1</v>
      </c>
      <c r="E155" s="27">
        <v>117000</v>
      </c>
      <c r="F155" s="27">
        <v>99450</v>
      </c>
      <c r="G155" s="27" t="s">
        <v>156</v>
      </c>
      <c r="H155" s="77"/>
      <c r="I155" s="21">
        <v>9</v>
      </c>
      <c r="J155" s="44"/>
      <c r="K155" s="21" t="s">
        <v>25</v>
      </c>
      <c r="L155" s="134">
        <v>1000</v>
      </c>
      <c r="M155" s="133" t="s">
        <v>156</v>
      </c>
      <c r="N155" s="116">
        <f t="shared" si="10"/>
        <v>76050</v>
      </c>
      <c r="O155" s="132">
        <v>20500</v>
      </c>
      <c r="P155" s="132">
        <v>9500</v>
      </c>
      <c r="Q155" s="132">
        <v>14500</v>
      </c>
      <c r="R155" s="135"/>
      <c r="S155" s="135">
        <v>1.7</v>
      </c>
      <c r="T155" s="135">
        <v>1.1599999999999999</v>
      </c>
      <c r="U155" s="135">
        <v>2.5</v>
      </c>
      <c r="V155" s="116">
        <f t="shared" si="8"/>
        <v>5</v>
      </c>
      <c r="W155" s="116">
        <f t="shared" si="9"/>
        <v>3</v>
      </c>
      <c r="X155" s="116">
        <f>AD155-$S155*$T155*$U155</f>
        <v>3.9152000000000022</v>
      </c>
      <c r="Y155" s="116">
        <f>AE155-$S155*$T155*$U155</f>
        <v>8.3000000000000025</v>
      </c>
      <c r="Z155" s="116"/>
      <c r="AA155" s="116"/>
      <c r="AB155" s="116"/>
      <c r="AC155" s="116"/>
      <c r="AD155" s="116">
        <f>((S155+AD$3*2)*(T155+AD$3*2)*(U155+0.2))</f>
        <v>8.8452000000000019</v>
      </c>
      <c r="AE155" s="116">
        <f>(($S155+AE$3*2)*($T155+AE$3*2)*($U155+0.2))</f>
        <v>13.230000000000002</v>
      </c>
      <c r="AF155" s="132">
        <v>600</v>
      </c>
      <c r="AG155" s="132"/>
    </row>
    <row r="156" spans="1:33" s="24" customFormat="1" x14ac:dyDescent="0.55000000000000004">
      <c r="A156" s="12" t="str">
        <f>VLOOKUP(B156,[1]матер!$B$4:$K$2150,10,FALSE)</f>
        <v>00-00001958</v>
      </c>
      <c r="B156" s="21" t="s">
        <v>193</v>
      </c>
      <c r="C156" s="25" t="s">
        <v>23</v>
      </c>
      <c r="D156" s="26">
        <v>1</v>
      </c>
      <c r="E156" s="27">
        <v>120500</v>
      </c>
      <c r="F156" s="27">
        <v>102425</v>
      </c>
      <c r="G156" s="27" t="s">
        <v>156</v>
      </c>
      <c r="H156" s="77"/>
      <c r="I156" s="21">
        <v>9</v>
      </c>
      <c r="J156" s="44"/>
      <c r="K156" s="21" t="s">
        <v>27</v>
      </c>
      <c r="L156" s="134">
        <v>1000</v>
      </c>
      <c r="M156" s="133" t="s">
        <v>156</v>
      </c>
      <c r="N156" s="116">
        <f t="shared" si="10"/>
        <v>78325</v>
      </c>
      <c r="O156" s="132">
        <v>20500</v>
      </c>
      <c r="P156" s="132">
        <v>9500</v>
      </c>
      <c r="Q156" s="132">
        <v>14500</v>
      </c>
      <c r="R156" s="135"/>
      <c r="S156" s="135">
        <v>1.7</v>
      </c>
      <c r="T156" s="135">
        <v>1.1599999999999999</v>
      </c>
      <c r="U156" s="135">
        <v>2.5</v>
      </c>
      <c r="V156" s="116">
        <f t="shared" si="8"/>
        <v>5</v>
      </c>
      <c r="W156" s="116">
        <f t="shared" si="9"/>
        <v>3</v>
      </c>
      <c r="X156" s="116">
        <f>AD156-$S156*$T156*$U156</f>
        <v>3.9152000000000022</v>
      </c>
      <c r="Y156" s="116">
        <f>AE156-$S156*$T156*$U156</f>
        <v>8.3000000000000025</v>
      </c>
      <c r="Z156" s="116"/>
      <c r="AA156" s="116"/>
      <c r="AB156" s="116"/>
      <c r="AC156" s="116"/>
      <c r="AD156" s="116">
        <f>((S156+AD$3*2)*(T156+AD$3*2)*(U156+0.2))</f>
        <v>8.8452000000000019</v>
      </c>
      <c r="AE156" s="116">
        <f>(($S156+AE$3*2)*($T156+AE$3*2)*($U156+0.2))</f>
        <v>13.230000000000002</v>
      </c>
      <c r="AF156" s="132">
        <v>600</v>
      </c>
      <c r="AG156" s="132"/>
    </row>
    <row r="157" spans="1:33" s="24" customFormat="1" x14ac:dyDescent="0.55000000000000004">
      <c r="A157" s="12" t="str">
        <f>VLOOKUP(B157,[1]матер!$B$4:$K$2150,10,FALSE)</f>
        <v>00-00000358</v>
      </c>
      <c r="B157" s="21" t="s">
        <v>194</v>
      </c>
      <c r="C157" s="25" t="s">
        <v>23</v>
      </c>
      <c r="D157" s="26">
        <v>1</v>
      </c>
      <c r="E157" s="27">
        <v>130500</v>
      </c>
      <c r="F157" s="27">
        <v>110925</v>
      </c>
      <c r="G157" s="27" t="s">
        <v>156</v>
      </c>
      <c r="H157" s="77"/>
      <c r="I157" s="21">
        <v>9</v>
      </c>
      <c r="J157" s="44"/>
      <c r="K157" s="21" t="s">
        <v>25</v>
      </c>
      <c r="L157" s="134">
        <v>1500</v>
      </c>
      <c r="M157" s="133" t="s">
        <v>156</v>
      </c>
      <c r="N157" s="116">
        <f t="shared" si="10"/>
        <v>84825</v>
      </c>
      <c r="O157" s="132">
        <v>23500</v>
      </c>
      <c r="P157" s="132">
        <v>9500</v>
      </c>
      <c r="Q157" s="132">
        <v>14500</v>
      </c>
      <c r="R157" s="135"/>
      <c r="S157" s="135">
        <v>1.7</v>
      </c>
      <c r="T157" s="135">
        <v>1.1599999999999999</v>
      </c>
      <c r="U157" s="135">
        <v>3</v>
      </c>
      <c r="V157" s="116">
        <f t="shared" si="8"/>
        <v>5</v>
      </c>
      <c r="W157" s="116">
        <f t="shared" si="9"/>
        <v>3</v>
      </c>
      <c r="X157" s="116">
        <f>AD157-$S157*$T157*$U157</f>
        <v>4.5672000000000024</v>
      </c>
      <c r="Y157" s="116">
        <f>AE157-$S157*$T157*$U157</f>
        <v>9.7640000000000029</v>
      </c>
      <c r="Z157" s="116"/>
      <c r="AA157" s="116"/>
      <c r="AB157" s="116"/>
      <c r="AC157" s="116"/>
      <c r="AD157" s="116">
        <f>((S157+AD$3*2)*(T157+AD$3*2)*(U157+0.2))</f>
        <v>10.483200000000002</v>
      </c>
      <c r="AE157" s="116">
        <f>(($S157+AE$3*2)*($T157+AE$3*2)*($U157+0.2))</f>
        <v>15.680000000000001</v>
      </c>
      <c r="AF157" s="132">
        <v>800</v>
      </c>
      <c r="AG157" s="132"/>
    </row>
    <row r="158" spans="1:33" s="24" customFormat="1" x14ac:dyDescent="0.55000000000000004">
      <c r="A158" s="12" t="str">
        <f>VLOOKUP(B158,[1]матер!$B$4:$K$2150,10,FALSE)</f>
        <v>00-00001959</v>
      </c>
      <c r="B158" s="21" t="s">
        <v>195</v>
      </c>
      <c r="C158" s="25" t="s">
        <v>23</v>
      </c>
      <c r="D158" s="26">
        <v>1</v>
      </c>
      <c r="E158" s="27">
        <v>133500</v>
      </c>
      <c r="F158" s="27">
        <v>113475</v>
      </c>
      <c r="G158" s="27" t="s">
        <v>156</v>
      </c>
      <c r="H158" s="77"/>
      <c r="I158" s="21">
        <v>9</v>
      </c>
      <c r="J158" s="44"/>
      <c r="K158" s="21" t="s">
        <v>27</v>
      </c>
      <c r="L158" s="134">
        <v>1500</v>
      </c>
      <c r="M158" s="133" t="s">
        <v>156</v>
      </c>
      <c r="N158" s="116">
        <f t="shared" si="10"/>
        <v>86775</v>
      </c>
      <c r="O158" s="132">
        <v>23500</v>
      </c>
      <c r="P158" s="132">
        <v>9500</v>
      </c>
      <c r="Q158" s="132">
        <v>14500</v>
      </c>
      <c r="R158" s="135"/>
      <c r="S158" s="135">
        <v>1.7</v>
      </c>
      <c r="T158" s="135">
        <v>1.1599999999999999</v>
      </c>
      <c r="U158" s="135">
        <v>3</v>
      </c>
      <c r="V158" s="116">
        <f t="shared" si="8"/>
        <v>5</v>
      </c>
      <c r="W158" s="116">
        <f t="shared" si="9"/>
        <v>3</v>
      </c>
      <c r="X158" s="116">
        <f>AD158-$S158*$T158*$U158</f>
        <v>4.5672000000000024</v>
      </c>
      <c r="Y158" s="116">
        <f>AE158-$S158*$T158*$U158</f>
        <v>9.7640000000000029</v>
      </c>
      <c r="Z158" s="116"/>
      <c r="AA158" s="116"/>
      <c r="AB158" s="116"/>
      <c r="AC158" s="116"/>
      <c r="AD158" s="116">
        <f>((S158+AD$3*2)*(T158+AD$3*2)*(U158+0.2))</f>
        <v>10.483200000000002</v>
      </c>
      <c r="AE158" s="116">
        <f>(($S158+AE$3*2)*($T158+AE$3*2)*($U158+0.2))</f>
        <v>15.680000000000001</v>
      </c>
      <c r="AF158" s="132">
        <v>800</v>
      </c>
      <c r="AG158" s="132"/>
    </row>
    <row r="159" spans="1:33" s="24" customFormat="1" x14ac:dyDescent="0.55000000000000004">
      <c r="A159" s="12" t="str">
        <f>VLOOKUP(B159,[1]матер!$B$4:$K$2150,10,FALSE)</f>
        <v>00-00000359</v>
      </c>
      <c r="B159" s="21" t="s">
        <v>196</v>
      </c>
      <c r="C159" s="25" t="s">
        <v>23</v>
      </c>
      <c r="D159" s="26">
        <v>1</v>
      </c>
      <c r="E159" s="27">
        <v>141700</v>
      </c>
      <c r="F159" s="27">
        <v>120445</v>
      </c>
      <c r="G159" s="27" t="s">
        <v>156</v>
      </c>
      <c r="H159" s="77"/>
      <c r="I159" s="21">
        <v>10</v>
      </c>
      <c r="J159" s="44"/>
      <c r="K159" s="21" t="s">
        <v>25</v>
      </c>
      <c r="L159" s="134">
        <v>850</v>
      </c>
      <c r="M159" s="133" t="s">
        <v>156</v>
      </c>
      <c r="N159" s="116">
        <f t="shared" si="10"/>
        <v>92105</v>
      </c>
      <c r="O159" s="132">
        <v>22000</v>
      </c>
      <c r="P159" s="132">
        <v>9500</v>
      </c>
      <c r="Q159" s="132">
        <v>14500</v>
      </c>
      <c r="R159" s="135"/>
      <c r="S159" s="135">
        <v>2</v>
      </c>
      <c r="T159" s="135">
        <v>1.1599999999999999</v>
      </c>
      <c r="U159" s="135">
        <v>2.36</v>
      </c>
      <c r="V159" s="116">
        <f t="shared" si="8"/>
        <v>6</v>
      </c>
      <c r="W159" s="116">
        <f t="shared" si="9"/>
        <v>3.5</v>
      </c>
      <c r="X159" s="116">
        <f>AD159-$S159*$T159*$U159</f>
        <v>4.1094400000000011</v>
      </c>
      <c r="Y159" s="116">
        <f>AE159-$S159*$T159*$U159</f>
        <v>8.5740800000000004</v>
      </c>
      <c r="Z159" s="116"/>
      <c r="AA159" s="116"/>
      <c r="AB159" s="116"/>
      <c r="AC159" s="116"/>
      <c r="AD159" s="116">
        <f>((S159+AD$3*2)*(T159+AD$3*2)*(U159+0.2))</f>
        <v>9.5846400000000003</v>
      </c>
      <c r="AE159" s="116">
        <f>(($S159+AE$3*2)*($T159+AE$3*2)*($U159+0.2))</f>
        <v>14.04928</v>
      </c>
      <c r="AF159" s="132">
        <v>500</v>
      </c>
      <c r="AG159" s="132"/>
    </row>
    <row r="160" spans="1:33" s="24" customFormat="1" x14ac:dyDescent="0.55000000000000004">
      <c r="A160" s="12" t="str">
        <f>VLOOKUP(B160,[1]матер!$B$4:$K$2150,10,FALSE)</f>
        <v>00-00000360</v>
      </c>
      <c r="B160" s="21" t="s">
        <v>197</v>
      </c>
      <c r="C160" s="25" t="s">
        <v>23</v>
      </c>
      <c r="D160" s="26">
        <v>1</v>
      </c>
      <c r="E160" s="27">
        <v>145200</v>
      </c>
      <c r="F160" s="27">
        <v>123420</v>
      </c>
      <c r="G160" s="27" t="s">
        <v>156</v>
      </c>
      <c r="H160" s="77"/>
      <c r="I160" s="21">
        <v>10</v>
      </c>
      <c r="J160" s="44"/>
      <c r="K160" s="21" t="s">
        <v>27</v>
      </c>
      <c r="L160" s="134">
        <v>850</v>
      </c>
      <c r="M160" s="133" t="s">
        <v>156</v>
      </c>
      <c r="N160" s="116">
        <f t="shared" si="10"/>
        <v>94380</v>
      </c>
      <c r="O160" s="132">
        <v>22000</v>
      </c>
      <c r="P160" s="132">
        <v>9500</v>
      </c>
      <c r="Q160" s="132">
        <v>14500</v>
      </c>
      <c r="R160" s="135"/>
      <c r="S160" s="135">
        <v>2</v>
      </c>
      <c r="T160" s="135">
        <v>1.1599999999999999</v>
      </c>
      <c r="U160" s="135">
        <v>2.36</v>
      </c>
      <c r="V160" s="116">
        <f t="shared" si="8"/>
        <v>6</v>
      </c>
      <c r="W160" s="116">
        <f t="shared" si="9"/>
        <v>3.5</v>
      </c>
      <c r="X160" s="116">
        <f>AD160-$S160*$T160*$U160</f>
        <v>4.1094400000000011</v>
      </c>
      <c r="Y160" s="116">
        <f>AE160-$S160*$T160*$U160</f>
        <v>8.5740800000000004</v>
      </c>
      <c r="Z160" s="116"/>
      <c r="AA160" s="116"/>
      <c r="AB160" s="116"/>
      <c r="AC160" s="116"/>
      <c r="AD160" s="116">
        <f>((S160+AD$3*2)*(T160+AD$3*2)*(U160+0.2))</f>
        <v>9.5846400000000003</v>
      </c>
      <c r="AE160" s="116">
        <f>(($S160+AE$3*2)*($T160+AE$3*2)*($U160+0.2))</f>
        <v>14.04928</v>
      </c>
      <c r="AF160" s="132">
        <v>500</v>
      </c>
      <c r="AG160" s="132"/>
    </row>
    <row r="161" spans="1:33" s="24" customFormat="1" x14ac:dyDescent="0.55000000000000004">
      <c r="A161" s="12" t="str">
        <f>VLOOKUP(B161,[1]матер!$B$4:$K$2150,10,FALSE)</f>
        <v>00-00000361</v>
      </c>
      <c r="B161" s="21" t="s">
        <v>198</v>
      </c>
      <c r="C161" s="25" t="s">
        <v>23</v>
      </c>
      <c r="D161" s="26">
        <v>1</v>
      </c>
      <c r="E161" s="27">
        <v>143700</v>
      </c>
      <c r="F161" s="27">
        <v>122145</v>
      </c>
      <c r="G161" s="27" t="s">
        <v>156</v>
      </c>
      <c r="H161" s="77"/>
      <c r="I161" s="21">
        <v>10</v>
      </c>
      <c r="J161" s="44"/>
      <c r="K161" s="21" t="s">
        <v>25</v>
      </c>
      <c r="L161" s="134">
        <v>1000</v>
      </c>
      <c r="M161" s="133" t="s">
        <v>156</v>
      </c>
      <c r="N161" s="116">
        <f t="shared" si="10"/>
        <v>93405</v>
      </c>
      <c r="O161" s="132">
        <v>22000</v>
      </c>
      <c r="P161" s="132">
        <v>9500</v>
      </c>
      <c r="Q161" s="132">
        <v>14500</v>
      </c>
      <c r="R161" s="135"/>
      <c r="S161" s="135">
        <v>2</v>
      </c>
      <c r="T161" s="135">
        <v>1.1599999999999999</v>
      </c>
      <c r="U161" s="135">
        <v>2.5</v>
      </c>
      <c r="V161" s="116">
        <f t="shared" si="8"/>
        <v>6</v>
      </c>
      <c r="W161" s="116">
        <f t="shared" si="9"/>
        <v>3.5</v>
      </c>
      <c r="X161" s="116">
        <f>AD161-$S161*$T161*$U161</f>
        <v>4.3088000000000006</v>
      </c>
      <c r="Y161" s="116">
        <f>AE161-$S161*$T161*$U161</f>
        <v>9.0176000000000016</v>
      </c>
      <c r="Z161" s="116"/>
      <c r="AA161" s="116"/>
      <c r="AB161" s="116"/>
      <c r="AC161" s="116"/>
      <c r="AD161" s="116">
        <f>((S161+AD$3*2)*(T161+AD$3*2)*(U161+0.2))</f>
        <v>10.1088</v>
      </c>
      <c r="AE161" s="116">
        <f>(($S161+AE$3*2)*($T161+AE$3*2)*($U161+0.2))</f>
        <v>14.817600000000001</v>
      </c>
      <c r="AF161" s="132">
        <v>600</v>
      </c>
      <c r="AG161" s="132"/>
    </row>
    <row r="162" spans="1:33" s="24" customFormat="1" x14ac:dyDescent="0.55000000000000004">
      <c r="A162" s="12" t="str">
        <f>VLOOKUP(B162,[1]матер!$B$4:$K$2150,10,FALSE)</f>
        <v>00-00000362</v>
      </c>
      <c r="B162" s="21" t="s">
        <v>199</v>
      </c>
      <c r="C162" s="25" t="s">
        <v>23</v>
      </c>
      <c r="D162" s="26">
        <v>1</v>
      </c>
      <c r="E162" s="27">
        <v>147200</v>
      </c>
      <c r="F162" s="27">
        <v>125120</v>
      </c>
      <c r="G162" s="27" t="s">
        <v>156</v>
      </c>
      <c r="H162" s="77"/>
      <c r="I162" s="21">
        <v>10</v>
      </c>
      <c r="J162" s="44"/>
      <c r="K162" s="21" t="s">
        <v>27</v>
      </c>
      <c r="L162" s="134">
        <v>1000</v>
      </c>
      <c r="M162" s="133" t="s">
        <v>156</v>
      </c>
      <c r="N162" s="116">
        <f t="shared" si="10"/>
        <v>95680</v>
      </c>
      <c r="O162" s="132">
        <v>22000</v>
      </c>
      <c r="P162" s="132">
        <v>9500</v>
      </c>
      <c r="Q162" s="132">
        <v>14500</v>
      </c>
      <c r="R162" s="135"/>
      <c r="S162" s="135">
        <v>2</v>
      </c>
      <c r="T162" s="135">
        <v>1.1599999999999999</v>
      </c>
      <c r="U162" s="135">
        <v>2.5</v>
      </c>
      <c r="V162" s="116">
        <f t="shared" si="8"/>
        <v>6</v>
      </c>
      <c r="W162" s="116">
        <f t="shared" si="9"/>
        <v>3.5</v>
      </c>
      <c r="X162" s="116">
        <f>AD162-$S162*$T162*$U162</f>
        <v>4.3088000000000006</v>
      </c>
      <c r="Y162" s="116">
        <f>AE162-$S162*$T162*$U162</f>
        <v>9.0176000000000016</v>
      </c>
      <c r="Z162" s="116"/>
      <c r="AA162" s="116"/>
      <c r="AB162" s="116"/>
      <c r="AC162" s="116"/>
      <c r="AD162" s="116">
        <f>((S162+AD$3*2)*(T162+AD$3*2)*(U162+0.2))</f>
        <v>10.1088</v>
      </c>
      <c r="AE162" s="116">
        <f>(($S162+AE$3*2)*($T162+AE$3*2)*($U162+0.2))</f>
        <v>14.817600000000001</v>
      </c>
      <c r="AF162" s="132">
        <v>600</v>
      </c>
      <c r="AG162" s="132"/>
    </row>
    <row r="163" spans="1:33" s="24" customFormat="1" x14ac:dyDescent="0.55000000000000004">
      <c r="A163" s="12" t="str">
        <f>VLOOKUP(B163,[1]матер!$B$4:$K$2150,10,FALSE)</f>
        <v>00-00000363</v>
      </c>
      <c r="B163" s="21" t="s">
        <v>200</v>
      </c>
      <c r="C163" s="25" t="s">
        <v>23</v>
      </c>
      <c r="D163" s="26">
        <v>1</v>
      </c>
      <c r="E163" s="27">
        <v>161100</v>
      </c>
      <c r="F163" s="27">
        <v>136935</v>
      </c>
      <c r="G163" s="27" t="s">
        <v>156</v>
      </c>
      <c r="H163" s="77"/>
      <c r="I163" s="21">
        <v>10</v>
      </c>
      <c r="J163" s="44"/>
      <c r="K163" s="21" t="s">
        <v>25</v>
      </c>
      <c r="L163" s="134">
        <v>1500</v>
      </c>
      <c r="M163" s="133" t="s">
        <v>156</v>
      </c>
      <c r="N163" s="116">
        <f t="shared" si="10"/>
        <v>104715</v>
      </c>
      <c r="O163" s="132">
        <v>25000</v>
      </c>
      <c r="P163" s="132">
        <v>9500</v>
      </c>
      <c r="Q163" s="132">
        <v>14500</v>
      </c>
      <c r="R163" s="135"/>
      <c r="S163" s="135">
        <v>2</v>
      </c>
      <c r="T163" s="135">
        <v>1.1599999999999999</v>
      </c>
      <c r="U163" s="135">
        <v>3</v>
      </c>
      <c r="V163" s="116">
        <f t="shared" si="8"/>
        <v>6</v>
      </c>
      <c r="W163" s="116">
        <f t="shared" si="9"/>
        <v>3.5</v>
      </c>
      <c r="X163" s="116">
        <f>AD163-$S163*$T163*$U163</f>
        <v>5.0208000000000013</v>
      </c>
      <c r="Y163" s="116">
        <f>AE163-$S163*$T163*$U163</f>
        <v>10.601599999999999</v>
      </c>
      <c r="Z163" s="116"/>
      <c r="AA163" s="116"/>
      <c r="AB163" s="116"/>
      <c r="AC163" s="116"/>
      <c r="AD163" s="116">
        <f>((S163+AD$3*2)*(T163+AD$3*2)*(U163+0.2))</f>
        <v>11.9808</v>
      </c>
      <c r="AE163" s="116">
        <f>(($S163+AE$3*2)*($T163+AE$3*2)*($U163+0.2))</f>
        <v>17.561599999999999</v>
      </c>
      <c r="AF163" s="132">
        <v>800</v>
      </c>
      <c r="AG163" s="132"/>
    </row>
    <row r="164" spans="1:33" s="24" customFormat="1" x14ac:dyDescent="0.55000000000000004">
      <c r="A164" s="12" t="str">
        <f>VLOOKUP(B164,[1]матер!$B$4:$K$2150,10,FALSE)</f>
        <v>00-00000364</v>
      </c>
      <c r="B164" s="21" t="s">
        <v>201</v>
      </c>
      <c r="C164" s="25" t="s">
        <v>23</v>
      </c>
      <c r="D164" s="26">
        <v>1</v>
      </c>
      <c r="E164" s="27">
        <v>164600</v>
      </c>
      <c r="F164" s="27">
        <v>139910</v>
      </c>
      <c r="G164" s="27" t="s">
        <v>156</v>
      </c>
      <c r="H164" s="77"/>
      <c r="I164" s="21">
        <v>10</v>
      </c>
      <c r="J164" s="44"/>
      <c r="K164" s="21" t="s">
        <v>27</v>
      </c>
      <c r="L164" s="134">
        <v>1500</v>
      </c>
      <c r="M164" s="133" t="s">
        <v>156</v>
      </c>
      <c r="N164" s="116">
        <f t="shared" si="10"/>
        <v>106990</v>
      </c>
      <c r="O164" s="132">
        <v>25000</v>
      </c>
      <c r="P164" s="132">
        <v>9500</v>
      </c>
      <c r="Q164" s="132">
        <v>14500</v>
      </c>
      <c r="R164" s="135"/>
      <c r="S164" s="135">
        <v>2</v>
      </c>
      <c r="T164" s="135">
        <v>1.1599999999999999</v>
      </c>
      <c r="U164" s="135">
        <v>3</v>
      </c>
      <c r="V164" s="116">
        <f t="shared" si="8"/>
        <v>6</v>
      </c>
      <c r="W164" s="116">
        <f t="shared" si="9"/>
        <v>3.5</v>
      </c>
      <c r="X164" s="116">
        <f>AD164-$S164*$T164*$U164</f>
        <v>5.0208000000000013</v>
      </c>
      <c r="Y164" s="116">
        <f>AE164-$S164*$T164*$U164</f>
        <v>10.601599999999999</v>
      </c>
      <c r="Z164" s="116"/>
      <c r="AA164" s="116"/>
      <c r="AB164" s="116"/>
      <c r="AC164" s="116"/>
      <c r="AD164" s="116">
        <f>((S164+AD$3*2)*(T164+AD$3*2)*(U164+0.2))</f>
        <v>11.9808</v>
      </c>
      <c r="AE164" s="116">
        <f>(($S164+AE$3*2)*($T164+AE$3*2)*($U164+0.2))</f>
        <v>17.561599999999999</v>
      </c>
      <c r="AF164" s="132">
        <v>800</v>
      </c>
      <c r="AG164" s="132"/>
    </row>
    <row r="165" spans="1:33" s="24" customFormat="1" x14ac:dyDescent="0.55000000000000004">
      <c r="A165" s="12" t="str">
        <f>VLOOKUP(B165,[1]матер!$B$4:$K$2150,10,FALSE)</f>
        <v>00-00000436</v>
      </c>
      <c r="B165" s="29" t="s">
        <v>204</v>
      </c>
      <c r="C165" s="28" t="s">
        <v>23</v>
      </c>
      <c r="D165" s="29">
        <v>1</v>
      </c>
      <c r="E165" s="30">
        <v>72990</v>
      </c>
      <c r="F165" s="30">
        <v>62990</v>
      </c>
      <c r="G165" s="27" t="s">
        <v>159</v>
      </c>
      <c r="H165" s="77"/>
      <c r="I165" s="31">
        <v>3</v>
      </c>
      <c r="J165" s="77"/>
      <c r="K165" s="31" t="s">
        <v>25</v>
      </c>
      <c r="L165" s="132">
        <v>630</v>
      </c>
      <c r="M165" s="133" t="s">
        <v>159</v>
      </c>
      <c r="N165" s="116">
        <f t="shared" si="10"/>
        <v>51093</v>
      </c>
      <c r="O165" s="132">
        <v>14000</v>
      </c>
      <c r="P165" s="132">
        <v>7500</v>
      </c>
      <c r="Q165" s="132">
        <v>12500</v>
      </c>
      <c r="R165" s="132"/>
      <c r="S165" s="132">
        <v>1.2</v>
      </c>
      <c r="T165" s="132">
        <v>1.2</v>
      </c>
      <c r="U165" s="132">
        <v>1.75</v>
      </c>
      <c r="V165" s="116">
        <f t="shared" ref="V165:V173" si="11">ROUNDUP(S165*PI()/1.2,0)</f>
        <v>4</v>
      </c>
      <c r="W165" s="116">
        <f t="shared" ref="W165:W211" si="12">ROUND(S165^2*PI()/4*(U165-L165/1000),1)</f>
        <v>1.3</v>
      </c>
      <c r="X165" s="116">
        <f>AD165-PI()*($S165^2)/4*$U165</f>
        <v>3.0127966282384309</v>
      </c>
      <c r="Y165" s="116">
        <f>AE165-PI()*($S165^2)/4*$U165</f>
        <v>5.8207966282384298</v>
      </c>
      <c r="Z165" s="116"/>
      <c r="AA165" s="116"/>
      <c r="AB165" s="116"/>
      <c r="AC165" s="116"/>
      <c r="AD165" s="116">
        <f>((S165+AD$3*2)*(T165+AD$3*2)*(U165+0.2))</f>
        <v>4.9920000000000009</v>
      </c>
      <c r="AE165" s="116">
        <f>(($S165+AE$3*2)*($T165+AE$3*2)*($U165+0.2))</f>
        <v>7.8</v>
      </c>
      <c r="AF165" s="132">
        <v>500</v>
      </c>
      <c r="AG165" s="132"/>
    </row>
    <row r="166" spans="1:33" s="24" customFormat="1" x14ac:dyDescent="0.55000000000000004">
      <c r="A166" s="12" t="str">
        <f>VLOOKUP(B166,[1]матер!$B$4:$K$2150,10,FALSE)</f>
        <v>00-00000437</v>
      </c>
      <c r="B166" s="29" t="s">
        <v>205</v>
      </c>
      <c r="C166" s="28" t="s">
        <v>23</v>
      </c>
      <c r="D166" s="29">
        <v>1</v>
      </c>
      <c r="E166" s="30">
        <v>82990</v>
      </c>
      <c r="F166" s="30">
        <v>69990</v>
      </c>
      <c r="G166" s="30" t="s">
        <v>159</v>
      </c>
      <c r="H166" s="77"/>
      <c r="I166" s="31">
        <v>5</v>
      </c>
      <c r="J166" s="77"/>
      <c r="K166" s="31" t="s">
        <v>25</v>
      </c>
      <c r="L166" s="132">
        <v>630</v>
      </c>
      <c r="M166" s="133" t="s">
        <v>159</v>
      </c>
      <c r="N166" s="116">
        <f t="shared" si="10"/>
        <v>58092.999999999993</v>
      </c>
      <c r="O166" s="132">
        <v>16000</v>
      </c>
      <c r="P166" s="132">
        <v>7500</v>
      </c>
      <c r="Q166" s="132">
        <v>12500</v>
      </c>
      <c r="R166" s="132"/>
      <c r="S166" s="132">
        <v>1.2</v>
      </c>
      <c r="T166" s="132">
        <v>1.2</v>
      </c>
      <c r="U166" s="132">
        <v>2.25</v>
      </c>
      <c r="V166" s="116">
        <f t="shared" si="11"/>
        <v>4</v>
      </c>
      <c r="W166" s="116">
        <f t="shared" si="12"/>
        <v>1.8</v>
      </c>
      <c r="X166" s="116">
        <f>AD166-PI()*($S166^2)/4*$U166</f>
        <v>3.7273099505922693</v>
      </c>
      <c r="Y166" s="116">
        <f>AE166-PI()*($S166^2)/4*$U166</f>
        <v>7.2553099505922685</v>
      </c>
      <c r="Z166" s="116"/>
      <c r="AA166" s="116"/>
      <c r="AB166" s="116"/>
      <c r="AC166" s="116"/>
      <c r="AD166" s="116">
        <f>((S166+AD$3*2)*(T166+AD$3*2)*(U166+0.2))</f>
        <v>6.272000000000002</v>
      </c>
      <c r="AE166" s="116">
        <f>(($S166+AE$3*2)*($T166+AE$3*2)*($U166+0.2))</f>
        <v>9.8000000000000007</v>
      </c>
      <c r="AF166" s="132">
        <v>500</v>
      </c>
      <c r="AG166" s="132"/>
    </row>
    <row r="167" spans="1:33" s="24" customFormat="1" x14ac:dyDescent="0.55000000000000004">
      <c r="A167" s="12" t="str">
        <f>VLOOKUP(B167,[1]матер!$B$4:$K$2150,10,FALSE)</f>
        <v>00-00000438</v>
      </c>
      <c r="B167" s="29" t="s">
        <v>206</v>
      </c>
      <c r="C167" s="28" t="s">
        <v>23</v>
      </c>
      <c r="D167" s="29">
        <v>1</v>
      </c>
      <c r="E167" s="30">
        <v>98990</v>
      </c>
      <c r="F167" s="30">
        <v>80990</v>
      </c>
      <c r="G167" s="30" t="s">
        <v>159</v>
      </c>
      <c r="H167" s="77"/>
      <c r="I167" s="31">
        <v>5</v>
      </c>
      <c r="J167" s="77"/>
      <c r="K167" s="31" t="s">
        <v>25</v>
      </c>
      <c r="L167" s="132">
        <v>1130</v>
      </c>
      <c r="M167" s="133" t="s">
        <v>159</v>
      </c>
      <c r="N167" s="116">
        <f t="shared" si="10"/>
        <v>69293</v>
      </c>
      <c r="O167" s="132">
        <v>17000</v>
      </c>
      <c r="P167" s="132">
        <v>7500</v>
      </c>
      <c r="Q167" s="132">
        <v>12500</v>
      </c>
      <c r="R167" s="132"/>
      <c r="S167" s="132">
        <v>1.2</v>
      </c>
      <c r="T167" s="132">
        <v>1.2</v>
      </c>
      <c r="U167" s="132">
        <v>2.75</v>
      </c>
      <c r="V167" s="116">
        <f t="shared" si="11"/>
        <v>4</v>
      </c>
      <c r="W167" s="116">
        <f t="shared" si="12"/>
        <v>1.8</v>
      </c>
      <c r="X167" s="116">
        <f>AD167-PI()*($S167^2)/4*$U167</f>
        <v>4.4418232729461069</v>
      </c>
      <c r="Y167" s="116">
        <f>AE167-PI()*($S167^2)/4*$U167</f>
        <v>8.6898232729461053</v>
      </c>
      <c r="Z167" s="116"/>
      <c r="AA167" s="116"/>
      <c r="AB167" s="116"/>
      <c r="AC167" s="116"/>
      <c r="AD167" s="116">
        <f>((S167+AD$3*2)*(T167+AD$3*2)*(U167+0.2))</f>
        <v>7.5520000000000023</v>
      </c>
      <c r="AE167" s="116">
        <f>(($S167+AE$3*2)*($T167+AE$3*2)*($U167+0.2))</f>
        <v>11.8</v>
      </c>
      <c r="AF167" s="132">
        <v>600</v>
      </c>
      <c r="AG167" s="132"/>
    </row>
    <row r="168" spans="1:33" s="13" customFormat="1" x14ac:dyDescent="0.55000000000000004">
      <c r="A168" s="12" t="str">
        <f>VLOOKUP(B168,[1]матер!$B$4:$K$2150,10,FALSE)</f>
        <v>00-00000439</v>
      </c>
      <c r="B168" s="29" t="s">
        <v>207</v>
      </c>
      <c r="C168" s="28" t="s">
        <v>23</v>
      </c>
      <c r="D168" s="29">
        <v>1</v>
      </c>
      <c r="E168" s="30">
        <v>99990</v>
      </c>
      <c r="F168" s="30">
        <v>81990</v>
      </c>
      <c r="G168" s="30" t="s">
        <v>159</v>
      </c>
      <c r="H168" s="77"/>
      <c r="I168" s="31">
        <v>8</v>
      </c>
      <c r="J168" s="77"/>
      <c r="K168" s="31" t="s">
        <v>25</v>
      </c>
      <c r="L168" s="132">
        <v>630</v>
      </c>
      <c r="M168" s="133" t="s">
        <v>159</v>
      </c>
      <c r="N168" s="116">
        <f t="shared" si="10"/>
        <v>69993</v>
      </c>
      <c r="O168" s="132">
        <v>18000</v>
      </c>
      <c r="P168" s="132">
        <v>8500</v>
      </c>
      <c r="Q168" s="132">
        <v>13500</v>
      </c>
      <c r="R168" s="132"/>
      <c r="S168" s="132">
        <v>1.6</v>
      </c>
      <c r="T168" s="132">
        <v>1.6</v>
      </c>
      <c r="U168" s="132">
        <v>2.25</v>
      </c>
      <c r="V168" s="116">
        <f t="shared" si="11"/>
        <v>5</v>
      </c>
      <c r="W168" s="116">
        <f t="shared" si="12"/>
        <v>3.3</v>
      </c>
      <c r="X168" s="116">
        <f>AD168-PI()*($S168^2)/4*$U168</f>
        <v>5.2761065788306984</v>
      </c>
      <c r="Y168" s="116">
        <f>AE168-PI()*($S168^2)/4*$U168</f>
        <v>9.5881065788307041</v>
      </c>
      <c r="Z168" s="116"/>
      <c r="AA168" s="116"/>
      <c r="AB168" s="116"/>
      <c r="AC168" s="116"/>
      <c r="AD168" s="116">
        <f>((S168+AD$3*2)*(T168+AD$3*2)*(U168+0.2))</f>
        <v>9.8000000000000007</v>
      </c>
      <c r="AE168" s="116">
        <f>(($S168+AE$3*2)*($T168+AE$3*2)*($U168+0.2))</f>
        <v>14.112000000000005</v>
      </c>
      <c r="AF168" s="132">
        <v>500</v>
      </c>
      <c r="AG168" s="132"/>
    </row>
    <row r="169" spans="1:33" s="13" customFormat="1" x14ac:dyDescent="0.55000000000000004">
      <c r="A169" s="12" t="str">
        <f>VLOOKUP(B169,[1]матер!$B$4:$K$2150,10,FALSE)</f>
        <v>00-00000465</v>
      </c>
      <c r="B169" s="29" t="s">
        <v>208</v>
      </c>
      <c r="C169" s="28" t="s">
        <v>23</v>
      </c>
      <c r="D169" s="29">
        <v>1</v>
      </c>
      <c r="E169" s="30">
        <v>122990</v>
      </c>
      <c r="F169" s="30">
        <v>97990</v>
      </c>
      <c r="G169" s="30" t="s">
        <v>159</v>
      </c>
      <c r="H169" s="77"/>
      <c r="I169" s="31">
        <v>8</v>
      </c>
      <c r="J169" s="77"/>
      <c r="K169" s="31" t="s">
        <v>25</v>
      </c>
      <c r="L169" s="132">
        <v>1130</v>
      </c>
      <c r="M169" s="133" t="s">
        <v>159</v>
      </c>
      <c r="N169" s="116">
        <f t="shared" si="10"/>
        <v>86093</v>
      </c>
      <c r="O169" s="132">
        <v>19000</v>
      </c>
      <c r="P169" s="132">
        <v>8500</v>
      </c>
      <c r="Q169" s="132">
        <v>13500</v>
      </c>
      <c r="R169" s="132"/>
      <c r="S169" s="132">
        <v>1.6</v>
      </c>
      <c r="T169" s="132">
        <v>1.6</v>
      </c>
      <c r="U169" s="132">
        <v>2.75</v>
      </c>
      <c r="V169" s="116">
        <f t="shared" si="11"/>
        <v>5</v>
      </c>
      <c r="W169" s="116">
        <f t="shared" si="12"/>
        <v>3.3</v>
      </c>
      <c r="X169" s="116">
        <f>AD169-PI()*($S169^2)/4*$U169</f>
        <v>6.2707969296819641</v>
      </c>
      <c r="Y169" s="116">
        <f>AE169-PI()*($S169^2)/4*$U169</f>
        <v>11.462796929681968</v>
      </c>
      <c r="Z169" s="116"/>
      <c r="AA169" s="116"/>
      <c r="AB169" s="116"/>
      <c r="AC169" s="116"/>
      <c r="AD169" s="116">
        <f>((S169+AD$3*2)*(T169+AD$3*2)*(U169+0.2))</f>
        <v>11.8</v>
      </c>
      <c r="AE169" s="116">
        <f>(($S169+AE$3*2)*($T169+AE$3*2)*($U169+0.2))</f>
        <v>16.992000000000004</v>
      </c>
      <c r="AF169" s="132">
        <v>600</v>
      </c>
      <c r="AG169" s="132"/>
    </row>
    <row r="170" spans="1:33" s="13" customFormat="1" x14ac:dyDescent="0.55000000000000004">
      <c r="A170" s="12" t="str">
        <f>VLOOKUP(B170,[1]матер!$B$4:$K$2150,10,FALSE)</f>
        <v>00-00000441</v>
      </c>
      <c r="B170" s="29" t="s">
        <v>209</v>
      </c>
      <c r="C170" s="28" t="s">
        <v>23</v>
      </c>
      <c r="D170" s="29">
        <v>1</v>
      </c>
      <c r="E170" s="30">
        <v>78990</v>
      </c>
      <c r="F170" s="30">
        <v>68990</v>
      </c>
      <c r="G170" s="30" t="s">
        <v>159</v>
      </c>
      <c r="H170" s="77"/>
      <c r="I170" s="31">
        <v>3</v>
      </c>
      <c r="J170" s="77"/>
      <c r="K170" s="31" t="s">
        <v>25</v>
      </c>
      <c r="L170" s="132">
        <v>630</v>
      </c>
      <c r="M170" s="133" t="s">
        <v>159</v>
      </c>
      <c r="N170" s="116">
        <f t="shared" si="10"/>
        <v>55293</v>
      </c>
      <c r="O170" s="132">
        <v>14000</v>
      </c>
      <c r="P170" s="132">
        <v>7500</v>
      </c>
      <c r="Q170" s="132">
        <v>12500</v>
      </c>
      <c r="R170" s="132"/>
      <c r="S170" s="132">
        <v>1.2</v>
      </c>
      <c r="T170" s="132">
        <v>1.2</v>
      </c>
      <c r="U170" s="132">
        <v>1.75</v>
      </c>
      <c r="V170" s="116">
        <f t="shared" si="11"/>
        <v>4</v>
      </c>
      <c r="W170" s="116">
        <f t="shared" si="12"/>
        <v>1.3</v>
      </c>
      <c r="X170" s="116">
        <f>AD170-PI()*($S170^2)/4*$U170</f>
        <v>3.0127966282384309</v>
      </c>
      <c r="Y170" s="116">
        <f>AE170-PI()*($S170^2)/4*$U170</f>
        <v>5.8207966282384298</v>
      </c>
      <c r="Z170" s="116"/>
      <c r="AA170" s="116"/>
      <c r="AB170" s="116"/>
      <c r="AC170" s="116"/>
      <c r="AD170" s="116">
        <f>((S170+AD$3*2)*(T170+AD$3*2)*(U170+0.2))</f>
        <v>4.9920000000000009</v>
      </c>
      <c r="AE170" s="116">
        <f>(($S170+AE$3*2)*($T170+AE$3*2)*($U170+0.2))</f>
        <v>7.8</v>
      </c>
      <c r="AF170" s="132">
        <v>500</v>
      </c>
      <c r="AG170" s="132"/>
    </row>
    <row r="171" spans="1:33" s="13" customFormat="1" x14ac:dyDescent="0.55000000000000004">
      <c r="A171" s="12" t="str">
        <f>VLOOKUP(B171,[1]матер!$B$4:$K$2150,10,FALSE)</f>
        <v>00-00000442</v>
      </c>
      <c r="B171" s="29" t="s">
        <v>210</v>
      </c>
      <c r="C171" s="28" t="s">
        <v>23</v>
      </c>
      <c r="D171" s="29">
        <v>1</v>
      </c>
      <c r="E171" s="30">
        <v>88990</v>
      </c>
      <c r="F171" s="30">
        <v>75990</v>
      </c>
      <c r="G171" s="30" t="s">
        <v>159</v>
      </c>
      <c r="H171" s="77"/>
      <c r="I171" s="31">
        <v>5</v>
      </c>
      <c r="J171" s="77"/>
      <c r="K171" s="31" t="s">
        <v>25</v>
      </c>
      <c r="L171" s="132">
        <v>630</v>
      </c>
      <c r="M171" s="133" t="s">
        <v>159</v>
      </c>
      <c r="N171" s="116">
        <f t="shared" si="10"/>
        <v>62292.999999999993</v>
      </c>
      <c r="O171" s="132">
        <v>16000</v>
      </c>
      <c r="P171" s="132">
        <v>7500</v>
      </c>
      <c r="Q171" s="132">
        <v>12500</v>
      </c>
      <c r="R171" s="132"/>
      <c r="S171" s="132">
        <v>1.2</v>
      </c>
      <c r="T171" s="132">
        <v>1.2</v>
      </c>
      <c r="U171" s="132">
        <v>2.25</v>
      </c>
      <c r="V171" s="116">
        <f t="shared" si="11"/>
        <v>4</v>
      </c>
      <c r="W171" s="116">
        <f t="shared" si="12"/>
        <v>1.8</v>
      </c>
      <c r="X171" s="116">
        <f>AD171-PI()*($S171^2)/4*$U171</f>
        <v>3.7273099505922693</v>
      </c>
      <c r="Y171" s="116">
        <f>AE171-PI()*($S171^2)/4*$U171</f>
        <v>7.2553099505922685</v>
      </c>
      <c r="Z171" s="116"/>
      <c r="AA171" s="116"/>
      <c r="AB171" s="116"/>
      <c r="AC171" s="116"/>
      <c r="AD171" s="116">
        <f>((S171+AD$3*2)*(T171+AD$3*2)*(U171+0.2))</f>
        <v>6.272000000000002</v>
      </c>
      <c r="AE171" s="116">
        <f>(($S171+AE$3*2)*($T171+AE$3*2)*($U171+0.2))</f>
        <v>9.8000000000000007</v>
      </c>
      <c r="AF171" s="132">
        <v>500</v>
      </c>
      <c r="AG171" s="132"/>
    </row>
    <row r="172" spans="1:33" s="13" customFormat="1" x14ac:dyDescent="0.55000000000000004">
      <c r="A172" s="12" t="str">
        <f>VLOOKUP(B172,[1]матер!$B$4:$K$2150,10,FALSE)</f>
        <v>00-00000443</v>
      </c>
      <c r="B172" s="29" t="s">
        <v>211</v>
      </c>
      <c r="C172" s="28" t="s">
        <v>23</v>
      </c>
      <c r="D172" s="29">
        <v>1</v>
      </c>
      <c r="E172" s="30">
        <v>104990</v>
      </c>
      <c r="F172" s="30">
        <v>86990</v>
      </c>
      <c r="G172" s="30" t="s">
        <v>159</v>
      </c>
      <c r="H172" s="77"/>
      <c r="I172" s="31">
        <v>5</v>
      </c>
      <c r="J172" s="77"/>
      <c r="K172" s="31" t="s">
        <v>25</v>
      </c>
      <c r="L172" s="132">
        <v>1130</v>
      </c>
      <c r="M172" s="133" t="s">
        <v>159</v>
      </c>
      <c r="N172" s="116">
        <f t="shared" si="10"/>
        <v>73493</v>
      </c>
      <c r="O172" s="132">
        <v>17000</v>
      </c>
      <c r="P172" s="132">
        <v>7500</v>
      </c>
      <c r="Q172" s="132">
        <v>12500</v>
      </c>
      <c r="R172" s="132"/>
      <c r="S172" s="132">
        <v>1.2</v>
      </c>
      <c r="T172" s="132">
        <v>1.2</v>
      </c>
      <c r="U172" s="132">
        <v>2.75</v>
      </c>
      <c r="V172" s="116">
        <f t="shared" si="11"/>
        <v>4</v>
      </c>
      <c r="W172" s="116">
        <f t="shared" si="12"/>
        <v>1.8</v>
      </c>
      <c r="X172" s="116">
        <f>AD172-PI()*($S172^2)/4*$U172</f>
        <v>4.4418232729461069</v>
      </c>
      <c r="Y172" s="116">
        <f>AE172-PI()*($S172^2)/4*$U172</f>
        <v>8.6898232729461053</v>
      </c>
      <c r="Z172" s="116"/>
      <c r="AA172" s="116"/>
      <c r="AB172" s="116"/>
      <c r="AC172" s="116"/>
      <c r="AD172" s="116">
        <f>((S172+AD$3*2)*(T172+AD$3*2)*(U172+0.2))</f>
        <v>7.5520000000000023</v>
      </c>
      <c r="AE172" s="116">
        <f>(($S172+AE$3*2)*($T172+AE$3*2)*($U172+0.2))</f>
        <v>11.8</v>
      </c>
      <c r="AF172" s="132">
        <v>600</v>
      </c>
      <c r="AG172" s="132"/>
    </row>
    <row r="173" spans="1:33" s="13" customFormat="1" x14ac:dyDescent="0.55000000000000004">
      <c r="A173" s="12" t="str">
        <f>VLOOKUP(B173,[1]матер!$B$4:$K$2150,10,FALSE)</f>
        <v>00-00000444</v>
      </c>
      <c r="B173" s="29" t="s">
        <v>212</v>
      </c>
      <c r="C173" s="28" t="s">
        <v>23</v>
      </c>
      <c r="D173" s="29">
        <v>1</v>
      </c>
      <c r="E173" s="30">
        <v>105990</v>
      </c>
      <c r="F173" s="30">
        <v>87990</v>
      </c>
      <c r="G173" s="30" t="s">
        <v>159</v>
      </c>
      <c r="H173" s="77"/>
      <c r="I173" s="31">
        <v>8</v>
      </c>
      <c r="J173" s="77"/>
      <c r="K173" s="31" t="s">
        <v>25</v>
      </c>
      <c r="L173" s="132">
        <v>630</v>
      </c>
      <c r="M173" s="133" t="s">
        <v>159</v>
      </c>
      <c r="N173" s="116">
        <f t="shared" si="10"/>
        <v>74193</v>
      </c>
      <c r="O173" s="132">
        <v>18000</v>
      </c>
      <c r="P173" s="132">
        <v>8500</v>
      </c>
      <c r="Q173" s="132">
        <v>13500</v>
      </c>
      <c r="R173" s="132"/>
      <c r="S173" s="132">
        <v>1.6</v>
      </c>
      <c r="T173" s="132">
        <v>1.6</v>
      </c>
      <c r="U173" s="132">
        <v>2.25</v>
      </c>
      <c r="V173" s="116">
        <f t="shared" si="11"/>
        <v>5</v>
      </c>
      <c r="W173" s="116">
        <f t="shared" si="12"/>
        <v>3.3</v>
      </c>
      <c r="X173" s="116">
        <f>AD173-PI()*($S173^2)/4*$U173</f>
        <v>5.2761065788306984</v>
      </c>
      <c r="Y173" s="116">
        <f>AE173-PI()*($S173^2)/4*$U173</f>
        <v>9.5881065788307041</v>
      </c>
      <c r="Z173" s="116"/>
      <c r="AA173" s="116"/>
      <c r="AB173" s="116"/>
      <c r="AC173" s="116"/>
      <c r="AD173" s="116">
        <f>((S173+AD$3*2)*(T173+AD$3*2)*(U173+0.2))</f>
        <v>9.8000000000000007</v>
      </c>
      <c r="AE173" s="116">
        <f>(($S173+AE$3*2)*($T173+AE$3*2)*($U173+0.2))</f>
        <v>14.112000000000005</v>
      </c>
      <c r="AF173" s="132">
        <v>500</v>
      </c>
      <c r="AG173" s="132"/>
    </row>
    <row r="174" spans="1:33" s="13" customFormat="1" x14ac:dyDescent="0.55000000000000004">
      <c r="A174" s="12" t="str">
        <f>VLOOKUP(B174,[1]матер!$B$4:$K$2150,10,FALSE)</f>
        <v>00-00000445</v>
      </c>
      <c r="B174" s="29" t="s">
        <v>213</v>
      </c>
      <c r="C174" s="28" t="s">
        <v>23</v>
      </c>
      <c r="D174" s="29">
        <v>1</v>
      </c>
      <c r="E174" s="30">
        <v>128990</v>
      </c>
      <c r="F174" s="30">
        <v>103990</v>
      </c>
      <c r="G174" s="30" t="s">
        <v>159</v>
      </c>
      <c r="H174" s="77"/>
      <c r="I174" s="31">
        <v>8</v>
      </c>
      <c r="J174" s="77"/>
      <c r="K174" s="31" t="s">
        <v>25</v>
      </c>
      <c r="L174" s="132">
        <v>1130</v>
      </c>
      <c r="M174" s="133" t="s">
        <v>159</v>
      </c>
      <c r="N174" s="116">
        <f t="shared" si="10"/>
        <v>90293</v>
      </c>
      <c r="O174" s="132">
        <v>19000</v>
      </c>
      <c r="P174" s="132">
        <v>8500</v>
      </c>
      <c r="Q174" s="132">
        <v>13500</v>
      </c>
      <c r="R174" s="132"/>
      <c r="S174" s="132">
        <v>1.6</v>
      </c>
      <c r="T174" s="132">
        <v>1.6</v>
      </c>
      <c r="U174" s="132">
        <v>2.75</v>
      </c>
      <c r="V174" s="116">
        <f>ROUNDUP(S174*PI()/1.2,0)</f>
        <v>5</v>
      </c>
      <c r="W174" s="116">
        <f t="shared" si="12"/>
        <v>3.3</v>
      </c>
      <c r="X174" s="116">
        <f>AD174-PI()*($S174^2)/4*$U174</f>
        <v>6.2707969296819641</v>
      </c>
      <c r="Y174" s="116">
        <f>AE174-PI()*($S174^2)/4*$U174</f>
        <v>11.462796929681968</v>
      </c>
      <c r="Z174" s="116"/>
      <c r="AA174" s="116"/>
      <c r="AB174" s="116"/>
      <c r="AC174" s="116"/>
      <c r="AD174" s="116">
        <f>((S174+AD$3*2)*(T174+AD$3*2)*(U174+0.2))</f>
        <v>11.8</v>
      </c>
      <c r="AE174" s="116">
        <f>(($S174+AE$3*2)*($T174+AE$3*2)*($U174+0.2))</f>
        <v>16.992000000000004</v>
      </c>
      <c r="AF174" s="132">
        <v>600</v>
      </c>
      <c r="AG174" s="132"/>
    </row>
    <row r="175" spans="1:33" s="13" customFormat="1" x14ac:dyDescent="0.55000000000000004">
      <c r="A175" s="12" t="str">
        <f>VLOOKUP(B175,[1]матер!$B$4:$K$2150,10,FALSE)</f>
        <v>00-00001960</v>
      </c>
      <c r="B175" s="33" t="s">
        <v>214</v>
      </c>
      <c r="C175" s="32" t="s">
        <v>23</v>
      </c>
      <c r="D175" s="33">
        <v>1</v>
      </c>
      <c r="E175" s="36">
        <v>73000</v>
      </c>
      <c r="F175" s="34">
        <v>65700</v>
      </c>
      <c r="G175" s="35" t="s">
        <v>215</v>
      </c>
      <c r="H175" s="40"/>
      <c r="I175" s="39">
        <v>4</v>
      </c>
      <c r="J175" s="41"/>
      <c r="K175" s="39" t="s">
        <v>25</v>
      </c>
      <c r="L175" s="41">
        <v>600</v>
      </c>
      <c r="M175" s="133" t="s">
        <v>160</v>
      </c>
      <c r="N175" s="116">
        <f t="shared" si="10"/>
        <v>48179.999999999993</v>
      </c>
      <c r="O175" s="132">
        <v>15000</v>
      </c>
      <c r="P175" s="132">
        <v>7500</v>
      </c>
      <c r="Q175" s="132">
        <v>12500</v>
      </c>
      <c r="R175" s="132"/>
      <c r="S175" s="132">
        <v>1</v>
      </c>
      <c r="T175" s="132">
        <v>1</v>
      </c>
      <c r="U175" s="132">
        <v>2.38</v>
      </c>
      <c r="V175" s="116">
        <f t="shared" ref="V175:V211" si="13">ROUNDUP(S175*PI()/1.2,0)</f>
        <v>3</v>
      </c>
      <c r="W175" s="116">
        <f>ROUND(S175^2*PI()/4*(U175-L175/1000),1)</f>
        <v>1.4</v>
      </c>
      <c r="X175" s="116">
        <f>AD175-PI()*($S175^2)/4*$U175</f>
        <v>3.1875523711140721</v>
      </c>
      <c r="Y175" s="116">
        <f>AE175-PI()*($S175^2)/4*$U175</f>
        <v>6.4899523711140743</v>
      </c>
      <c r="Z175" s="116"/>
      <c r="AA175" s="116"/>
      <c r="AB175" s="116"/>
      <c r="AC175" s="116"/>
      <c r="AD175" s="116">
        <f>((S175+AD$3*2)*(T175+AD$3*2)*(U175+0.2))</f>
        <v>5.0567999999999991</v>
      </c>
      <c r="AE175" s="116">
        <f>(($S175+AE$3*2)*($T175+AE$3*2)*($U175+0.2))</f>
        <v>8.3592000000000013</v>
      </c>
      <c r="AF175" s="132">
        <v>500</v>
      </c>
      <c r="AG175" s="132"/>
    </row>
    <row r="176" spans="1:33" s="13" customFormat="1" x14ac:dyDescent="0.55000000000000004">
      <c r="A176" s="12" t="str">
        <f>VLOOKUP(B176,[1]матер!$B$4:$K$2150,10,FALSE)</f>
        <v>00-00001961</v>
      </c>
      <c r="B176" s="33" t="s">
        <v>216</v>
      </c>
      <c r="C176" s="32" t="s">
        <v>23</v>
      </c>
      <c r="D176" s="33">
        <v>1</v>
      </c>
      <c r="E176" s="36">
        <v>80000</v>
      </c>
      <c r="F176" s="34">
        <v>72000</v>
      </c>
      <c r="G176" s="35" t="s">
        <v>215</v>
      </c>
      <c r="H176" s="40"/>
      <c r="I176" s="39">
        <v>4</v>
      </c>
      <c r="J176" s="41"/>
      <c r="K176" s="39" t="s">
        <v>27</v>
      </c>
      <c r="L176" s="41">
        <v>600</v>
      </c>
      <c r="M176" s="133" t="s">
        <v>160</v>
      </c>
      <c r="N176" s="116">
        <f t="shared" si="10"/>
        <v>52799.999999999993</v>
      </c>
      <c r="O176" s="132">
        <v>15000</v>
      </c>
      <c r="P176" s="132">
        <v>7500</v>
      </c>
      <c r="Q176" s="132">
        <v>12500</v>
      </c>
      <c r="R176" s="132"/>
      <c r="S176" s="132">
        <v>1</v>
      </c>
      <c r="T176" s="132">
        <v>1</v>
      </c>
      <c r="U176" s="132">
        <v>2.38</v>
      </c>
      <c r="V176" s="116">
        <f t="shared" si="13"/>
        <v>3</v>
      </c>
      <c r="W176" s="116">
        <f t="shared" si="12"/>
        <v>1.4</v>
      </c>
      <c r="X176" s="116">
        <f>AD176-PI()*($S176^2)/4*$U176</f>
        <v>3.1875523711140721</v>
      </c>
      <c r="Y176" s="116">
        <f>AE176-PI()*($S176^2)/4*$U176</f>
        <v>6.4899523711140743</v>
      </c>
      <c r="Z176" s="116"/>
      <c r="AA176" s="116"/>
      <c r="AB176" s="116"/>
      <c r="AC176" s="116"/>
      <c r="AD176" s="116">
        <f>((S176+AD$3*2)*(T176+AD$3*2)*(U176+0.2))</f>
        <v>5.0567999999999991</v>
      </c>
      <c r="AE176" s="116">
        <f>(($S176+AE$3*2)*($T176+AE$3*2)*($U176+0.2))</f>
        <v>8.3592000000000013</v>
      </c>
      <c r="AF176" s="132">
        <v>500</v>
      </c>
      <c r="AG176" s="132"/>
    </row>
    <row r="177" spans="1:33" s="13" customFormat="1" x14ac:dyDescent="0.55000000000000004">
      <c r="A177" s="12" t="str">
        <f>VLOOKUP(B177,[1]матер!$B$4:$K$2150,10,FALSE)</f>
        <v>00-00000475</v>
      </c>
      <c r="B177" s="33" t="s">
        <v>217</v>
      </c>
      <c r="C177" s="32" t="s">
        <v>23</v>
      </c>
      <c r="D177" s="33">
        <v>1</v>
      </c>
      <c r="E177" s="37">
        <v>76000</v>
      </c>
      <c r="F177" s="34">
        <v>68400</v>
      </c>
      <c r="G177" s="35" t="s">
        <v>215</v>
      </c>
      <c r="H177" s="40"/>
      <c r="I177" s="39">
        <v>5</v>
      </c>
      <c r="J177" s="41"/>
      <c r="K177" s="39" t="s">
        <v>25</v>
      </c>
      <c r="L177" s="41">
        <v>600</v>
      </c>
      <c r="M177" s="133" t="s">
        <v>160</v>
      </c>
      <c r="N177" s="116">
        <f t="shared" si="10"/>
        <v>50159.999999999993</v>
      </c>
      <c r="O177" s="132">
        <v>16000</v>
      </c>
      <c r="P177" s="132">
        <v>7500</v>
      </c>
      <c r="Q177" s="132">
        <v>12500</v>
      </c>
      <c r="R177" s="132"/>
      <c r="S177" s="132">
        <v>1.08</v>
      </c>
      <c r="T177" s="132">
        <v>1.08</v>
      </c>
      <c r="U177" s="132">
        <v>2.36</v>
      </c>
      <c r="V177" s="116">
        <f t="shared" si="13"/>
        <v>3</v>
      </c>
      <c r="W177" s="116">
        <f t="shared" si="12"/>
        <v>1.6</v>
      </c>
      <c r="X177" s="116">
        <f>AD177-PI()*($S177^2)/4*$U177</f>
        <v>3.4454553340231904</v>
      </c>
      <c r="Y177" s="116">
        <f>AE177-PI()*($S177^2)/4*$U177</f>
        <v>6.8860953340231923</v>
      </c>
      <c r="Z177" s="116"/>
      <c r="AA177" s="116"/>
      <c r="AB177" s="116"/>
      <c r="AC177" s="116"/>
      <c r="AD177" s="116">
        <f>((S177+AD$3*2)*(T177+AD$3*2)*(U177+0.2))</f>
        <v>5.607424</v>
      </c>
      <c r="AE177" s="116">
        <f>(($S177+AE$3*2)*($T177+AE$3*2)*($U177+0.2))</f>
        <v>9.0480640000000019</v>
      </c>
      <c r="AF177" s="132">
        <v>500</v>
      </c>
      <c r="AG177" s="132"/>
    </row>
    <row r="178" spans="1:33" s="13" customFormat="1" x14ac:dyDescent="0.55000000000000004">
      <c r="A178" s="12" t="str">
        <f>VLOOKUP(B178,[1]матер!$B$4:$K$2150,10,FALSE)</f>
        <v>00-00000476</v>
      </c>
      <c r="B178" s="33" t="s">
        <v>218</v>
      </c>
      <c r="C178" s="32" t="s">
        <v>23</v>
      </c>
      <c r="D178" s="33">
        <v>1</v>
      </c>
      <c r="E178" s="37">
        <v>83000</v>
      </c>
      <c r="F178" s="34">
        <v>74700</v>
      </c>
      <c r="G178" s="35" t="s">
        <v>215</v>
      </c>
      <c r="H178" s="40"/>
      <c r="I178" s="39">
        <v>5</v>
      </c>
      <c r="J178" s="41"/>
      <c r="K178" s="39" t="s">
        <v>27</v>
      </c>
      <c r="L178" s="41">
        <v>600</v>
      </c>
      <c r="M178" s="133" t="s">
        <v>160</v>
      </c>
      <c r="N178" s="116">
        <f t="shared" si="10"/>
        <v>54779.999999999993</v>
      </c>
      <c r="O178" s="132">
        <v>16000</v>
      </c>
      <c r="P178" s="132">
        <v>7500</v>
      </c>
      <c r="Q178" s="132">
        <v>12500</v>
      </c>
      <c r="R178" s="132"/>
      <c r="S178" s="132">
        <v>1.08</v>
      </c>
      <c r="T178" s="132">
        <v>1.08</v>
      </c>
      <c r="U178" s="132">
        <v>2.36</v>
      </c>
      <c r="V178" s="116">
        <f t="shared" si="13"/>
        <v>3</v>
      </c>
      <c r="W178" s="116">
        <f t="shared" si="12"/>
        <v>1.6</v>
      </c>
      <c r="X178" s="116">
        <f>AD178-PI()*($S178^2)/4*$U178</f>
        <v>3.4454553340231904</v>
      </c>
      <c r="Y178" s="116">
        <f>AE178-PI()*($S178^2)/4*$U178</f>
        <v>6.8860953340231923</v>
      </c>
      <c r="Z178" s="116"/>
      <c r="AA178" s="116"/>
      <c r="AB178" s="116"/>
      <c r="AC178" s="116"/>
      <c r="AD178" s="116">
        <f>((S178+AD$3*2)*(T178+AD$3*2)*(U178+0.2))</f>
        <v>5.607424</v>
      </c>
      <c r="AE178" s="116">
        <f>(($S178+AE$3*2)*($T178+AE$3*2)*($U178+0.2))</f>
        <v>9.0480640000000019</v>
      </c>
      <c r="AF178" s="132">
        <v>500</v>
      </c>
      <c r="AG178" s="132"/>
    </row>
    <row r="179" spans="1:33" s="13" customFormat="1" x14ac:dyDescent="0.55000000000000004">
      <c r="A179" s="12" t="str">
        <f>VLOOKUP(B179,[1]матер!$B$4:$K$2150,10,FALSE)</f>
        <v>00-00000477</v>
      </c>
      <c r="B179" s="33" t="s">
        <v>219</v>
      </c>
      <c r="C179" s="32" t="s">
        <v>23</v>
      </c>
      <c r="D179" s="33">
        <v>1</v>
      </c>
      <c r="E179" s="38">
        <v>82000</v>
      </c>
      <c r="F179" s="34">
        <v>73800</v>
      </c>
      <c r="G179" s="35" t="s">
        <v>220</v>
      </c>
      <c r="H179" s="40"/>
      <c r="I179" s="39">
        <v>4</v>
      </c>
      <c r="J179" s="41"/>
      <c r="K179" s="39" t="s">
        <v>25</v>
      </c>
      <c r="L179" s="41">
        <v>600</v>
      </c>
      <c r="M179" s="133" t="s">
        <v>160</v>
      </c>
      <c r="N179" s="116">
        <f t="shared" si="10"/>
        <v>54119.999999999993</v>
      </c>
      <c r="O179" s="132">
        <v>15000</v>
      </c>
      <c r="P179" s="132">
        <v>7500</v>
      </c>
      <c r="Q179" s="132">
        <v>12500</v>
      </c>
      <c r="R179" s="132"/>
      <c r="S179" s="132">
        <v>1</v>
      </c>
      <c r="T179" s="132">
        <v>1</v>
      </c>
      <c r="U179" s="132">
        <v>2.38</v>
      </c>
      <c r="V179" s="116">
        <f t="shared" si="13"/>
        <v>3</v>
      </c>
      <c r="W179" s="116">
        <f t="shared" si="12"/>
        <v>1.4</v>
      </c>
      <c r="X179" s="116">
        <f>AD179-PI()*($S179^2)/4*$U179</f>
        <v>3.1875523711140721</v>
      </c>
      <c r="Y179" s="116">
        <f>AE179-PI()*($S179^2)/4*$U179</f>
        <v>6.4899523711140743</v>
      </c>
      <c r="Z179" s="116"/>
      <c r="AA179" s="116"/>
      <c r="AB179" s="116"/>
      <c r="AC179" s="116"/>
      <c r="AD179" s="116">
        <f>((S179+AD$3*2)*(T179+AD$3*2)*(U179+0.2))</f>
        <v>5.0567999999999991</v>
      </c>
      <c r="AE179" s="116">
        <f>(($S179+AE$3*2)*($T179+AE$3*2)*($U179+0.2))</f>
        <v>8.3592000000000013</v>
      </c>
      <c r="AF179" s="132">
        <v>500</v>
      </c>
      <c r="AG179" s="132"/>
    </row>
    <row r="180" spans="1:33" s="13" customFormat="1" x14ac:dyDescent="0.55000000000000004">
      <c r="A180" s="12" t="str">
        <f>VLOOKUP(B180,[1]матер!$B$4:$K$2150,10,FALSE)</f>
        <v>00-00000478</v>
      </c>
      <c r="B180" s="33" t="s">
        <v>221</v>
      </c>
      <c r="C180" s="32" t="s">
        <v>23</v>
      </c>
      <c r="D180" s="33">
        <v>1</v>
      </c>
      <c r="E180" s="38">
        <v>85000</v>
      </c>
      <c r="F180" s="34">
        <v>76500</v>
      </c>
      <c r="G180" s="35" t="s">
        <v>220</v>
      </c>
      <c r="H180" s="40"/>
      <c r="I180" s="39">
        <v>5</v>
      </c>
      <c r="J180" s="41"/>
      <c r="K180" s="39" t="s">
        <v>25</v>
      </c>
      <c r="L180" s="41">
        <v>600</v>
      </c>
      <c r="M180" s="133" t="s">
        <v>160</v>
      </c>
      <c r="N180" s="116">
        <f t="shared" si="10"/>
        <v>56099.999999999993</v>
      </c>
      <c r="O180" s="132">
        <v>16000</v>
      </c>
      <c r="P180" s="132">
        <v>7500</v>
      </c>
      <c r="Q180" s="132">
        <v>12500</v>
      </c>
      <c r="R180" s="132"/>
      <c r="S180" s="132">
        <v>1.08</v>
      </c>
      <c r="T180" s="132">
        <v>1.08</v>
      </c>
      <c r="U180" s="132">
        <v>2.38</v>
      </c>
      <c r="V180" s="116">
        <f t="shared" si="13"/>
        <v>3</v>
      </c>
      <c r="W180" s="116">
        <f t="shared" si="12"/>
        <v>1.6</v>
      </c>
      <c r="X180" s="116">
        <f>AD180-PI()*($S180^2)/4*$U180</f>
        <v>3.4709415656674549</v>
      </c>
      <c r="Y180" s="116">
        <f>AE180-PI()*($S180^2)/4*$U180</f>
        <v>6.9384615656674571</v>
      </c>
      <c r="Z180" s="116"/>
      <c r="AA180" s="116"/>
      <c r="AB180" s="116"/>
      <c r="AC180" s="116"/>
      <c r="AD180" s="116">
        <f>((S180+AD$3*2)*(T180+AD$3*2)*(U180+0.2))</f>
        <v>5.6512320000000003</v>
      </c>
      <c r="AE180" s="116">
        <f>(($S180+AE$3*2)*($T180+AE$3*2)*($U180+0.2))</f>
        <v>9.1187520000000024</v>
      </c>
      <c r="AF180" s="132">
        <v>500</v>
      </c>
      <c r="AG180" s="132"/>
    </row>
    <row r="181" spans="1:33" s="13" customFormat="1" x14ac:dyDescent="0.55000000000000004">
      <c r="A181" s="12" t="str">
        <f>VLOOKUP(B181,[1]матер!$B$4:$K$2150,10,FALSE)</f>
        <v>00-00000479</v>
      </c>
      <c r="B181" s="33" t="s">
        <v>222</v>
      </c>
      <c r="C181" s="32" t="s">
        <v>23</v>
      </c>
      <c r="D181" s="33">
        <v>1</v>
      </c>
      <c r="E181" s="38">
        <v>91000</v>
      </c>
      <c r="F181" s="34">
        <v>81900</v>
      </c>
      <c r="G181" s="35" t="s">
        <v>220</v>
      </c>
      <c r="H181" s="40"/>
      <c r="I181" s="39">
        <v>5</v>
      </c>
      <c r="J181" s="41"/>
      <c r="K181" s="39" t="s">
        <v>27</v>
      </c>
      <c r="L181" s="41">
        <v>600</v>
      </c>
      <c r="M181" s="133" t="s">
        <v>160</v>
      </c>
      <c r="N181" s="116">
        <f t="shared" si="10"/>
        <v>60059.999999999993</v>
      </c>
      <c r="O181" s="132">
        <v>16000</v>
      </c>
      <c r="P181" s="132">
        <v>7500</v>
      </c>
      <c r="Q181" s="132">
        <v>12500</v>
      </c>
      <c r="R181" s="132"/>
      <c r="S181" s="132">
        <v>1.08</v>
      </c>
      <c r="T181" s="132">
        <v>1.08</v>
      </c>
      <c r="U181" s="132">
        <v>2.38</v>
      </c>
      <c r="V181" s="116">
        <f t="shared" si="13"/>
        <v>3</v>
      </c>
      <c r="W181" s="116">
        <f t="shared" si="12"/>
        <v>1.6</v>
      </c>
      <c r="X181" s="116">
        <f>AD181-PI()*($S181^2)/4*$U181</f>
        <v>3.4709415656674549</v>
      </c>
      <c r="Y181" s="116">
        <f>AE181-PI()*($S181^2)/4*$U181</f>
        <v>6.9384615656674571</v>
      </c>
      <c r="Z181" s="116"/>
      <c r="AA181" s="116"/>
      <c r="AB181" s="116"/>
      <c r="AC181" s="116"/>
      <c r="AD181" s="116">
        <f>((S181+AD$3*2)*(T181+AD$3*2)*(U181+0.2))</f>
        <v>5.6512320000000003</v>
      </c>
      <c r="AE181" s="116">
        <f>(($S181+AE$3*2)*($T181+AE$3*2)*($U181+0.2))</f>
        <v>9.1187520000000024</v>
      </c>
      <c r="AF181" s="132">
        <v>500</v>
      </c>
      <c r="AG181" s="132"/>
    </row>
    <row r="182" spans="1:33" s="13" customFormat="1" x14ac:dyDescent="0.55000000000000004">
      <c r="A182" s="12" t="str">
        <f>VLOOKUP(B182,[1]матер!$B$4:$K$2150,10,FALSE)</f>
        <v>00-00000480</v>
      </c>
      <c r="B182" s="33" t="s">
        <v>223</v>
      </c>
      <c r="C182" s="32" t="s">
        <v>23</v>
      </c>
      <c r="D182" s="33">
        <v>1</v>
      </c>
      <c r="E182" s="38">
        <v>91700</v>
      </c>
      <c r="F182" s="34">
        <v>82530</v>
      </c>
      <c r="G182" s="35" t="s">
        <v>220</v>
      </c>
      <c r="H182" s="40"/>
      <c r="I182" s="39">
        <v>5</v>
      </c>
      <c r="J182" s="41"/>
      <c r="K182" s="39" t="s">
        <v>25</v>
      </c>
      <c r="L182" s="41">
        <v>900</v>
      </c>
      <c r="M182" s="133" t="s">
        <v>160</v>
      </c>
      <c r="N182" s="116">
        <f t="shared" si="10"/>
        <v>60521.999999999993</v>
      </c>
      <c r="O182" s="132">
        <v>17000</v>
      </c>
      <c r="P182" s="132">
        <v>7500</v>
      </c>
      <c r="Q182" s="132">
        <v>12500</v>
      </c>
      <c r="R182" s="132"/>
      <c r="S182" s="132">
        <v>1.08</v>
      </c>
      <c r="T182" s="132">
        <v>1.08</v>
      </c>
      <c r="U182" s="132">
        <v>2.68</v>
      </c>
      <c r="V182" s="116">
        <f t="shared" si="13"/>
        <v>3</v>
      </c>
      <c r="W182" s="116">
        <f t="shared" si="12"/>
        <v>1.6</v>
      </c>
      <c r="X182" s="116">
        <f>AD182-PI()*($S182^2)/4*$U182</f>
        <v>3.8532350403314197</v>
      </c>
      <c r="Y182" s="116">
        <f>AE182-PI()*($S182^2)/4*$U182</f>
        <v>7.7239550403314228</v>
      </c>
      <c r="Z182" s="116"/>
      <c r="AA182" s="116"/>
      <c r="AB182" s="116"/>
      <c r="AC182" s="116"/>
      <c r="AD182" s="116">
        <f>((S182+AD$3*2)*(T182+AD$3*2)*(U182+0.2))</f>
        <v>6.3083520000000002</v>
      </c>
      <c r="AE182" s="116">
        <f>(($S182+AE$3*2)*($T182+AE$3*2)*($U182+0.2))</f>
        <v>10.179072000000003</v>
      </c>
      <c r="AF182" s="132">
        <v>500</v>
      </c>
      <c r="AG182" s="132"/>
    </row>
    <row r="183" spans="1:33" s="13" customFormat="1" x14ac:dyDescent="0.55000000000000004">
      <c r="A183" s="12" t="str">
        <f>VLOOKUP(B183,[1]матер!$B$4:$K$2150,10,FALSE)</f>
        <v>00-00000481</v>
      </c>
      <c r="B183" s="33" t="s">
        <v>224</v>
      </c>
      <c r="C183" s="32" t="s">
        <v>23</v>
      </c>
      <c r="D183" s="33">
        <v>1</v>
      </c>
      <c r="E183" s="38">
        <v>97700</v>
      </c>
      <c r="F183" s="34">
        <v>87930</v>
      </c>
      <c r="G183" s="35" t="s">
        <v>220</v>
      </c>
      <c r="H183" s="40"/>
      <c r="I183" s="39">
        <v>5</v>
      </c>
      <c r="J183" s="41"/>
      <c r="K183" s="39" t="s">
        <v>27</v>
      </c>
      <c r="L183" s="41">
        <v>900</v>
      </c>
      <c r="M183" s="133" t="s">
        <v>160</v>
      </c>
      <c r="N183" s="116">
        <f t="shared" si="10"/>
        <v>64481.999999999993</v>
      </c>
      <c r="O183" s="132">
        <v>17000</v>
      </c>
      <c r="P183" s="132">
        <v>7500</v>
      </c>
      <c r="Q183" s="132">
        <v>12500</v>
      </c>
      <c r="R183" s="132"/>
      <c r="S183" s="132">
        <v>1.08</v>
      </c>
      <c r="T183" s="132">
        <v>1.08</v>
      </c>
      <c r="U183" s="132">
        <v>2.68</v>
      </c>
      <c r="V183" s="116">
        <f t="shared" si="13"/>
        <v>3</v>
      </c>
      <c r="W183" s="116">
        <f t="shared" si="12"/>
        <v>1.6</v>
      </c>
      <c r="X183" s="116">
        <f>AD183-PI()*($S183^2)/4*$U183</f>
        <v>3.8532350403314197</v>
      </c>
      <c r="Y183" s="116">
        <f>AE183-PI()*($S183^2)/4*$U183</f>
        <v>7.7239550403314228</v>
      </c>
      <c r="Z183" s="116"/>
      <c r="AA183" s="116"/>
      <c r="AB183" s="116"/>
      <c r="AC183" s="116"/>
      <c r="AD183" s="116">
        <f>((S183+AD$3*2)*(T183+AD$3*2)*(U183+0.2))</f>
        <v>6.3083520000000002</v>
      </c>
      <c r="AE183" s="116">
        <f>(($S183+AE$3*2)*($T183+AE$3*2)*($U183+0.2))</f>
        <v>10.179072000000003</v>
      </c>
      <c r="AF183" s="132">
        <v>500</v>
      </c>
      <c r="AG183" s="132"/>
    </row>
    <row r="184" spans="1:33" s="13" customFormat="1" x14ac:dyDescent="0.55000000000000004">
      <c r="A184" s="12" t="str">
        <f>VLOOKUP(B184,[1]матер!$B$4:$K$2150,10,FALSE)</f>
        <v>00-00000482</v>
      </c>
      <c r="B184" s="33" t="s">
        <v>225</v>
      </c>
      <c r="C184" s="32" t="s">
        <v>23</v>
      </c>
      <c r="D184" s="33">
        <v>1</v>
      </c>
      <c r="E184" s="38">
        <v>106000</v>
      </c>
      <c r="F184" s="34">
        <v>95400</v>
      </c>
      <c r="G184" s="35" t="s">
        <v>220</v>
      </c>
      <c r="H184" s="40"/>
      <c r="I184" s="39">
        <v>5</v>
      </c>
      <c r="J184" s="41"/>
      <c r="K184" s="39" t="s">
        <v>25</v>
      </c>
      <c r="L184" s="41">
        <v>1200</v>
      </c>
      <c r="M184" s="133" t="s">
        <v>160</v>
      </c>
      <c r="N184" s="116">
        <f t="shared" si="10"/>
        <v>69959.999999999985</v>
      </c>
      <c r="O184" s="132">
        <v>17000</v>
      </c>
      <c r="P184" s="132">
        <v>7500</v>
      </c>
      <c r="Q184" s="132">
        <v>12500</v>
      </c>
      <c r="R184" s="132"/>
      <c r="S184" s="132">
        <v>1.08</v>
      </c>
      <c r="T184" s="132">
        <v>1.08</v>
      </c>
      <c r="U184" s="132">
        <v>3</v>
      </c>
      <c r="V184" s="116">
        <f t="shared" si="13"/>
        <v>3</v>
      </c>
      <c r="W184" s="116">
        <f t="shared" si="12"/>
        <v>1.6</v>
      </c>
      <c r="X184" s="116">
        <f>AD184-PI()*($S184^2)/4*$U184</f>
        <v>4.2610147466396491</v>
      </c>
      <c r="Y184" s="116">
        <f>AE184-PI()*($S184^2)/4*$U184</f>
        <v>8.5618147466396515</v>
      </c>
      <c r="Z184" s="116"/>
      <c r="AA184" s="116"/>
      <c r="AB184" s="116"/>
      <c r="AC184" s="116"/>
      <c r="AD184" s="116">
        <f>((S184+AD$3*2)*(T184+AD$3*2)*(U184+0.2))</f>
        <v>7.0092800000000004</v>
      </c>
      <c r="AE184" s="116">
        <f>(($S184+AE$3*2)*($T184+AE$3*2)*($U184+0.2))</f>
        <v>11.310080000000003</v>
      </c>
      <c r="AF184" s="132">
        <v>600</v>
      </c>
      <c r="AG184" s="132"/>
    </row>
    <row r="185" spans="1:33" s="13" customFormat="1" x14ac:dyDescent="0.55000000000000004">
      <c r="A185" s="12" t="str">
        <f>VLOOKUP(B185,[1]матер!$B$4:$K$2150,10,FALSE)</f>
        <v>00-00000483</v>
      </c>
      <c r="B185" s="33" t="s">
        <v>226</v>
      </c>
      <c r="C185" s="32" t="s">
        <v>23</v>
      </c>
      <c r="D185" s="33">
        <v>1</v>
      </c>
      <c r="E185" s="38">
        <v>112000</v>
      </c>
      <c r="F185" s="34">
        <v>100800</v>
      </c>
      <c r="G185" s="35" t="s">
        <v>220</v>
      </c>
      <c r="H185" s="40"/>
      <c r="I185" s="39">
        <v>5</v>
      </c>
      <c r="J185" s="41"/>
      <c r="K185" s="39" t="s">
        <v>27</v>
      </c>
      <c r="L185" s="41">
        <v>1200</v>
      </c>
      <c r="M185" s="133" t="s">
        <v>160</v>
      </c>
      <c r="N185" s="116">
        <f t="shared" si="10"/>
        <v>73919.999999999985</v>
      </c>
      <c r="O185" s="132">
        <v>17000</v>
      </c>
      <c r="P185" s="132">
        <v>7500</v>
      </c>
      <c r="Q185" s="132">
        <v>12500</v>
      </c>
      <c r="R185" s="132"/>
      <c r="S185" s="132">
        <v>1.08</v>
      </c>
      <c r="T185" s="132">
        <v>1.08</v>
      </c>
      <c r="U185" s="132">
        <v>3</v>
      </c>
      <c r="V185" s="116">
        <f t="shared" si="13"/>
        <v>3</v>
      </c>
      <c r="W185" s="116">
        <f t="shared" si="12"/>
        <v>1.6</v>
      </c>
      <c r="X185" s="116">
        <f>AD185-PI()*($S185^2)/4*$U185</f>
        <v>4.2610147466396491</v>
      </c>
      <c r="Y185" s="116">
        <f>AE185-PI()*($S185^2)/4*$U185</f>
        <v>8.5618147466396515</v>
      </c>
      <c r="Z185" s="116"/>
      <c r="AA185" s="116"/>
      <c r="AB185" s="116"/>
      <c r="AC185" s="116"/>
      <c r="AD185" s="116">
        <f>((S185+AD$3*2)*(T185+AD$3*2)*(U185+0.2))</f>
        <v>7.0092800000000004</v>
      </c>
      <c r="AE185" s="116">
        <f>(($S185+AE$3*2)*($T185+AE$3*2)*($U185+0.2))</f>
        <v>11.310080000000003</v>
      </c>
      <c r="AF185" s="132">
        <v>600</v>
      </c>
      <c r="AG185" s="132"/>
    </row>
    <row r="186" spans="1:33" s="13" customFormat="1" x14ac:dyDescent="0.55000000000000004">
      <c r="A186" s="12" t="str">
        <f>VLOOKUP(B186,[1]матер!$B$4:$K$2150,10,FALSE)</f>
        <v>00-00000484</v>
      </c>
      <c r="B186" s="33" t="s">
        <v>227</v>
      </c>
      <c r="C186" s="32" t="s">
        <v>23</v>
      </c>
      <c r="D186" s="33">
        <v>1</v>
      </c>
      <c r="E186" s="38">
        <v>118000</v>
      </c>
      <c r="F186" s="34">
        <v>106200</v>
      </c>
      <c r="G186" s="35" t="s">
        <v>220</v>
      </c>
      <c r="H186" s="40"/>
      <c r="I186" s="39">
        <v>5</v>
      </c>
      <c r="J186" s="41"/>
      <c r="K186" s="39" t="s">
        <v>25</v>
      </c>
      <c r="L186" s="41">
        <v>1600</v>
      </c>
      <c r="M186" s="133" t="s">
        <v>160</v>
      </c>
      <c r="N186" s="116">
        <f t="shared" si="10"/>
        <v>77879.999999999985</v>
      </c>
      <c r="O186" s="132">
        <v>20000</v>
      </c>
      <c r="P186" s="132">
        <v>7500</v>
      </c>
      <c r="Q186" s="132">
        <v>12500</v>
      </c>
      <c r="R186" s="132"/>
      <c r="S186" s="132">
        <v>1.08</v>
      </c>
      <c r="T186" s="132">
        <v>1.08</v>
      </c>
      <c r="U186" s="132">
        <v>3.38</v>
      </c>
      <c r="V186" s="116">
        <f t="shared" si="13"/>
        <v>3</v>
      </c>
      <c r="W186" s="116">
        <f t="shared" si="12"/>
        <v>1.6</v>
      </c>
      <c r="X186" s="116">
        <f>AD186-PI()*($S186^2)/4*$U186</f>
        <v>4.7452531478806712</v>
      </c>
      <c r="Y186" s="116">
        <f>AE186-PI()*($S186^2)/4*$U186</f>
        <v>9.5567731478806728</v>
      </c>
      <c r="Z186" s="116"/>
      <c r="AA186" s="116"/>
      <c r="AB186" s="116"/>
      <c r="AC186" s="116"/>
      <c r="AD186" s="116">
        <f>((S186+AD$3*2)*(T186+AD$3*2)*(U186+0.2))</f>
        <v>7.8416319999999997</v>
      </c>
      <c r="AE186" s="116">
        <f>(($S186+AE$3*2)*($T186+AE$3*2)*($U186+0.2))</f>
        <v>12.653152000000002</v>
      </c>
      <c r="AF186" s="132">
        <v>800</v>
      </c>
      <c r="AG186" s="132"/>
    </row>
    <row r="187" spans="1:33" s="13" customFormat="1" x14ac:dyDescent="0.55000000000000004">
      <c r="A187" s="12" t="str">
        <f>VLOOKUP(B187,[1]матер!$B$4:$K$2150,10,FALSE)</f>
        <v>00-00000485</v>
      </c>
      <c r="B187" s="33" t="s">
        <v>228</v>
      </c>
      <c r="C187" s="32" t="s">
        <v>23</v>
      </c>
      <c r="D187" s="33">
        <v>1</v>
      </c>
      <c r="E187" s="38">
        <v>124000</v>
      </c>
      <c r="F187" s="34">
        <v>111600</v>
      </c>
      <c r="G187" s="35" t="s">
        <v>220</v>
      </c>
      <c r="H187" s="40"/>
      <c r="I187" s="39">
        <v>5</v>
      </c>
      <c r="J187" s="41"/>
      <c r="K187" s="39" t="s">
        <v>27</v>
      </c>
      <c r="L187" s="41">
        <v>1600</v>
      </c>
      <c r="M187" s="133" t="s">
        <v>160</v>
      </c>
      <c r="N187" s="116">
        <f t="shared" si="10"/>
        <v>81839.999999999985</v>
      </c>
      <c r="O187" s="132">
        <v>20000</v>
      </c>
      <c r="P187" s="132">
        <v>7500</v>
      </c>
      <c r="Q187" s="132">
        <v>12500</v>
      </c>
      <c r="R187" s="132"/>
      <c r="S187" s="132">
        <v>1.08</v>
      </c>
      <c r="T187" s="132">
        <v>1.08</v>
      </c>
      <c r="U187" s="132">
        <v>3.38</v>
      </c>
      <c r="V187" s="116">
        <f t="shared" si="13"/>
        <v>3</v>
      </c>
      <c r="W187" s="116">
        <f t="shared" si="12"/>
        <v>1.6</v>
      </c>
      <c r="X187" s="116">
        <f>AD187-PI()*($S187^2)/4*$U187</f>
        <v>4.7452531478806712</v>
      </c>
      <c r="Y187" s="116">
        <f>AE187-PI()*($S187^2)/4*$U187</f>
        <v>9.5567731478806728</v>
      </c>
      <c r="Z187" s="116"/>
      <c r="AA187" s="116"/>
      <c r="AB187" s="116"/>
      <c r="AC187" s="116"/>
      <c r="AD187" s="116">
        <f>((S187+AD$3*2)*(T187+AD$3*2)*(U187+0.2))</f>
        <v>7.8416319999999997</v>
      </c>
      <c r="AE187" s="116">
        <f>(($S187+AE$3*2)*($T187+AE$3*2)*($U187+0.2))</f>
        <v>12.653152000000002</v>
      </c>
      <c r="AF187" s="132">
        <v>800</v>
      </c>
      <c r="AG187" s="132"/>
    </row>
    <row r="188" spans="1:33" s="13" customFormat="1" x14ac:dyDescent="0.55000000000000004">
      <c r="A188" s="12" t="str">
        <f>VLOOKUP(B188,[1]матер!$B$4:$K$2150,10,FALSE)</f>
        <v>00-00000486</v>
      </c>
      <c r="B188" s="33" t="s">
        <v>229</v>
      </c>
      <c r="C188" s="32" t="s">
        <v>23</v>
      </c>
      <c r="D188" s="33">
        <v>1</v>
      </c>
      <c r="E188" s="38">
        <v>115000</v>
      </c>
      <c r="F188" s="34">
        <v>103500</v>
      </c>
      <c r="G188" s="35" t="s">
        <v>220</v>
      </c>
      <c r="H188" s="40"/>
      <c r="I188" s="39">
        <v>8</v>
      </c>
      <c r="J188" s="41"/>
      <c r="K188" s="39" t="s">
        <v>25</v>
      </c>
      <c r="L188" s="41">
        <v>600</v>
      </c>
      <c r="M188" s="133" t="s">
        <v>160</v>
      </c>
      <c r="N188" s="116">
        <f t="shared" si="10"/>
        <v>75899.999999999985</v>
      </c>
      <c r="O188" s="132">
        <v>18000</v>
      </c>
      <c r="P188" s="132">
        <v>8500</v>
      </c>
      <c r="Q188" s="132">
        <v>13500</v>
      </c>
      <c r="R188" s="132"/>
      <c r="S188" s="132">
        <v>1.35</v>
      </c>
      <c r="T188" s="132">
        <v>1.35</v>
      </c>
      <c r="U188" s="132">
        <v>2.38</v>
      </c>
      <c r="V188" s="116">
        <f t="shared" si="13"/>
        <v>4</v>
      </c>
      <c r="W188" s="116">
        <f t="shared" si="12"/>
        <v>2.5</v>
      </c>
      <c r="X188" s="116">
        <f>AD188-PI()*($S188^2)/4*$U188</f>
        <v>4.4945461963553974</v>
      </c>
      <c r="Y188" s="116">
        <f>AE188-PI()*($S188^2)/4*$U188</f>
        <v>8.5193461963554018</v>
      </c>
      <c r="Z188" s="116"/>
      <c r="AA188" s="116"/>
      <c r="AB188" s="116"/>
      <c r="AC188" s="116"/>
      <c r="AD188" s="116">
        <f>((S188+AD$3*2)*(T188+AD$3*2)*(U188+0.2))</f>
        <v>7.9012500000000001</v>
      </c>
      <c r="AE188" s="116">
        <f>(($S188+AE$3*2)*($T188+AE$3*2)*($U188+0.2))</f>
        <v>11.926050000000004</v>
      </c>
      <c r="AF188" s="132">
        <v>500</v>
      </c>
      <c r="AG188" s="132"/>
    </row>
    <row r="189" spans="1:33" s="13" customFormat="1" x14ac:dyDescent="0.55000000000000004">
      <c r="A189" s="12" t="str">
        <f>VLOOKUP(B189,[1]матер!$B$4:$K$2150,10,FALSE)</f>
        <v>00-00000487</v>
      </c>
      <c r="B189" s="33" t="s">
        <v>230</v>
      </c>
      <c r="C189" s="32" t="s">
        <v>23</v>
      </c>
      <c r="D189" s="33">
        <v>1</v>
      </c>
      <c r="E189" s="38">
        <v>121000</v>
      </c>
      <c r="F189" s="34">
        <v>108900</v>
      </c>
      <c r="G189" s="35" t="s">
        <v>220</v>
      </c>
      <c r="H189" s="40"/>
      <c r="I189" s="39">
        <v>8</v>
      </c>
      <c r="J189" s="41"/>
      <c r="K189" s="39" t="s">
        <v>27</v>
      </c>
      <c r="L189" s="41">
        <v>600</v>
      </c>
      <c r="M189" s="133" t="s">
        <v>160</v>
      </c>
      <c r="N189" s="116">
        <f t="shared" si="10"/>
        <v>79859.999999999985</v>
      </c>
      <c r="O189" s="132">
        <v>18000</v>
      </c>
      <c r="P189" s="132">
        <v>8500</v>
      </c>
      <c r="Q189" s="132">
        <v>13500</v>
      </c>
      <c r="R189" s="132"/>
      <c r="S189" s="132">
        <v>1.35</v>
      </c>
      <c r="T189" s="132">
        <v>1.35</v>
      </c>
      <c r="U189" s="132">
        <v>2.38</v>
      </c>
      <c r="V189" s="116">
        <f t="shared" si="13"/>
        <v>4</v>
      </c>
      <c r="W189" s="116">
        <f t="shared" si="12"/>
        <v>2.5</v>
      </c>
      <c r="X189" s="116">
        <f>AD189-PI()*($S189^2)/4*$U189</f>
        <v>4.4945461963553974</v>
      </c>
      <c r="Y189" s="116">
        <f>AE189-PI()*($S189^2)/4*$U189</f>
        <v>8.5193461963554018</v>
      </c>
      <c r="Z189" s="116"/>
      <c r="AA189" s="116"/>
      <c r="AB189" s="116"/>
      <c r="AC189" s="116"/>
      <c r="AD189" s="116">
        <f>((S189+AD$3*2)*(T189+AD$3*2)*(U189+0.2))</f>
        <v>7.9012500000000001</v>
      </c>
      <c r="AE189" s="116">
        <f>(($S189+AE$3*2)*($T189+AE$3*2)*($U189+0.2))</f>
        <v>11.926050000000004</v>
      </c>
      <c r="AF189" s="132">
        <v>500</v>
      </c>
      <c r="AG189" s="132"/>
    </row>
    <row r="190" spans="1:33" s="13" customFormat="1" x14ac:dyDescent="0.55000000000000004">
      <c r="A190" s="12" t="str">
        <f>VLOOKUP(B190,[1]матер!$B$4:$K$2150,10,FALSE)</f>
        <v>00-00000488</v>
      </c>
      <c r="B190" s="33" t="s">
        <v>231</v>
      </c>
      <c r="C190" s="32" t="s">
        <v>23</v>
      </c>
      <c r="D190" s="33">
        <v>1</v>
      </c>
      <c r="E190" s="38">
        <v>121000</v>
      </c>
      <c r="F190" s="34">
        <v>108900</v>
      </c>
      <c r="G190" s="35" t="s">
        <v>220</v>
      </c>
      <c r="H190" s="40"/>
      <c r="I190" s="39">
        <v>8</v>
      </c>
      <c r="J190" s="41"/>
      <c r="K190" s="39" t="s">
        <v>25</v>
      </c>
      <c r="L190" s="41">
        <v>900</v>
      </c>
      <c r="M190" s="133" t="s">
        <v>160</v>
      </c>
      <c r="N190" s="116">
        <f t="shared" si="10"/>
        <v>79859.999999999985</v>
      </c>
      <c r="O190" s="132">
        <v>19000</v>
      </c>
      <c r="P190" s="132">
        <v>8500</v>
      </c>
      <c r="Q190" s="132">
        <v>13500</v>
      </c>
      <c r="R190" s="132"/>
      <c r="S190" s="132">
        <v>1.35</v>
      </c>
      <c r="T190" s="132">
        <v>1.35</v>
      </c>
      <c r="U190" s="132">
        <v>2.68</v>
      </c>
      <c r="V190" s="116">
        <f t="shared" si="13"/>
        <v>4</v>
      </c>
      <c r="W190" s="116">
        <f t="shared" si="12"/>
        <v>2.5</v>
      </c>
      <c r="X190" s="116">
        <f>AD190-PI()*($S190^2)/4*$U190</f>
        <v>4.9838797505178434</v>
      </c>
      <c r="Y190" s="116">
        <f>AE190-PI()*($S190^2)/4*$U190</f>
        <v>9.4766797505178495</v>
      </c>
      <c r="Z190" s="116"/>
      <c r="AA190" s="116"/>
      <c r="AB190" s="116"/>
      <c r="AC190" s="116"/>
      <c r="AD190" s="116">
        <f>((S190+AD$3*2)*(T190+AD$3*2)*(U190+0.2))</f>
        <v>8.82</v>
      </c>
      <c r="AE190" s="116">
        <f>(($S190+AE$3*2)*($T190+AE$3*2)*($U190+0.2))</f>
        <v>13.312800000000006</v>
      </c>
      <c r="AF190" s="132">
        <v>500</v>
      </c>
      <c r="AG190" s="132"/>
    </row>
    <row r="191" spans="1:33" s="13" customFormat="1" x14ac:dyDescent="0.55000000000000004">
      <c r="A191" s="12" t="str">
        <f>VLOOKUP(B191,[1]матер!$B$4:$K$2150,10,FALSE)</f>
        <v>00-00000489</v>
      </c>
      <c r="B191" s="33" t="s">
        <v>232</v>
      </c>
      <c r="C191" s="32" t="s">
        <v>23</v>
      </c>
      <c r="D191" s="33">
        <v>1</v>
      </c>
      <c r="E191" s="38">
        <v>127000</v>
      </c>
      <c r="F191" s="34">
        <v>114300</v>
      </c>
      <c r="G191" s="35" t="s">
        <v>220</v>
      </c>
      <c r="H191" s="40"/>
      <c r="I191" s="39">
        <v>8</v>
      </c>
      <c r="J191" s="41"/>
      <c r="K191" s="39" t="s">
        <v>27</v>
      </c>
      <c r="L191" s="41">
        <v>900</v>
      </c>
      <c r="M191" s="133" t="s">
        <v>160</v>
      </c>
      <c r="N191" s="116">
        <f t="shared" si="10"/>
        <v>83819.999999999985</v>
      </c>
      <c r="O191" s="132">
        <v>19000</v>
      </c>
      <c r="P191" s="132">
        <v>8500</v>
      </c>
      <c r="Q191" s="132">
        <v>13500</v>
      </c>
      <c r="R191" s="132"/>
      <c r="S191" s="132">
        <v>1.35</v>
      </c>
      <c r="T191" s="132">
        <v>1.35</v>
      </c>
      <c r="U191" s="132">
        <v>2.68</v>
      </c>
      <c r="V191" s="116">
        <f t="shared" si="13"/>
        <v>4</v>
      </c>
      <c r="W191" s="116">
        <f t="shared" si="12"/>
        <v>2.5</v>
      </c>
      <c r="X191" s="116">
        <f>AD191-PI()*($S191^2)/4*$U191</f>
        <v>4.9838797505178434</v>
      </c>
      <c r="Y191" s="116">
        <f>AE191-PI()*($S191^2)/4*$U191</f>
        <v>9.4766797505178495</v>
      </c>
      <c r="Z191" s="116"/>
      <c r="AA191" s="116"/>
      <c r="AB191" s="116"/>
      <c r="AC191" s="116"/>
      <c r="AD191" s="116">
        <f>((S191+AD$3*2)*(T191+AD$3*2)*(U191+0.2))</f>
        <v>8.82</v>
      </c>
      <c r="AE191" s="116">
        <f>(($S191+AE$3*2)*($T191+AE$3*2)*($U191+0.2))</f>
        <v>13.312800000000006</v>
      </c>
      <c r="AF191" s="132">
        <v>500</v>
      </c>
      <c r="AG191" s="132"/>
    </row>
    <row r="192" spans="1:33" s="13" customFormat="1" x14ac:dyDescent="0.55000000000000004">
      <c r="A192" s="12" t="str">
        <f>VLOOKUP(B192,[1]матер!$B$4:$K$2150,10,FALSE)</f>
        <v>00-00000490</v>
      </c>
      <c r="B192" s="33" t="s">
        <v>233</v>
      </c>
      <c r="C192" s="32" t="s">
        <v>23</v>
      </c>
      <c r="D192" s="33">
        <v>1</v>
      </c>
      <c r="E192" s="38">
        <v>130000</v>
      </c>
      <c r="F192" s="34">
        <v>117000</v>
      </c>
      <c r="G192" s="35" t="s">
        <v>220</v>
      </c>
      <c r="H192" s="40"/>
      <c r="I192" s="39">
        <v>8</v>
      </c>
      <c r="J192" s="41"/>
      <c r="K192" s="39" t="s">
        <v>25</v>
      </c>
      <c r="L192" s="41">
        <v>1200</v>
      </c>
      <c r="M192" s="133" t="s">
        <v>160</v>
      </c>
      <c r="N192" s="116">
        <f t="shared" si="10"/>
        <v>85799.999999999985</v>
      </c>
      <c r="O192" s="132">
        <v>19000</v>
      </c>
      <c r="P192" s="132">
        <v>8500</v>
      </c>
      <c r="Q192" s="132">
        <v>13500</v>
      </c>
      <c r="R192" s="132"/>
      <c r="S192" s="132">
        <v>1.35</v>
      </c>
      <c r="T192" s="132">
        <v>1.35</v>
      </c>
      <c r="U192" s="132">
        <v>3</v>
      </c>
      <c r="V192" s="116">
        <f t="shared" si="13"/>
        <v>4</v>
      </c>
      <c r="W192" s="116">
        <f t="shared" si="12"/>
        <v>2.6</v>
      </c>
      <c r="X192" s="116">
        <f>AD192-PI()*($S192^2)/4*$U192</f>
        <v>5.5058355416244513</v>
      </c>
      <c r="Y192" s="116">
        <f>AE192-PI()*($S192^2)/4*$U192</f>
        <v>10.497835541624456</v>
      </c>
      <c r="Z192" s="116"/>
      <c r="AA192" s="116"/>
      <c r="AB192" s="116"/>
      <c r="AC192" s="116"/>
      <c r="AD192" s="116">
        <f>((S192+AD$3*2)*(T192+AD$3*2)*(U192+0.2))</f>
        <v>9.8000000000000007</v>
      </c>
      <c r="AE192" s="116">
        <f>(($S192+AE$3*2)*($T192+AE$3*2)*($U192+0.2))</f>
        <v>14.792000000000005</v>
      </c>
      <c r="AF192" s="132">
        <v>600</v>
      </c>
      <c r="AG192" s="132"/>
    </row>
    <row r="193" spans="1:33" s="13" customFormat="1" x14ac:dyDescent="0.55000000000000004">
      <c r="A193" s="12" t="str">
        <f>VLOOKUP(B193,[1]матер!$B$4:$K$2150,10,FALSE)</f>
        <v>00-00000491</v>
      </c>
      <c r="B193" s="33" t="s">
        <v>234</v>
      </c>
      <c r="C193" s="32" t="s">
        <v>23</v>
      </c>
      <c r="D193" s="33">
        <v>1</v>
      </c>
      <c r="E193" s="38">
        <v>136000</v>
      </c>
      <c r="F193" s="34">
        <v>122400</v>
      </c>
      <c r="G193" s="35" t="s">
        <v>220</v>
      </c>
      <c r="H193" s="40"/>
      <c r="I193" s="39">
        <v>8</v>
      </c>
      <c r="J193" s="41"/>
      <c r="K193" s="39" t="s">
        <v>27</v>
      </c>
      <c r="L193" s="41">
        <v>1200</v>
      </c>
      <c r="M193" s="133" t="s">
        <v>160</v>
      </c>
      <c r="N193" s="116">
        <f t="shared" si="10"/>
        <v>89759.999999999985</v>
      </c>
      <c r="O193" s="132">
        <v>19000</v>
      </c>
      <c r="P193" s="132">
        <v>8500</v>
      </c>
      <c r="Q193" s="132">
        <v>13500</v>
      </c>
      <c r="R193" s="132"/>
      <c r="S193" s="132">
        <v>1.35</v>
      </c>
      <c r="T193" s="132">
        <v>1.35</v>
      </c>
      <c r="U193" s="132">
        <v>3</v>
      </c>
      <c r="V193" s="116">
        <f t="shared" si="13"/>
        <v>4</v>
      </c>
      <c r="W193" s="116">
        <f t="shared" si="12"/>
        <v>2.6</v>
      </c>
      <c r="X193" s="116">
        <f>AD193-PI()*($S193^2)/4*$U193</f>
        <v>5.5058355416244513</v>
      </c>
      <c r="Y193" s="116">
        <f>AE193-PI()*($S193^2)/4*$U193</f>
        <v>10.497835541624456</v>
      </c>
      <c r="Z193" s="116"/>
      <c r="AA193" s="116"/>
      <c r="AB193" s="116"/>
      <c r="AC193" s="116"/>
      <c r="AD193" s="116">
        <f>((S193+AD$3*2)*(T193+AD$3*2)*(U193+0.2))</f>
        <v>9.8000000000000007</v>
      </c>
      <c r="AE193" s="116">
        <f>(($S193+AE$3*2)*($T193+AE$3*2)*($U193+0.2))</f>
        <v>14.792000000000005</v>
      </c>
      <c r="AF193" s="132">
        <v>600</v>
      </c>
      <c r="AG193" s="132"/>
    </row>
    <row r="194" spans="1:33" s="13" customFormat="1" x14ac:dyDescent="0.55000000000000004">
      <c r="A194" s="12" t="str">
        <f>VLOOKUP(B194,[1]матер!$B$4:$K$2150,10,FALSE)</f>
        <v>00-00000492</v>
      </c>
      <c r="B194" s="33" t="s">
        <v>235</v>
      </c>
      <c r="C194" s="32" t="s">
        <v>23</v>
      </c>
      <c r="D194" s="33">
        <v>1</v>
      </c>
      <c r="E194" s="38">
        <v>155000</v>
      </c>
      <c r="F194" s="34">
        <v>139500</v>
      </c>
      <c r="G194" s="35" t="s">
        <v>220</v>
      </c>
      <c r="H194" s="40"/>
      <c r="I194" s="39">
        <v>8</v>
      </c>
      <c r="J194" s="41"/>
      <c r="K194" s="39" t="s">
        <v>25</v>
      </c>
      <c r="L194" s="41">
        <v>1600</v>
      </c>
      <c r="M194" s="133" t="s">
        <v>160</v>
      </c>
      <c r="N194" s="116">
        <f t="shared" si="10"/>
        <v>102299.99999999999</v>
      </c>
      <c r="O194" s="132">
        <v>22000</v>
      </c>
      <c r="P194" s="132">
        <v>8500</v>
      </c>
      <c r="Q194" s="132">
        <v>13500</v>
      </c>
      <c r="R194" s="132"/>
      <c r="S194" s="132">
        <v>1.35</v>
      </c>
      <c r="T194" s="132">
        <v>1.35</v>
      </c>
      <c r="U194" s="132">
        <v>3.38</v>
      </c>
      <c r="V194" s="116">
        <f t="shared" si="13"/>
        <v>4</v>
      </c>
      <c r="W194" s="116">
        <f t="shared" si="12"/>
        <v>2.5</v>
      </c>
      <c r="X194" s="116">
        <f>AD194-PI()*($S194^2)/4*$U194</f>
        <v>6.1256580435635488</v>
      </c>
      <c r="Y194" s="116">
        <f>AE194-PI()*($S194^2)/4*$U194</f>
        <v>11.710458043563554</v>
      </c>
      <c r="Z194" s="116"/>
      <c r="AA194" s="116"/>
      <c r="AB194" s="116"/>
      <c r="AC194" s="116"/>
      <c r="AD194" s="116">
        <f>((S194+AD$3*2)*(T194+AD$3*2)*(U194+0.2))</f>
        <v>10.963750000000001</v>
      </c>
      <c r="AE194" s="116">
        <f>(($S194+AE$3*2)*($T194+AE$3*2)*($U194+0.2))</f>
        <v>16.548550000000006</v>
      </c>
      <c r="AF194" s="132">
        <v>800</v>
      </c>
      <c r="AG194" s="132"/>
    </row>
    <row r="195" spans="1:33" s="13" customFormat="1" x14ac:dyDescent="0.55000000000000004">
      <c r="A195" s="12" t="str">
        <f>VLOOKUP(B195,[1]матер!$B$4:$K$2150,10,FALSE)</f>
        <v>00-00000493</v>
      </c>
      <c r="B195" s="33" t="s">
        <v>236</v>
      </c>
      <c r="C195" s="32" t="s">
        <v>23</v>
      </c>
      <c r="D195" s="33">
        <v>1</v>
      </c>
      <c r="E195" s="38">
        <v>161000</v>
      </c>
      <c r="F195" s="34">
        <v>144900</v>
      </c>
      <c r="G195" s="35" t="s">
        <v>220</v>
      </c>
      <c r="H195" s="40"/>
      <c r="I195" s="39">
        <v>8</v>
      </c>
      <c r="J195" s="41"/>
      <c r="K195" s="39" t="s">
        <v>27</v>
      </c>
      <c r="L195" s="41">
        <v>1600</v>
      </c>
      <c r="M195" s="133" t="s">
        <v>160</v>
      </c>
      <c r="N195" s="116">
        <f t="shared" si="10"/>
        <v>106259.99999999999</v>
      </c>
      <c r="O195" s="132">
        <v>22000</v>
      </c>
      <c r="P195" s="132">
        <v>8500</v>
      </c>
      <c r="Q195" s="132">
        <v>13500</v>
      </c>
      <c r="R195" s="132"/>
      <c r="S195" s="132">
        <v>1.35</v>
      </c>
      <c r="T195" s="132">
        <v>1.35</v>
      </c>
      <c r="U195" s="132">
        <v>3.38</v>
      </c>
      <c r="V195" s="116">
        <f t="shared" si="13"/>
        <v>4</v>
      </c>
      <c r="W195" s="116">
        <f t="shared" si="12"/>
        <v>2.5</v>
      </c>
      <c r="X195" s="116">
        <f>AD195-PI()*($S195^2)/4*$U195</f>
        <v>6.1256580435635488</v>
      </c>
      <c r="Y195" s="116">
        <f>AE195-PI()*($S195^2)/4*$U195</f>
        <v>11.710458043563554</v>
      </c>
      <c r="Z195" s="116"/>
      <c r="AA195" s="116"/>
      <c r="AB195" s="116"/>
      <c r="AC195" s="116"/>
      <c r="AD195" s="116">
        <f>((S195+AD$3*2)*(T195+AD$3*2)*(U195+0.2))</f>
        <v>10.963750000000001</v>
      </c>
      <c r="AE195" s="116">
        <f>(($S195+AE$3*2)*($T195+AE$3*2)*($U195+0.2))</f>
        <v>16.548550000000006</v>
      </c>
      <c r="AF195" s="132">
        <v>800</v>
      </c>
      <c r="AG195" s="132"/>
    </row>
    <row r="196" spans="1:33" s="13" customFormat="1" x14ac:dyDescent="0.55000000000000004">
      <c r="A196" s="12" t="str">
        <f>VLOOKUP(B196,[1]матер!$B$4:$K$2150,10,FALSE)</f>
        <v>00-00000494</v>
      </c>
      <c r="B196" s="33" t="s">
        <v>237</v>
      </c>
      <c r="C196" s="32" t="s">
        <v>23</v>
      </c>
      <c r="D196" s="33">
        <v>1</v>
      </c>
      <c r="E196" s="38">
        <v>143000</v>
      </c>
      <c r="F196" s="34">
        <v>128700</v>
      </c>
      <c r="G196" s="35" t="s">
        <v>220</v>
      </c>
      <c r="H196" s="40"/>
      <c r="I196" s="39">
        <v>10</v>
      </c>
      <c r="J196" s="41"/>
      <c r="K196" s="39" t="s">
        <v>25</v>
      </c>
      <c r="L196" s="41">
        <v>600</v>
      </c>
      <c r="M196" s="133" t="s">
        <v>160</v>
      </c>
      <c r="N196" s="116">
        <f t="shared" ref="N196:N211" si="14">E196*VLOOKUP(M196,$B$362:$C$379,2,FALSE)</f>
        <v>94379.999999999985</v>
      </c>
      <c r="O196" s="132">
        <v>21000</v>
      </c>
      <c r="P196" s="132">
        <v>9500</v>
      </c>
      <c r="Q196" s="132">
        <v>14500</v>
      </c>
      <c r="R196" s="132"/>
      <c r="S196" s="132">
        <v>2</v>
      </c>
      <c r="T196" s="132">
        <v>1.75</v>
      </c>
      <c r="U196" s="132">
        <v>2.38</v>
      </c>
      <c r="V196" s="116">
        <f t="shared" si="13"/>
        <v>6</v>
      </c>
      <c r="W196" s="116">
        <f t="shared" si="12"/>
        <v>5.6</v>
      </c>
      <c r="X196" s="116">
        <f>AD196-PI()*($S196^2)/4*$U196</f>
        <v>5.8358094844562922</v>
      </c>
      <c r="Y196" s="116">
        <f>AE196-PI()*($S196^2)/4*$U196</f>
        <v>10.944209484456291</v>
      </c>
      <c r="Z196" s="116"/>
      <c r="AA196" s="116"/>
      <c r="AB196" s="116"/>
      <c r="AC196" s="116"/>
      <c r="AD196" s="116">
        <f>((S196+AD$3*2)*(T196+AD$3*2)*(U196+0.2))</f>
        <v>13.312799999999999</v>
      </c>
      <c r="AE196" s="116">
        <f>(($S196+AE$3*2)*($T196+AE$3*2)*($U196+0.2))</f>
        <v>18.421199999999999</v>
      </c>
      <c r="AF196" s="132">
        <v>500</v>
      </c>
      <c r="AG196" s="132"/>
    </row>
    <row r="197" spans="1:33" s="13" customFormat="1" x14ac:dyDescent="0.55000000000000004">
      <c r="A197" s="12" t="str">
        <f>VLOOKUP(B197,[1]матер!$B$4:$K$2150,10,FALSE)</f>
        <v>00-00000495</v>
      </c>
      <c r="B197" s="33" t="s">
        <v>238</v>
      </c>
      <c r="C197" s="32" t="s">
        <v>23</v>
      </c>
      <c r="D197" s="33">
        <v>1</v>
      </c>
      <c r="E197" s="38">
        <v>149000</v>
      </c>
      <c r="F197" s="34">
        <v>134100</v>
      </c>
      <c r="G197" s="35" t="s">
        <v>220</v>
      </c>
      <c r="H197" s="40"/>
      <c r="I197" s="39">
        <v>10</v>
      </c>
      <c r="J197" s="41"/>
      <c r="K197" s="39" t="s">
        <v>27</v>
      </c>
      <c r="L197" s="41">
        <v>600</v>
      </c>
      <c r="M197" s="133" t="s">
        <v>160</v>
      </c>
      <c r="N197" s="116">
        <f t="shared" si="14"/>
        <v>98339.999999999985</v>
      </c>
      <c r="O197" s="132">
        <v>21000</v>
      </c>
      <c r="P197" s="132">
        <v>9500</v>
      </c>
      <c r="Q197" s="132">
        <v>14500</v>
      </c>
      <c r="R197" s="132"/>
      <c r="S197" s="132">
        <v>2</v>
      </c>
      <c r="T197" s="132">
        <v>1.75</v>
      </c>
      <c r="U197" s="132">
        <v>2.38</v>
      </c>
      <c r="V197" s="116">
        <f t="shared" si="13"/>
        <v>6</v>
      </c>
      <c r="W197" s="116">
        <f t="shared" si="12"/>
        <v>5.6</v>
      </c>
      <c r="X197" s="116">
        <f>AD197-PI()*($S197^2)/4*$U197</f>
        <v>5.8358094844562922</v>
      </c>
      <c r="Y197" s="116">
        <f>AE197-PI()*($S197^2)/4*$U197</f>
        <v>10.944209484456291</v>
      </c>
      <c r="Z197" s="116"/>
      <c r="AA197" s="116"/>
      <c r="AB197" s="116"/>
      <c r="AC197" s="116"/>
      <c r="AD197" s="116">
        <f>((S197+AD$3*2)*(T197+AD$3*2)*(U197+0.2))</f>
        <v>13.312799999999999</v>
      </c>
      <c r="AE197" s="116">
        <f>(($S197+AE$3*2)*($T197+AE$3*2)*($U197+0.2))</f>
        <v>18.421199999999999</v>
      </c>
      <c r="AF197" s="132">
        <v>500</v>
      </c>
      <c r="AG197" s="132"/>
    </row>
    <row r="198" spans="1:33" s="13" customFormat="1" x14ac:dyDescent="0.55000000000000004">
      <c r="A198" s="12" t="str">
        <f>VLOOKUP(B198,[1]матер!$B$4:$K$2150,10,FALSE)</f>
        <v>00-00000496</v>
      </c>
      <c r="B198" s="33" t="s">
        <v>239</v>
      </c>
      <c r="C198" s="32" t="s">
        <v>23</v>
      </c>
      <c r="D198" s="33">
        <v>1</v>
      </c>
      <c r="E198" s="38">
        <v>150000</v>
      </c>
      <c r="F198" s="34">
        <v>135000</v>
      </c>
      <c r="G198" s="35" t="s">
        <v>220</v>
      </c>
      <c r="H198" s="40"/>
      <c r="I198" s="39">
        <v>10</v>
      </c>
      <c r="J198" s="41"/>
      <c r="K198" s="39" t="s">
        <v>25</v>
      </c>
      <c r="L198" s="41">
        <v>750</v>
      </c>
      <c r="M198" s="133" t="s">
        <v>160</v>
      </c>
      <c r="N198" s="116">
        <f t="shared" si="14"/>
        <v>98999.999999999985</v>
      </c>
      <c r="O198" s="132">
        <v>21000</v>
      </c>
      <c r="P198" s="132">
        <v>9500</v>
      </c>
      <c r="Q198" s="132">
        <v>14500</v>
      </c>
      <c r="R198" s="132"/>
      <c r="S198" s="132">
        <v>2</v>
      </c>
      <c r="T198" s="132">
        <v>1.75</v>
      </c>
      <c r="U198" s="132">
        <v>2.5499999999999998</v>
      </c>
      <c r="V198" s="116">
        <f t="shared" si="13"/>
        <v>6</v>
      </c>
      <c r="W198" s="116">
        <f t="shared" si="12"/>
        <v>5.7</v>
      </c>
      <c r="X198" s="116">
        <f>AD198-PI()*($S198^2)/4*$U198</f>
        <v>6.1789387333460262</v>
      </c>
      <c r="Y198" s="116">
        <f>AE198-PI()*($S198^2)/4*$U198</f>
        <v>11.623938733346026</v>
      </c>
      <c r="Z198" s="116"/>
      <c r="AA198" s="116"/>
      <c r="AB198" s="116"/>
      <c r="AC198" s="116"/>
      <c r="AD198" s="116">
        <f>((S198+AD$3*2)*(T198+AD$3*2)*(U198+0.2))</f>
        <v>14.189999999999998</v>
      </c>
      <c r="AE198" s="116">
        <f>(($S198+AE$3*2)*($T198+AE$3*2)*($U198+0.2))</f>
        <v>19.634999999999998</v>
      </c>
      <c r="AF198" s="132">
        <v>500</v>
      </c>
      <c r="AG198" s="132"/>
    </row>
    <row r="199" spans="1:33" s="13" customFormat="1" x14ac:dyDescent="0.55000000000000004">
      <c r="A199" s="12" t="str">
        <f>VLOOKUP(B199,[1]матер!$B$4:$K$2150,10,FALSE)</f>
        <v>00-00000497</v>
      </c>
      <c r="B199" s="33" t="s">
        <v>240</v>
      </c>
      <c r="C199" s="32" t="s">
        <v>23</v>
      </c>
      <c r="D199" s="33">
        <v>1</v>
      </c>
      <c r="E199" s="38">
        <v>156000</v>
      </c>
      <c r="F199" s="34">
        <v>140400</v>
      </c>
      <c r="G199" s="35" t="s">
        <v>220</v>
      </c>
      <c r="H199" s="40"/>
      <c r="I199" s="39">
        <v>10</v>
      </c>
      <c r="J199" s="41"/>
      <c r="K199" s="39" t="s">
        <v>27</v>
      </c>
      <c r="L199" s="41">
        <v>750</v>
      </c>
      <c r="M199" s="133" t="s">
        <v>160</v>
      </c>
      <c r="N199" s="116">
        <f t="shared" si="14"/>
        <v>102959.99999999999</v>
      </c>
      <c r="O199" s="132">
        <v>21000</v>
      </c>
      <c r="P199" s="132">
        <v>9500</v>
      </c>
      <c r="Q199" s="132">
        <v>14500</v>
      </c>
      <c r="R199" s="132"/>
      <c r="S199" s="132">
        <v>2</v>
      </c>
      <c r="T199" s="132">
        <v>1.75</v>
      </c>
      <c r="U199" s="132">
        <v>2.5499999999999998</v>
      </c>
      <c r="V199" s="116">
        <f t="shared" si="13"/>
        <v>6</v>
      </c>
      <c r="W199" s="116">
        <f t="shared" si="12"/>
        <v>5.7</v>
      </c>
      <c r="X199" s="116">
        <f>AD199-PI()*($S199^2)/4*$U199</f>
        <v>6.1789387333460262</v>
      </c>
      <c r="Y199" s="116">
        <f>AE199-PI()*($S199^2)/4*$U199</f>
        <v>11.623938733346026</v>
      </c>
      <c r="Z199" s="116"/>
      <c r="AA199" s="116"/>
      <c r="AB199" s="116"/>
      <c r="AC199" s="116"/>
      <c r="AD199" s="116">
        <f>((S199+AD$3*2)*(T199+AD$3*2)*(U199+0.2))</f>
        <v>14.189999999999998</v>
      </c>
      <c r="AE199" s="116">
        <f>(($S199+AE$3*2)*($T199+AE$3*2)*($U199+0.2))</f>
        <v>19.634999999999998</v>
      </c>
      <c r="AF199" s="132">
        <v>500</v>
      </c>
      <c r="AG199" s="132"/>
    </row>
    <row r="200" spans="1:33" s="13" customFormat="1" x14ac:dyDescent="0.55000000000000004">
      <c r="A200" s="12" t="str">
        <f>VLOOKUP(B200,[1]матер!$B$4:$K$2150,10,FALSE)</f>
        <v>00-00000498</v>
      </c>
      <c r="B200" s="33" t="s">
        <v>241</v>
      </c>
      <c r="C200" s="32" t="s">
        <v>23</v>
      </c>
      <c r="D200" s="33">
        <v>1</v>
      </c>
      <c r="E200" s="38">
        <v>162500</v>
      </c>
      <c r="F200" s="34">
        <v>146250</v>
      </c>
      <c r="G200" s="35" t="s">
        <v>220</v>
      </c>
      <c r="H200" s="40"/>
      <c r="I200" s="39">
        <v>10</v>
      </c>
      <c r="J200" s="41"/>
      <c r="K200" s="39" t="s">
        <v>25</v>
      </c>
      <c r="L200" s="41">
        <v>1200</v>
      </c>
      <c r="M200" s="133" t="s">
        <v>160</v>
      </c>
      <c r="N200" s="116">
        <f t="shared" si="14"/>
        <v>107249.99999999999</v>
      </c>
      <c r="O200" s="132">
        <v>22000</v>
      </c>
      <c r="P200" s="132">
        <v>9500</v>
      </c>
      <c r="Q200" s="132">
        <v>14500</v>
      </c>
      <c r="R200" s="132"/>
      <c r="S200" s="132">
        <v>2</v>
      </c>
      <c r="T200" s="132">
        <v>1.75</v>
      </c>
      <c r="U200" s="132">
        <v>3.05</v>
      </c>
      <c r="V200" s="116">
        <f t="shared" si="13"/>
        <v>6</v>
      </c>
      <c r="W200" s="116">
        <f t="shared" si="12"/>
        <v>5.8</v>
      </c>
      <c r="X200" s="116">
        <f>AD200-PI()*($S200^2)/4*$U200</f>
        <v>7.1881424065511279</v>
      </c>
      <c r="Y200" s="116">
        <f>AE200-PI()*($S200^2)/4*$U200</f>
        <v>13.623142406551127</v>
      </c>
      <c r="Z200" s="116"/>
      <c r="AA200" s="116"/>
      <c r="AB200" s="116"/>
      <c r="AC200" s="116"/>
      <c r="AD200" s="116">
        <f>((S200+AD$3*2)*(T200+AD$3*2)*(U200+0.2))</f>
        <v>16.769999999999996</v>
      </c>
      <c r="AE200" s="116">
        <f>(($S200+AE$3*2)*($T200+AE$3*2)*($U200+0.2))</f>
        <v>23.204999999999995</v>
      </c>
      <c r="AF200" s="132">
        <v>600</v>
      </c>
      <c r="AG200" s="132"/>
    </row>
    <row r="201" spans="1:33" s="13" customFormat="1" x14ac:dyDescent="0.55000000000000004">
      <c r="A201" s="12" t="str">
        <f>VLOOKUP(B201,[1]матер!$B$4:$K$2150,10,FALSE)</f>
        <v>00-00000499</v>
      </c>
      <c r="B201" s="33" t="s">
        <v>242</v>
      </c>
      <c r="C201" s="32" t="s">
        <v>23</v>
      </c>
      <c r="D201" s="33">
        <v>1</v>
      </c>
      <c r="E201" s="38">
        <v>168500</v>
      </c>
      <c r="F201" s="34">
        <v>151650</v>
      </c>
      <c r="G201" s="35" t="s">
        <v>220</v>
      </c>
      <c r="H201" s="40"/>
      <c r="I201" s="39">
        <v>10</v>
      </c>
      <c r="J201" s="41"/>
      <c r="K201" s="39" t="s">
        <v>27</v>
      </c>
      <c r="L201" s="41">
        <v>1200</v>
      </c>
      <c r="M201" s="133" t="s">
        <v>160</v>
      </c>
      <c r="N201" s="116">
        <f t="shared" si="14"/>
        <v>111209.99999999999</v>
      </c>
      <c r="O201" s="132">
        <v>22000</v>
      </c>
      <c r="P201" s="132">
        <v>9500</v>
      </c>
      <c r="Q201" s="132">
        <v>14500</v>
      </c>
      <c r="R201" s="132"/>
      <c r="S201" s="132">
        <v>2</v>
      </c>
      <c r="T201" s="132">
        <v>1.75</v>
      </c>
      <c r="U201" s="132">
        <v>3.05</v>
      </c>
      <c r="V201" s="116">
        <f t="shared" si="13"/>
        <v>6</v>
      </c>
      <c r="W201" s="116">
        <f t="shared" si="12"/>
        <v>5.8</v>
      </c>
      <c r="X201" s="116">
        <f>AD201-PI()*($S201^2)/4*$U201</f>
        <v>7.1881424065511279</v>
      </c>
      <c r="Y201" s="116">
        <f>AE201-PI()*($S201^2)/4*$U201</f>
        <v>13.623142406551127</v>
      </c>
      <c r="Z201" s="116"/>
      <c r="AA201" s="116"/>
      <c r="AB201" s="116"/>
      <c r="AC201" s="116"/>
      <c r="AD201" s="116">
        <f>((S201+AD$3*2)*(T201+AD$3*2)*(U201+0.2))</f>
        <v>16.769999999999996</v>
      </c>
      <c r="AE201" s="116">
        <f>(($S201+AE$3*2)*($T201+AE$3*2)*($U201+0.2))</f>
        <v>23.204999999999995</v>
      </c>
      <c r="AF201" s="132">
        <v>600</v>
      </c>
      <c r="AG201" s="132"/>
    </row>
    <row r="202" spans="1:33" s="13" customFormat="1" x14ac:dyDescent="0.55000000000000004">
      <c r="A202" s="12" t="str">
        <f>VLOOKUP(B202,[1]матер!$B$4:$K$2150,10,FALSE)</f>
        <v>00-00000500</v>
      </c>
      <c r="B202" s="33" t="s">
        <v>243</v>
      </c>
      <c r="C202" s="32" t="s">
        <v>23</v>
      </c>
      <c r="D202" s="33">
        <v>1</v>
      </c>
      <c r="E202" s="38">
        <v>172000</v>
      </c>
      <c r="F202" s="34">
        <v>154800</v>
      </c>
      <c r="G202" s="35" t="s">
        <v>220</v>
      </c>
      <c r="H202" s="40"/>
      <c r="I202" s="39">
        <v>15</v>
      </c>
      <c r="J202" s="41"/>
      <c r="K202" s="39" t="s">
        <v>25</v>
      </c>
      <c r="L202" s="41">
        <v>600</v>
      </c>
      <c r="M202" s="133" t="s">
        <v>160</v>
      </c>
      <c r="N202" s="116">
        <f t="shared" si="14"/>
        <v>113519.99999999999</v>
      </c>
      <c r="O202" s="132">
        <v>24000</v>
      </c>
      <c r="P202" s="132">
        <v>10500</v>
      </c>
      <c r="Q202" s="132">
        <v>15500</v>
      </c>
      <c r="R202" s="132"/>
      <c r="S202" s="132">
        <v>1.93</v>
      </c>
      <c r="T202" s="132">
        <v>1.93</v>
      </c>
      <c r="U202" s="132">
        <v>2.39</v>
      </c>
      <c r="V202" s="116">
        <f t="shared" si="13"/>
        <v>6</v>
      </c>
      <c r="W202" s="116">
        <f t="shared" si="12"/>
        <v>5.2</v>
      </c>
      <c r="X202" s="116">
        <f>AD202-PI()*($S202^2)/4*$U202</f>
        <v>7.0688352109744219</v>
      </c>
      <c r="Y202" s="116">
        <f>AE202-PI()*($S202^2)/4*$U202</f>
        <v>12.31099521097442</v>
      </c>
      <c r="Z202" s="116"/>
      <c r="AA202" s="116"/>
      <c r="AB202" s="116"/>
      <c r="AC202" s="116"/>
      <c r="AD202" s="116">
        <f>((S202+AD$3*2)*(T202+AD$3*2)*(U202+0.2))</f>
        <v>14.060851000000003</v>
      </c>
      <c r="AE202" s="116">
        <f>(($S202+AE$3*2)*($T202+AE$3*2)*($U202+0.2))</f>
        <v>19.303011000000001</v>
      </c>
      <c r="AF202" s="132">
        <v>500</v>
      </c>
      <c r="AG202" s="132"/>
    </row>
    <row r="203" spans="1:33" s="13" customFormat="1" x14ac:dyDescent="0.55000000000000004">
      <c r="A203" s="12" t="str">
        <f>VLOOKUP(B203,[1]матер!$B$4:$K$2150,10,FALSE)</f>
        <v>00-00000501</v>
      </c>
      <c r="B203" s="33" t="s">
        <v>244</v>
      </c>
      <c r="C203" s="32" t="s">
        <v>23</v>
      </c>
      <c r="D203" s="33">
        <v>1</v>
      </c>
      <c r="E203" s="38">
        <v>178000</v>
      </c>
      <c r="F203" s="34">
        <v>160200</v>
      </c>
      <c r="G203" s="35" t="s">
        <v>220</v>
      </c>
      <c r="H203" s="40"/>
      <c r="I203" s="39">
        <v>15</v>
      </c>
      <c r="J203" s="41"/>
      <c r="K203" s="39" t="s">
        <v>27</v>
      </c>
      <c r="L203" s="41">
        <v>600</v>
      </c>
      <c r="M203" s="133" t="s">
        <v>160</v>
      </c>
      <c r="N203" s="116">
        <f t="shared" si="14"/>
        <v>117479.99999999999</v>
      </c>
      <c r="O203" s="132">
        <v>24000</v>
      </c>
      <c r="P203" s="132">
        <v>10500</v>
      </c>
      <c r="Q203" s="132">
        <v>15500</v>
      </c>
      <c r="R203" s="132"/>
      <c r="S203" s="132">
        <v>1.93</v>
      </c>
      <c r="T203" s="132">
        <v>1.93</v>
      </c>
      <c r="U203" s="132">
        <v>2.39</v>
      </c>
      <c r="V203" s="116">
        <f t="shared" si="13"/>
        <v>6</v>
      </c>
      <c r="W203" s="116">
        <f t="shared" si="12"/>
        <v>5.2</v>
      </c>
      <c r="X203" s="116">
        <f>AD203-PI()*($S203^2)/4*$U203</f>
        <v>7.0688352109744219</v>
      </c>
      <c r="Y203" s="116">
        <f>AE203-PI()*($S203^2)/4*$U203</f>
        <v>12.31099521097442</v>
      </c>
      <c r="Z203" s="116"/>
      <c r="AA203" s="116"/>
      <c r="AB203" s="116"/>
      <c r="AC203" s="116"/>
      <c r="AD203" s="116">
        <f>((S203+AD$3*2)*(T203+AD$3*2)*(U203+0.2))</f>
        <v>14.060851000000003</v>
      </c>
      <c r="AE203" s="116">
        <f>(($S203+AE$3*2)*($T203+AE$3*2)*($U203+0.2))</f>
        <v>19.303011000000001</v>
      </c>
      <c r="AF203" s="132">
        <v>500</v>
      </c>
      <c r="AG203" s="132"/>
    </row>
    <row r="204" spans="1:33" s="13" customFormat="1" x14ac:dyDescent="0.55000000000000004">
      <c r="A204" s="12" t="str">
        <f>VLOOKUP(B204,[1]матер!$B$4:$K$2150,10,FALSE)</f>
        <v>00-00000502</v>
      </c>
      <c r="B204" s="33" t="s">
        <v>245</v>
      </c>
      <c r="C204" s="32" t="s">
        <v>23</v>
      </c>
      <c r="D204" s="33">
        <v>1</v>
      </c>
      <c r="E204" s="38">
        <v>178800</v>
      </c>
      <c r="F204" s="34">
        <v>160920</v>
      </c>
      <c r="G204" s="35" t="s">
        <v>220</v>
      </c>
      <c r="H204" s="40"/>
      <c r="I204" s="39">
        <v>15</v>
      </c>
      <c r="J204" s="41"/>
      <c r="K204" s="39" t="s">
        <v>25</v>
      </c>
      <c r="L204" s="41">
        <v>750</v>
      </c>
      <c r="M204" s="133" t="s">
        <v>160</v>
      </c>
      <c r="N204" s="116">
        <f t="shared" si="14"/>
        <v>118007.99999999999</v>
      </c>
      <c r="O204" s="132">
        <v>24000</v>
      </c>
      <c r="P204" s="132">
        <v>10500</v>
      </c>
      <c r="Q204" s="132">
        <v>15500</v>
      </c>
      <c r="R204" s="132"/>
      <c r="S204" s="132">
        <v>1.93</v>
      </c>
      <c r="T204" s="132">
        <v>1.93</v>
      </c>
      <c r="U204" s="132">
        <v>2.56</v>
      </c>
      <c r="V204" s="116">
        <f t="shared" si="13"/>
        <v>6</v>
      </c>
      <c r="W204" s="116">
        <f t="shared" si="12"/>
        <v>5.3</v>
      </c>
      <c r="X204" s="116">
        <f>AD204-PI()*($S204^2)/4*$U204</f>
        <v>7.4944081757717651</v>
      </c>
      <c r="Y204" s="116">
        <f>AE204-PI()*($S204^2)/4*$U204</f>
        <v>13.080648175771763</v>
      </c>
      <c r="Z204" s="116"/>
      <c r="AA204" s="116"/>
      <c r="AB204" s="116"/>
      <c r="AC204" s="116"/>
      <c r="AD204" s="116">
        <f>((S204+AD$3*2)*(T204+AD$3*2)*(U204+0.2))</f>
        <v>14.983764000000003</v>
      </c>
      <c r="AE204" s="116">
        <f>(($S204+AE$3*2)*($T204+AE$3*2)*($U204+0.2))</f>
        <v>20.570004000000001</v>
      </c>
      <c r="AF204" s="132">
        <v>500</v>
      </c>
      <c r="AG204" s="132"/>
    </row>
    <row r="205" spans="1:33" s="13" customFormat="1" x14ac:dyDescent="0.55000000000000004">
      <c r="A205" s="12" t="str">
        <f>VLOOKUP(B205,[1]матер!$B$4:$K$2150,10,FALSE)</f>
        <v>00-00000503</v>
      </c>
      <c r="B205" s="33" t="s">
        <v>246</v>
      </c>
      <c r="C205" s="32" t="s">
        <v>23</v>
      </c>
      <c r="D205" s="33">
        <v>1</v>
      </c>
      <c r="E205" s="38">
        <v>184800</v>
      </c>
      <c r="F205" s="34">
        <v>166320</v>
      </c>
      <c r="G205" s="35" t="s">
        <v>220</v>
      </c>
      <c r="H205" s="40"/>
      <c r="I205" s="39">
        <v>15</v>
      </c>
      <c r="J205" s="41"/>
      <c r="K205" s="39" t="s">
        <v>27</v>
      </c>
      <c r="L205" s="41">
        <v>750</v>
      </c>
      <c r="M205" s="133" t="s">
        <v>160</v>
      </c>
      <c r="N205" s="116">
        <f t="shared" si="14"/>
        <v>121967.99999999999</v>
      </c>
      <c r="O205" s="132">
        <v>24000</v>
      </c>
      <c r="P205" s="132">
        <v>10500</v>
      </c>
      <c r="Q205" s="132">
        <v>15500</v>
      </c>
      <c r="R205" s="132"/>
      <c r="S205" s="132">
        <v>1.93</v>
      </c>
      <c r="T205" s="132">
        <v>1.93</v>
      </c>
      <c r="U205" s="132">
        <v>2.56</v>
      </c>
      <c r="V205" s="116">
        <f t="shared" si="13"/>
        <v>6</v>
      </c>
      <c r="W205" s="116">
        <f t="shared" si="12"/>
        <v>5.3</v>
      </c>
      <c r="X205" s="116">
        <f>AD205-PI()*($S205^2)/4*$U205</f>
        <v>7.4944081757717651</v>
      </c>
      <c r="Y205" s="116">
        <f>AE205-PI()*($S205^2)/4*$U205</f>
        <v>13.080648175771763</v>
      </c>
      <c r="Z205" s="116"/>
      <c r="AA205" s="116"/>
      <c r="AB205" s="116"/>
      <c r="AC205" s="116"/>
      <c r="AD205" s="116">
        <f>((S205+AD$3*2)*(T205+AD$3*2)*(U205+0.2))</f>
        <v>14.983764000000003</v>
      </c>
      <c r="AE205" s="116">
        <f>(($S205+AE$3*2)*($T205+AE$3*2)*($U205+0.2))</f>
        <v>20.570004000000001</v>
      </c>
      <c r="AF205" s="132">
        <v>500</v>
      </c>
      <c r="AG205" s="132"/>
    </row>
    <row r="206" spans="1:33" s="13" customFormat="1" x14ac:dyDescent="0.55000000000000004">
      <c r="A206" s="12" t="str">
        <f>VLOOKUP(B206,[1]матер!$B$4:$K$2150,10,FALSE)</f>
        <v>00-00000504</v>
      </c>
      <c r="B206" s="33" t="s">
        <v>247</v>
      </c>
      <c r="C206" s="32" t="s">
        <v>23</v>
      </c>
      <c r="D206" s="33">
        <v>1</v>
      </c>
      <c r="E206" s="38">
        <v>196300</v>
      </c>
      <c r="F206" s="34">
        <v>176670</v>
      </c>
      <c r="G206" s="35" t="s">
        <v>220</v>
      </c>
      <c r="H206" s="40"/>
      <c r="I206" s="39">
        <v>15</v>
      </c>
      <c r="J206" s="41"/>
      <c r="K206" s="39" t="s">
        <v>25</v>
      </c>
      <c r="L206" s="41">
        <v>1200</v>
      </c>
      <c r="M206" s="133" t="s">
        <v>160</v>
      </c>
      <c r="N206" s="116">
        <f t="shared" si="14"/>
        <v>129557.99999999999</v>
      </c>
      <c r="O206" s="132">
        <v>25000</v>
      </c>
      <c r="P206" s="132">
        <v>10500</v>
      </c>
      <c r="Q206" s="132">
        <v>15500</v>
      </c>
      <c r="R206" s="132"/>
      <c r="S206" s="132">
        <v>1.93</v>
      </c>
      <c r="T206" s="132">
        <v>1.93</v>
      </c>
      <c r="U206" s="132">
        <v>3.06</v>
      </c>
      <c r="V206" s="116">
        <f t="shared" si="13"/>
        <v>6</v>
      </c>
      <c r="W206" s="116">
        <f t="shared" si="12"/>
        <v>5.4</v>
      </c>
      <c r="X206" s="116">
        <f>AD206-PI()*($S206^2)/4*$U206</f>
        <v>8.7460933663521896</v>
      </c>
      <c r="Y206" s="116">
        <f>AE206-PI()*($S206^2)/4*$U206</f>
        <v>15.344333366352187</v>
      </c>
      <c r="Z206" s="116"/>
      <c r="AA206" s="116"/>
      <c r="AB206" s="116"/>
      <c r="AC206" s="116"/>
      <c r="AD206" s="116">
        <f>((S206+AD$3*2)*(T206+AD$3*2)*(U206+0.2))</f>
        <v>17.698214000000004</v>
      </c>
      <c r="AE206" s="116">
        <f>(($S206+AE$3*2)*($T206+AE$3*2)*($U206+0.2))</f>
        <v>24.296454000000001</v>
      </c>
      <c r="AF206" s="132">
        <v>600</v>
      </c>
      <c r="AG206" s="132"/>
    </row>
    <row r="207" spans="1:33" s="13" customFormat="1" x14ac:dyDescent="0.55000000000000004">
      <c r="A207" s="12" t="str">
        <f>VLOOKUP(B207,[1]матер!$B$4:$K$2150,10,FALSE)</f>
        <v>00-00000505</v>
      </c>
      <c r="B207" s="33" t="s">
        <v>248</v>
      </c>
      <c r="C207" s="32" t="s">
        <v>23</v>
      </c>
      <c r="D207" s="33">
        <v>1</v>
      </c>
      <c r="E207" s="38">
        <v>202300</v>
      </c>
      <c r="F207" s="34">
        <v>182070</v>
      </c>
      <c r="G207" s="35" t="s">
        <v>220</v>
      </c>
      <c r="H207" s="40"/>
      <c r="I207" s="39">
        <v>15</v>
      </c>
      <c r="J207" s="41"/>
      <c r="K207" s="39" t="s">
        <v>27</v>
      </c>
      <c r="L207" s="41">
        <v>1200</v>
      </c>
      <c r="M207" s="133" t="s">
        <v>160</v>
      </c>
      <c r="N207" s="116">
        <f t="shared" si="14"/>
        <v>133517.99999999997</v>
      </c>
      <c r="O207" s="132">
        <v>25000</v>
      </c>
      <c r="P207" s="132">
        <v>10500</v>
      </c>
      <c r="Q207" s="132">
        <v>15500</v>
      </c>
      <c r="R207" s="132"/>
      <c r="S207" s="132">
        <v>1.93</v>
      </c>
      <c r="T207" s="132">
        <v>1.93</v>
      </c>
      <c r="U207" s="132">
        <v>3.06</v>
      </c>
      <c r="V207" s="116">
        <f t="shared" si="13"/>
        <v>6</v>
      </c>
      <c r="W207" s="116">
        <f t="shared" si="12"/>
        <v>5.4</v>
      </c>
      <c r="X207" s="116">
        <f>AD207-PI()*($S207^2)/4*$U207</f>
        <v>8.7460933663521896</v>
      </c>
      <c r="Y207" s="116">
        <f>AE207-PI()*($S207^2)/4*$U207</f>
        <v>15.344333366352187</v>
      </c>
      <c r="Z207" s="116"/>
      <c r="AA207" s="116"/>
      <c r="AB207" s="116"/>
      <c r="AC207" s="116"/>
      <c r="AD207" s="116">
        <f>((S207+AD$3*2)*(T207+AD$3*2)*(U207+0.2))</f>
        <v>17.698214000000004</v>
      </c>
      <c r="AE207" s="116">
        <f>(($S207+AE$3*2)*($T207+AE$3*2)*($U207+0.2))</f>
        <v>24.296454000000001</v>
      </c>
      <c r="AF207" s="132">
        <v>600</v>
      </c>
      <c r="AG207" s="132"/>
    </row>
    <row r="208" spans="1:33" s="13" customFormat="1" x14ac:dyDescent="0.55000000000000004">
      <c r="A208" s="12" t="str">
        <f>VLOOKUP(B208,[1]матер!$B$4:$K$2150,10,FALSE)</f>
        <v>00-00001962</v>
      </c>
      <c r="B208" s="49" t="s">
        <v>249</v>
      </c>
      <c r="C208" s="45" t="s">
        <v>23</v>
      </c>
      <c r="D208" s="46">
        <v>1</v>
      </c>
      <c r="E208" s="47">
        <v>57000</v>
      </c>
      <c r="F208" s="48">
        <v>57000</v>
      </c>
      <c r="G208" s="56" t="s">
        <v>270</v>
      </c>
      <c r="H208" s="78"/>
      <c r="I208" s="55">
        <v>3</v>
      </c>
      <c r="J208" s="77"/>
      <c r="K208" s="57"/>
      <c r="L208" s="132">
        <v>510</v>
      </c>
      <c r="M208" s="136" t="s">
        <v>161</v>
      </c>
      <c r="N208" s="116">
        <f t="shared" si="14"/>
        <v>39900</v>
      </c>
      <c r="O208" s="137">
        <v>14000</v>
      </c>
      <c r="P208" s="138">
        <v>7500</v>
      </c>
      <c r="Q208" s="132">
        <v>12500</v>
      </c>
      <c r="R208" s="132"/>
      <c r="S208" s="132">
        <v>1.4</v>
      </c>
      <c r="T208" s="132">
        <v>1.4</v>
      </c>
      <c r="U208" s="134">
        <v>1.8</v>
      </c>
      <c r="V208" s="116">
        <f t="shared" si="13"/>
        <v>4</v>
      </c>
      <c r="W208" s="116">
        <f t="shared" si="12"/>
        <v>2</v>
      </c>
      <c r="X208" s="116">
        <f>AD208-PI()*((($S208+T208)/2)^2)/4*$U208</f>
        <v>3.7091152795338016</v>
      </c>
      <c r="Y208" s="116">
        <f>AE208-PI()*((($S208+$T208)/2)^2)/4*$U208</f>
        <v>6.909115279533804</v>
      </c>
      <c r="Z208" s="116">
        <f>IFERROR(X208/(VLOOKUP($M208,$Y$362:$AA$379,2,FALSE)+VLOOKUP($M208,$Y$362:$AA$379,3,FALSE))*1200*VLOOKUP($M208,$Y$362:$AA$379,2,FALSE),0)</f>
        <v>0</v>
      </c>
      <c r="AA208" s="116">
        <f>ROUNDUP(Z208/50,0)</f>
        <v>0</v>
      </c>
      <c r="AB208" s="116">
        <f>IFERROR(Y208/(VLOOKUP($M208,$Y$362:$AA$379,2,FALSE)+VLOOKUP($M208,$Y$362:$AA$379,3,FALSE))*1200*VLOOKUP($M208,$Y$362:$AA$379,2,FALSE),0)</f>
        <v>0</v>
      </c>
      <c r="AC208" s="116">
        <f>ROUNDUP(AB208/50,0)</f>
        <v>0</v>
      </c>
      <c r="AD208" s="116">
        <f>((S208+AD$3*2)*(T208+AD$3*2)*(U208+0.2))</f>
        <v>6.4799999999999986</v>
      </c>
      <c r="AE208" s="116">
        <f>(($S208+AE$3*2)*($T208+AE$3*2)*($U208+0.2))</f>
        <v>9.6800000000000015</v>
      </c>
      <c r="AF208" s="132">
        <v>500</v>
      </c>
      <c r="AG208" s="132"/>
    </row>
    <row r="209" spans="1:33" s="13" customFormat="1" x14ac:dyDescent="0.55000000000000004">
      <c r="A209" s="12" t="str">
        <f>VLOOKUP(B209,[1]матер!$B$4:$K$2150,10,FALSE)</f>
        <v>00-00001963</v>
      </c>
      <c r="B209" s="49" t="s">
        <v>250</v>
      </c>
      <c r="C209" s="45" t="s">
        <v>23</v>
      </c>
      <c r="D209" s="46">
        <v>1</v>
      </c>
      <c r="E209" s="47">
        <v>64000</v>
      </c>
      <c r="F209" s="48">
        <v>64000</v>
      </c>
      <c r="G209" s="56" t="s">
        <v>270</v>
      </c>
      <c r="H209" s="78"/>
      <c r="I209" s="55">
        <v>3</v>
      </c>
      <c r="J209" s="77"/>
      <c r="K209" s="57" t="s">
        <v>271</v>
      </c>
      <c r="L209" s="132">
        <v>510</v>
      </c>
      <c r="M209" s="136" t="s">
        <v>161</v>
      </c>
      <c r="N209" s="116">
        <f t="shared" si="14"/>
        <v>44800</v>
      </c>
      <c r="O209" s="137">
        <v>14000</v>
      </c>
      <c r="P209" s="138">
        <v>7500</v>
      </c>
      <c r="Q209" s="132">
        <v>12500</v>
      </c>
      <c r="R209" s="132"/>
      <c r="S209" s="132">
        <v>1.4</v>
      </c>
      <c r="T209" s="132">
        <v>1.4</v>
      </c>
      <c r="U209" s="134">
        <v>1.8</v>
      </c>
      <c r="V209" s="116">
        <f t="shared" si="13"/>
        <v>4</v>
      </c>
      <c r="W209" s="116">
        <f t="shared" si="12"/>
        <v>2</v>
      </c>
      <c r="X209" s="116">
        <f>AD209-PI()*((($S209+T209)/2)^2)/4*$U209</f>
        <v>3.7091152795338016</v>
      </c>
      <c r="Y209" s="116">
        <f>AE209-PI()*((($S209+$T209)/2)^2)/4*$U209</f>
        <v>6.909115279533804</v>
      </c>
      <c r="Z209" s="116">
        <f>IFERROR(X209/(VLOOKUP($M209,$Y$362:$AA$379,2,FALSE)+VLOOKUP($M209,$Y$362:$AA$379,3,FALSE))*1200*VLOOKUP($M209,$Y$362:$AA$379,2,FALSE),0)</f>
        <v>0</v>
      </c>
      <c r="AA209" s="116">
        <f t="shared" ref="AA209:AA211" si="15">ROUNDUP(Z209/50,0)</f>
        <v>0</v>
      </c>
      <c r="AB209" s="116">
        <f>IFERROR(Y209/(VLOOKUP($M209,$Y$362:$AA$379,2,FALSE)+VLOOKUP($M209,$Y$362:$AA$379,3,FALSE))*1200*VLOOKUP($M209,$Y$362:$AA$379,2,FALSE),0)</f>
        <v>0</v>
      </c>
      <c r="AC209" s="116">
        <f t="shared" ref="AC209:AC211" si="16">ROUNDUP(AB209/50,0)</f>
        <v>0</v>
      </c>
      <c r="AD209" s="116">
        <f>((S209+AD$3*2)*(T209+AD$3*2)*(U209+0.2))</f>
        <v>6.4799999999999986</v>
      </c>
      <c r="AE209" s="116">
        <f>(($S209+AE$3*2)*($T209+AE$3*2)*($U209+0.2))</f>
        <v>9.6800000000000015</v>
      </c>
      <c r="AF209" s="132">
        <v>500</v>
      </c>
      <c r="AG209" s="132"/>
    </row>
    <row r="210" spans="1:33" s="13" customFormat="1" x14ac:dyDescent="0.55000000000000004">
      <c r="A210" s="12" t="str">
        <f>VLOOKUP(B210,[1]матер!$B$4:$K$2150,10,FALSE)</f>
        <v>00-00001964</v>
      </c>
      <c r="B210" s="49" t="s">
        <v>251</v>
      </c>
      <c r="C210" s="45" t="s">
        <v>23</v>
      </c>
      <c r="D210" s="46">
        <v>1</v>
      </c>
      <c r="E210" s="47">
        <v>62000</v>
      </c>
      <c r="F210" s="48">
        <v>62000</v>
      </c>
      <c r="G210" s="56" t="s">
        <v>270</v>
      </c>
      <c r="H210" s="78"/>
      <c r="I210" s="55">
        <v>4</v>
      </c>
      <c r="J210" s="77"/>
      <c r="K210" s="57"/>
      <c r="L210" s="132">
        <v>510</v>
      </c>
      <c r="M210" s="136" t="s">
        <v>161</v>
      </c>
      <c r="N210" s="116">
        <f t="shared" si="14"/>
        <v>43400</v>
      </c>
      <c r="O210" s="137">
        <v>16000</v>
      </c>
      <c r="P210" s="138">
        <v>7500</v>
      </c>
      <c r="Q210" s="132">
        <v>12500</v>
      </c>
      <c r="R210" s="132"/>
      <c r="S210" s="132">
        <v>1.4</v>
      </c>
      <c r="T210" s="132">
        <v>1.4</v>
      </c>
      <c r="U210" s="134">
        <v>1.9</v>
      </c>
      <c r="V210" s="116">
        <f t="shared" si="13"/>
        <v>4</v>
      </c>
      <c r="W210" s="116">
        <f t="shared" si="12"/>
        <v>2.1</v>
      </c>
      <c r="X210" s="116">
        <f>AD210-PI()*((($S210+T210)/2)^2)/4*$U210</f>
        <v>3.8791772395079018</v>
      </c>
      <c r="Y210" s="116">
        <f>AE210-PI()*((($S210+$T210)/2)^2)/4*$U210</f>
        <v>7.2391772395079048</v>
      </c>
      <c r="Z210" s="116">
        <f>IFERROR(X210/(VLOOKUP($M210,$Y$362:$AA$379,2,FALSE)+VLOOKUP($M210,$Y$362:$AA$379,3,FALSE))*1200*VLOOKUP($M210,$Y$362:$AA$379,2,FALSE),0)</f>
        <v>0</v>
      </c>
      <c r="AA210" s="116">
        <f t="shared" si="15"/>
        <v>0</v>
      </c>
      <c r="AB210" s="116">
        <f>IFERROR(Y210/(VLOOKUP($M210,$Y$362:$AA$379,2,FALSE)+VLOOKUP($M210,$Y$362:$AA$379,3,FALSE))*1200*VLOOKUP($M210,$Y$362:$AA$379,2,FALSE),0)</f>
        <v>0</v>
      </c>
      <c r="AC210" s="116">
        <f t="shared" si="16"/>
        <v>0</v>
      </c>
      <c r="AD210" s="116">
        <f>((S210+AD$3*2)*(T210+AD$3*2)*(U210+0.2))</f>
        <v>6.8039999999999985</v>
      </c>
      <c r="AE210" s="116">
        <f>(($S210+AE$3*2)*($T210+AE$3*2)*($U210+0.2))</f>
        <v>10.164000000000001</v>
      </c>
      <c r="AF210" s="132">
        <v>500</v>
      </c>
      <c r="AG210" s="132"/>
    </row>
    <row r="211" spans="1:33" s="13" customFormat="1" x14ac:dyDescent="0.55000000000000004">
      <c r="A211" s="12" t="str">
        <f>VLOOKUP(B211,[1]матер!$B$4:$K$2150,10,FALSE)</f>
        <v>00-00001965</v>
      </c>
      <c r="B211" s="49" t="s">
        <v>252</v>
      </c>
      <c r="C211" s="45" t="s">
        <v>23</v>
      </c>
      <c r="D211" s="46">
        <v>1</v>
      </c>
      <c r="E211" s="47">
        <v>69000</v>
      </c>
      <c r="F211" s="48">
        <v>69000</v>
      </c>
      <c r="G211" s="56" t="s">
        <v>270</v>
      </c>
      <c r="H211" s="78"/>
      <c r="I211" s="55">
        <v>4</v>
      </c>
      <c r="J211" s="77"/>
      <c r="K211" s="57" t="s">
        <v>271</v>
      </c>
      <c r="L211" s="132">
        <v>510</v>
      </c>
      <c r="M211" s="136" t="s">
        <v>161</v>
      </c>
      <c r="N211" s="116">
        <f t="shared" si="14"/>
        <v>48300</v>
      </c>
      <c r="O211" s="137">
        <v>16000</v>
      </c>
      <c r="P211" s="138">
        <v>7500</v>
      </c>
      <c r="Q211" s="132">
        <v>12500</v>
      </c>
      <c r="R211" s="132"/>
      <c r="S211" s="139">
        <v>1.4</v>
      </c>
      <c r="T211" s="139">
        <v>1.4</v>
      </c>
      <c r="U211" s="140">
        <v>1.9</v>
      </c>
      <c r="V211" s="116">
        <f t="shared" si="13"/>
        <v>4</v>
      </c>
      <c r="W211" s="116">
        <f t="shared" si="12"/>
        <v>2.1</v>
      </c>
      <c r="X211" s="116">
        <f>AD211-PI()*((($S211+T211)/2)^2)/4*$U211</f>
        <v>3.8791772395079018</v>
      </c>
      <c r="Y211" s="116">
        <f>AE211-PI()*((($S211+$T211)/2)^2)/4*$U211</f>
        <v>7.2391772395079048</v>
      </c>
      <c r="Z211" s="116">
        <f>IFERROR(X211/(VLOOKUP($M211,$Y$362:$AA$379,2,FALSE)+VLOOKUP($M211,$Y$362:$AA$379,3,FALSE))*1200*VLOOKUP($M211,$Y$362:$AA$379,2,FALSE),0)</f>
        <v>0</v>
      </c>
      <c r="AA211" s="116">
        <f t="shared" si="15"/>
        <v>0</v>
      </c>
      <c r="AB211" s="116">
        <f>IFERROR(Y211/(VLOOKUP($M211,$Y$362:$AA$379,2,FALSE)+VLOOKUP($M211,$Y$362:$AA$379,3,FALSE))*1200*VLOOKUP($M211,$Y$362:$AA$379,2,FALSE),0)</f>
        <v>0</v>
      </c>
      <c r="AC211" s="116">
        <f t="shared" si="16"/>
        <v>0</v>
      </c>
      <c r="AD211" s="116">
        <f>((S211+AD$3*2)*(T211+AD$3*2)*(U211+0.2))</f>
        <v>6.8039999999999985</v>
      </c>
      <c r="AE211" s="116">
        <f>(($S211+AE$3*2)*($T211+AE$3*2)*($U211+0.2))</f>
        <v>10.164000000000001</v>
      </c>
      <c r="AF211" s="132">
        <v>500</v>
      </c>
      <c r="AG211" s="132"/>
    </row>
    <row r="212" spans="1:33" s="13" customFormat="1" x14ac:dyDescent="0.55000000000000004">
      <c r="A212" s="12" t="e">
        <f>VLOOKUP(B212,[1]матер!$B$4:$K$2150,10,FALSE)</f>
        <v>#N/A</v>
      </c>
      <c r="B212" s="50" t="s">
        <v>253</v>
      </c>
      <c r="C212" s="51" t="s">
        <v>23</v>
      </c>
      <c r="D212" s="52">
        <v>1</v>
      </c>
      <c r="E212" s="53">
        <v>74500</v>
      </c>
      <c r="F212" s="54">
        <v>74500</v>
      </c>
      <c r="G212" s="59" t="s">
        <v>270</v>
      </c>
      <c r="H212" s="64"/>
      <c r="I212" s="58">
        <v>4</v>
      </c>
      <c r="J212" s="63"/>
      <c r="K212" s="60" t="s">
        <v>272</v>
      </c>
      <c r="L212" s="141">
        <v>910</v>
      </c>
      <c r="M212" s="133" t="s">
        <v>273</v>
      </c>
      <c r="N212" s="116">
        <f t="shared" ref="N212:N243" si="17">E212*VLOOKUP(M212,$B$362:$C$379,2,FALSE)</f>
        <v>52150</v>
      </c>
      <c r="O212" s="142">
        <v>17000</v>
      </c>
      <c r="P212" s="143">
        <v>7500</v>
      </c>
      <c r="Q212" s="141">
        <v>12500</v>
      </c>
      <c r="R212" s="141"/>
      <c r="S212" s="141">
        <v>1.4</v>
      </c>
      <c r="T212" s="141">
        <v>1.4</v>
      </c>
      <c r="U212" s="144">
        <v>2.2999999999999998</v>
      </c>
      <c r="V212" s="116">
        <f t="shared" ref="V212:V245" si="18">ROUNDUP(S212*PI()/1.2,0)</f>
        <v>4</v>
      </c>
      <c r="W212" s="116">
        <f t="shared" ref="W212:W245" si="19">ROUND(S212^2*PI()/4*(U212-L212/1000),1)</f>
        <v>2.1</v>
      </c>
      <c r="X212" s="116">
        <f>AD212-PI()*((($S212+T212)/2)^2)/4*$U212</f>
        <v>4.5594250794043019</v>
      </c>
      <c r="Y212" s="116">
        <f>AE212-PI()*((($S212+$T212)/2)^2)/4*$U212</f>
        <v>8.5594250794043063</v>
      </c>
      <c r="Z212" s="116">
        <f>IFERROR(X212/(VLOOKUP($M212,$Y$362:$AA$379,2,FALSE)+VLOOKUP($M212,$Y$362:$AA$379,3,FALSE))*1200*VLOOKUP($M212,$Y$362:$AA$379,2,FALSE),0)</f>
        <v>497.39182684410565</v>
      </c>
      <c r="AA212" s="116">
        <f t="shared" ref="AA212:AA246" si="20">ROUNDUP(Z212/50,0)</f>
        <v>10</v>
      </c>
      <c r="AB212" s="116">
        <f>IFERROR(Y212/(VLOOKUP($M212,$Y$362:$AA$379,2,FALSE)+VLOOKUP($M212,$Y$362:$AA$379,3,FALSE))*1200*VLOOKUP($M212,$Y$362:$AA$379,2,FALSE),0)</f>
        <v>933.75546320774254</v>
      </c>
      <c r="AC212" s="116">
        <f t="shared" ref="AC212:AC245" si="21">ROUNDUP(AB212/50,0)</f>
        <v>19</v>
      </c>
      <c r="AD212" s="116">
        <f>((S212+AD$3*2)*(T212+AD$3*2)*(U212+0.2))</f>
        <v>8.0999999999999979</v>
      </c>
      <c r="AE212" s="116">
        <f>(($S212+AE$3*2)*($T212+AE$3*2)*($U212+0.2))</f>
        <v>12.100000000000001</v>
      </c>
      <c r="AF212" s="141">
        <v>500</v>
      </c>
      <c r="AG212" s="141"/>
    </row>
    <row r="213" spans="1:33" s="13" customFormat="1" x14ac:dyDescent="0.55000000000000004">
      <c r="A213" s="12" t="str">
        <f>VLOOKUP(B213,[1]матер!$B$4:$K$2150,10,FALSE)</f>
        <v>00-00001966</v>
      </c>
      <c r="B213" s="49" t="s">
        <v>254</v>
      </c>
      <c r="C213" s="45" t="s">
        <v>23</v>
      </c>
      <c r="D213" s="46">
        <v>1</v>
      </c>
      <c r="E213" s="47">
        <v>68000</v>
      </c>
      <c r="F213" s="48">
        <v>68000</v>
      </c>
      <c r="G213" s="56" t="s">
        <v>270</v>
      </c>
      <c r="H213" s="78"/>
      <c r="I213" s="55">
        <v>5</v>
      </c>
      <c r="J213" s="77"/>
      <c r="K213" s="57"/>
      <c r="L213" s="132">
        <v>510</v>
      </c>
      <c r="M213" s="136" t="s">
        <v>161</v>
      </c>
      <c r="N213" s="116">
        <f t="shared" si="17"/>
        <v>47600</v>
      </c>
      <c r="O213" s="137">
        <v>16000</v>
      </c>
      <c r="P213" s="138">
        <v>7500</v>
      </c>
      <c r="Q213" s="132">
        <v>12500</v>
      </c>
      <c r="R213" s="132"/>
      <c r="S213" s="132">
        <v>1.4</v>
      </c>
      <c r="T213" s="132">
        <v>1.4</v>
      </c>
      <c r="U213" s="134">
        <v>2</v>
      </c>
      <c r="V213" s="116">
        <f t="shared" si="18"/>
        <v>4</v>
      </c>
      <c r="W213" s="116">
        <f t="shared" si="19"/>
        <v>2.2999999999999998</v>
      </c>
      <c r="X213" s="116">
        <f>AD213-PI()*((($S213+T213)/2)^2)/4*$U213</f>
        <v>4.0492391994820025</v>
      </c>
      <c r="Y213" s="116">
        <f>AE213-PI()*((($S213+$T213)/2)^2)/4*$U213</f>
        <v>7.5692391994820065</v>
      </c>
      <c r="Z213" s="116">
        <f>IFERROR(X213/(VLOOKUP($M213,$Y$362:$AA$379,2,FALSE)+VLOOKUP($M213,$Y$362:$AA$379,3,FALSE))*1200*VLOOKUP($M213,$Y$362:$AA$379,2,FALSE),0)</f>
        <v>0</v>
      </c>
      <c r="AA213" s="116">
        <f t="shared" si="20"/>
        <v>0</v>
      </c>
      <c r="AB213" s="116">
        <f>IFERROR(Y213/(VLOOKUP($M213,$Y$362:$AA$379,2,FALSE)+VLOOKUP($M213,$Y$362:$AA$379,3,FALSE))*1200*VLOOKUP($M213,$Y$362:$AA$379,2,FALSE),0)</f>
        <v>0</v>
      </c>
      <c r="AC213" s="116">
        <f t="shared" si="21"/>
        <v>0</v>
      </c>
      <c r="AD213" s="116">
        <f>((S213+AD$3*2)*(T213+AD$3*2)*(U213+0.2))</f>
        <v>7.1279999999999992</v>
      </c>
      <c r="AE213" s="116">
        <f>(($S213+AE$3*2)*($T213+AE$3*2)*($U213+0.2))</f>
        <v>10.648000000000003</v>
      </c>
      <c r="AF213" s="132">
        <v>500</v>
      </c>
      <c r="AG213" s="132"/>
    </row>
    <row r="214" spans="1:33" s="13" customFormat="1" x14ac:dyDescent="0.55000000000000004">
      <c r="A214" s="12" t="str">
        <f>VLOOKUP(B214,[1]матер!$B$4:$K$2150,10,FALSE)</f>
        <v>00-00001967</v>
      </c>
      <c r="B214" s="49" t="s">
        <v>255</v>
      </c>
      <c r="C214" s="45" t="s">
        <v>23</v>
      </c>
      <c r="D214" s="46">
        <v>1</v>
      </c>
      <c r="E214" s="47">
        <v>74000</v>
      </c>
      <c r="F214" s="48">
        <v>74000</v>
      </c>
      <c r="G214" s="56" t="s">
        <v>270</v>
      </c>
      <c r="H214" s="78"/>
      <c r="I214" s="55">
        <v>5</v>
      </c>
      <c r="J214" s="77"/>
      <c r="K214" s="57" t="s">
        <v>271</v>
      </c>
      <c r="L214" s="132">
        <v>510</v>
      </c>
      <c r="M214" s="136" t="s">
        <v>161</v>
      </c>
      <c r="N214" s="116">
        <f t="shared" si="17"/>
        <v>51800</v>
      </c>
      <c r="O214" s="137">
        <v>16000</v>
      </c>
      <c r="P214" s="138">
        <v>7500</v>
      </c>
      <c r="Q214" s="132">
        <v>12500</v>
      </c>
      <c r="R214" s="132"/>
      <c r="S214" s="132">
        <v>1.4</v>
      </c>
      <c r="T214" s="132">
        <v>1.4</v>
      </c>
      <c r="U214" s="134">
        <v>2</v>
      </c>
      <c r="V214" s="116">
        <f t="shared" si="18"/>
        <v>4</v>
      </c>
      <c r="W214" s="116">
        <f t="shared" si="19"/>
        <v>2.2999999999999998</v>
      </c>
      <c r="X214" s="116">
        <f>AD214-PI()*((($S214+T214)/2)^2)/4*$U214</f>
        <v>4.0492391994820025</v>
      </c>
      <c r="Y214" s="116">
        <f>AE214-PI()*((($S214+$T214)/2)^2)/4*$U214</f>
        <v>7.5692391994820065</v>
      </c>
      <c r="Z214" s="116">
        <f>IFERROR(X214/(VLOOKUP($M214,$Y$362:$AA$379,2,FALSE)+VLOOKUP($M214,$Y$362:$AA$379,3,FALSE))*1200*VLOOKUP($M214,$Y$362:$AA$379,2,FALSE),0)</f>
        <v>0</v>
      </c>
      <c r="AA214" s="116">
        <f t="shared" si="20"/>
        <v>0</v>
      </c>
      <c r="AB214" s="116">
        <f>IFERROR(Y214/(VLOOKUP($M214,$Y$362:$AA$379,2,FALSE)+VLOOKUP($M214,$Y$362:$AA$379,3,FALSE))*1200*VLOOKUP($M214,$Y$362:$AA$379,2,FALSE),0)</f>
        <v>0</v>
      </c>
      <c r="AC214" s="116">
        <f t="shared" si="21"/>
        <v>0</v>
      </c>
      <c r="AD214" s="116">
        <f>((S214+AD$3*2)*(T214+AD$3*2)*(U214+0.2))</f>
        <v>7.1279999999999992</v>
      </c>
      <c r="AE214" s="116">
        <f>(($S214+AE$3*2)*($T214+AE$3*2)*($U214+0.2))</f>
        <v>10.648000000000003</v>
      </c>
      <c r="AF214" s="132">
        <v>500</v>
      </c>
      <c r="AG214" s="132"/>
    </row>
    <row r="215" spans="1:33" s="13" customFormat="1" x14ac:dyDescent="0.55000000000000004">
      <c r="A215" s="12" t="e">
        <f>VLOOKUP(B215,[1]матер!$B$4:$K$2150,10,FALSE)</f>
        <v>#N/A</v>
      </c>
      <c r="B215" s="50" t="s">
        <v>256</v>
      </c>
      <c r="C215" s="51" t="s">
        <v>23</v>
      </c>
      <c r="D215" s="52">
        <v>1</v>
      </c>
      <c r="E215" s="53">
        <v>79500</v>
      </c>
      <c r="F215" s="54">
        <v>79500</v>
      </c>
      <c r="G215" s="59" t="s">
        <v>270</v>
      </c>
      <c r="H215" s="64"/>
      <c r="I215" s="58">
        <v>5</v>
      </c>
      <c r="J215" s="63"/>
      <c r="K215" s="60" t="s">
        <v>272</v>
      </c>
      <c r="L215" s="141">
        <v>910</v>
      </c>
      <c r="M215" s="133" t="s">
        <v>273</v>
      </c>
      <c r="N215" s="116">
        <f t="shared" si="17"/>
        <v>55650</v>
      </c>
      <c r="O215" s="142">
        <v>17000</v>
      </c>
      <c r="P215" s="143">
        <v>7500</v>
      </c>
      <c r="Q215" s="141">
        <v>12500</v>
      </c>
      <c r="R215" s="141"/>
      <c r="S215" s="141">
        <v>1.4</v>
      </c>
      <c r="T215" s="141">
        <v>1.4</v>
      </c>
      <c r="U215" s="144">
        <v>2.4</v>
      </c>
      <c r="V215" s="116">
        <f t="shared" si="18"/>
        <v>4</v>
      </c>
      <c r="W215" s="116">
        <f t="shared" si="19"/>
        <v>2.2999999999999998</v>
      </c>
      <c r="X215" s="116">
        <f>AD215-PI()*((($S215+T215)/2)^2)/4*$U215</f>
        <v>4.7294870393784016</v>
      </c>
      <c r="Y215" s="116">
        <f>AE215-PI()*((($S215+$T215)/2)^2)/4*$U215</f>
        <v>8.8894870393784071</v>
      </c>
      <c r="Z215" s="116">
        <f>IFERROR(X215/(VLOOKUP($M215,$Y$362:$AA$379,2,FALSE)+VLOOKUP($M215,$Y$362:$AA$379,3,FALSE))*1200*VLOOKUP($M215,$Y$362:$AA$379,2,FALSE),0)</f>
        <v>515.94404065946208</v>
      </c>
      <c r="AA215" s="116">
        <f t="shared" si="20"/>
        <v>11</v>
      </c>
      <c r="AB215" s="116">
        <f>IFERROR(Y215/(VLOOKUP($M215,$Y$362:$AA$379,2,FALSE)+VLOOKUP($M215,$Y$362:$AA$379,3,FALSE))*1200*VLOOKUP($M215,$Y$362:$AA$379,2,FALSE),0)</f>
        <v>969.7622224776444</v>
      </c>
      <c r="AC215" s="116">
        <f t="shared" si="21"/>
        <v>20</v>
      </c>
      <c r="AD215" s="116">
        <f>((S215+AD$3*2)*(T215+AD$3*2)*(U215+0.2))</f>
        <v>8.4239999999999977</v>
      </c>
      <c r="AE215" s="116">
        <f>(($S215+AE$3*2)*($T215+AE$3*2)*($U215+0.2))</f>
        <v>12.584000000000003</v>
      </c>
      <c r="AF215" s="141">
        <v>500</v>
      </c>
      <c r="AG215" s="141"/>
    </row>
    <row r="216" spans="1:33" s="13" customFormat="1" x14ac:dyDescent="0.55000000000000004">
      <c r="A216" s="12" t="str">
        <f>VLOOKUP(B216,[1]матер!$B$4:$K$2150,10,FALSE)</f>
        <v>00-00001968</v>
      </c>
      <c r="B216" s="49" t="s">
        <v>257</v>
      </c>
      <c r="C216" s="45" t="s">
        <v>23</v>
      </c>
      <c r="D216" s="46">
        <v>1</v>
      </c>
      <c r="E216" s="47">
        <v>76000</v>
      </c>
      <c r="F216" s="48">
        <v>76000</v>
      </c>
      <c r="G216" s="56" t="s">
        <v>270</v>
      </c>
      <c r="H216" s="78"/>
      <c r="I216" s="55">
        <v>6</v>
      </c>
      <c r="J216" s="77"/>
      <c r="K216" s="57"/>
      <c r="L216" s="132">
        <v>510</v>
      </c>
      <c r="M216" s="136" t="s">
        <v>161</v>
      </c>
      <c r="N216" s="116">
        <f t="shared" si="17"/>
        <v>53200</v>
      </c>
      <c r="O216" s="137">
        <v>17000</v>
      </c>
      <c r="P216" s="138">
        <v>7500</v>
      </c>
      <c r="Q216" s="132">
        <v>12500</v>
      </c>
      <c r="R216" s="132"/>
      <c r="S216" s="132">
        <v>1.6</v>
      </c>
      <c r="T216" s="132">
        <v>1.6</v>
      </c>
      <c r="U216" s="134">
        <v>2</v>
      </c>
      <c r="V216" s="116">
        <f t="shared" si="18"/>
        <v>5</v>
      </c>
      <c r="W216" s="116">
        <f t="shared" si="19"/>
        <v>3</v>
      </c>
      <c r="X216" s="116">
        <f>AD216-PI()*((($S216+T216)/2)^2)/4*$U216</f>
        <v>4.7787614034050652</v>
      </c>
      <c r="Y216" s="116">
        <f>AE216-PI()*((($S216+$T216)/2)^2)/4*$U216</f>
        <v>8.6507614034050686</v>
      </c>
      <c r="Z216" s="116">
        <f>IFERROR(X216/(VLOOKUP($M216,$Y$362:$AA$379,2,FALSE)+VLOOKUP($M216,$Y$362:$AA$379,3,FALSE))*1200*VLOOKUP($M216,$Y$362:$AA$379,2,FALSE),0)</f>
        <v>0</v>
      </c>
      <c r="AA216" s="116">
        <f t="shared" si="20"/>
        <v>0</v>
      </c>
      <c r="AB216" s="116">
        <f>IFERROR(Y216/(VLOOKUP($M216,$Y$362:$AA$379,2,FALSE)+VLOOKUP($M216,$Y$362:$AA$379,3,FALSE))*1200*VLOOKUP($M216,$Y$362:$AA$379,2,FALSE),0)</f>
        <v>0</v>
      </c>
      <c r="AC216" s="116">
        <f t="shared" si="21"/>
        <v>0</v>
      </c>
      <c r="AD216" s="116">
        <f>((S216+AD$3*2)*(T216+AD$3*2)*(U216+0.2))</f>
        <v>8.8000000000000007</v>
      </c>
      <c r="AE216" s="116">
        <f>(($S216+AE$3*2)*($T216+AE$3*2)*($U216+0.2))</f>
        <v>12.672000000000004</v>
      </c>
      <c r="AF216" s="132">
        <v>500</v>
      </c>
      <c r="AG216" s="132"/>
    </row>
    <row r="217" spans="1:33" s="13" customFormat="1" x14ac:dyDescent="0.55000000000000004">
      <c r="A217" s="12" t="str">
        <f>VLOOKUP(B217,[1]матер!$B$4:$K$2150,10,FALSE)</f>
        <v>00-00001969</v>
      </c>
      <c r="B217" s="49" t="s">
        <v>258</v>
      </c>
      <c r="C217" s="45" t="s">
        <v>23</v>
      </c>
      <c r="D217" s="46">
        <v>1</v>
      </c>
      <c r="E217" s="47">
        <v>82000</v>
      </c>
      <c r="F217" s="48">
        <v>82000</v>
      </c>
      <c r="G217" s="56" t="s">
        <v>270</v>
      </c>
      <c r="H217" s="78"/>
      <c r="I217" s="55">
        <v>6</v>
      </c>
      <c r="J217" s="77"/>
      <c r="K217" s="57" t="s">
        <v>271</v>
      </c>
      <c r="L217" s="132">
        <v>510</v>
      </c>
      <c r="M217" s="136" t="s">
        <v>161</v>
      </c>
      <c r="N217" s="116">
        <f t="shared" si="17"/>
        <v>57399.999999999993</v>
      </c>
      <c r="O217" s="137">
        <v>17000</v>
      </c>
      <c r="P217" s="138">
        <v>7500</v>
      </c>
      <c r="Q217" s="132">
        <v>12500</v>
      </c>
      <c r="R217" s="132"/>
      <c r="S217" s="139">
        <v>1.6</v>
      </c>
      <c r="T217" s="139">
        <v>1.6</v>
      </c>
      <c r="U217" s="140">
        <v>2</v>
      </c>
      <c r="V217" s="116">
        <f t="shared" si="18"/>
        <v>5</v>
      </c>
      <c r="W217" s="116">
        <f t="shared" si="19"/>
        <v>3</v>
      </c>
      <c r="X217" s="116">
        <f>AD217-PI()*((($S217+T217)/2)^2)/4*$U217</f>
        <v>4.7787614034050652</v>
      </c>
      <c r="Y217" s="116">
        <f>AE217-PI()*((($S217+$T217)/2)^2)/4*$U217</f>
        <v>8.6507614034050686</v>
      </c>
      <c r="Z217" s="116">
        <f>IFERROR(X217/(VLOOKUP($M217,$Y$362:$AA$379,2,FALSE)+VLOOKUP($M217,$Y$362:$AA$379,3,FALSE))*1200*VLOOKUP($M217,$Y$362:$AA$379,2,FALSE),0)</f>
        <v>0</v>
      </c>
      <c r="AA217" s="116">
        <f t="shared" si="20"/>
        <v>0</v>
      </c>
      <c r="AB217" s="116">
        <f>IFERROR(Y217/(VLOOKUP($M217,$Y$362:$AA$379,2,FALSE)+VLOOKUP($M217,$Y$362:$AA$379,3,FALSE))*1200*VLOOKUP($M217,$Y$362:$AA$379,2,FALSE),0)</f>
        <v>0</v>
      </c>
      <c r="AC217" s="116">
        <f t="shared" si="21"/>
        <v>0</v>
      </c>
      <c r="AD217" s="116">
        <f>((S217+AD$3*2)*(T217+AD$3*2)*(U217+0.2))</f>
        <v>8.8000000000000007</v>
      </c>
      <c r="AE217" s="116">
        <f>(($S217+AE$3*2)*($T217+AE$3*2)*($U217+0.2))</f>
        <v>12.672000000000004</v>
      </c>
      <c r="AF217" s="132">
        <v>500</v>
      </c>
      <c r="AG217" s="132"/>
    </row>
    <row r="218" spans="1:33" s="13" customFormat="1" x14ac:dyDescent="0.55000000000000004">
      <c r="A218" s="12" t="e">
        <f>VLOOKUP(B218,[1]матер!$B$4:$K$2150,10,FALSE)</f>
        <v>#N/A</v>
      </c>
      <c r="B218" s="50" t="s">
        <v>259</v>
      </c>
      <c r="C218" s="51" t="s">
        <v>23</v>
      </c>
      <c r="D218" s="52">
        <v>1</v>
      </c>
      <c r="E218" s="53">
        <v>87500</v>
      </c>
      <c r="F218" s="54">
        <v>87500</v>
      </c>
      <c r="G218" s="59" t="s">
        <v>270</v>
      </c>
      <c r="H218" s="64"/>
      <c r="I218" s="58">
        <v>6</v>
      </c>
      <c r="J218" s="63"/>
      <c r="K218" s="60" t="s">
        <v>272</v>
      </c>
      <c r="L218" s="141">
        <v>910</v>
      </c>
      <c r="M218" s="133" t="s">
        <v>273</v>
      </c>
      <c r="N218" s="116">
        <f t="shared" si="17"/>
        <v>61249.999999999993</v>
      </c>
      <c r="O218" s="142">
        <v>18000</v>
      </c>
      <c r="P218" s="143">
        <v>7500</v>
      </c>
      <c r="Q218" s="141">
        <v>12500</v>
      </c>
      <c r="R218" s="141"/>
      <c r="S218" s="141">
        <v>1.6</v>
      </c>
      <c r="T218" s="141">
        <v>1.6</v>
      </c>
      <c r="U218" s="144">
        <v>2.4</v>
      </c>
      <c r="V218" s="116">
        <f t="shared" si="18"/>
        <v>5</v>
      </c>
      <c r="W218" s="116">
        <f t="shared" si="19"/>
        <v>3</v>
      </c>
      <c r="X218" s="116">
        <f>AD218-PI()*((($S218+T218)/2)^2)/4*$U218</f>
        <v>5.5745136840860781</v>
      </c>
      <c r="Y218" s="116">
        <f>AE218-PI()*((($S218+$T218)/2)^2)/4*$U218</f>
        <v>10.150513684086082</v>
      </c>
      <c r="Z218" s="116">
        <f>IFERROR(X218/(VLOOKUP($M218,$Y$362:$AA$379,2,FALSE)+VLOOKUP($M218,$Y$362:$AA$379,3,FALSE))*1200*VLOOKUP($M218,$Y$362:$AA$379,2,FALSE),0)</f>
        <v>608.12876553666308</v>
      </c>
      <c r="AA218" s="116">
        <f t="shared" si="20"/>
        <v>13</v>
      </c>
      <c r="AB218" s="116">
        <f>IFERROR(Y218/(VLOOKUP($M218,$Y$362:$AA$379,2,FALSE)+VLOOKUP($M218,$Y$362:$AA$379,3,FALSE))*1200*VLOOKUP($M218,$Y$362:$AA$379,2,FALSE),0)</f>
        <v>1107.3287655366635</v>
      </c>
      <c r="AC218" s="116">
        <f t="shared" si="21"/>
        <v>23</v>
      </c>
      <c r="AD218" s="116">
        <f>((S218+AD$3*2)*(T218+AD$3*2)*(U218+0.2))</f>
        <v>10.4</v>
      </c>
      <c r="AE218" s="116">
        <f>(($S218+AE$3*2)*($T218+AE$3*2)*($U218+0.2))</f>
        <v>14.976000000000004</v>
      </c>
      <c r="AF218" s="141">
        <v>500</v>
      </c>
      <c r="AG218" s="141"/>
    </row>
    <row r="219" spans="1:33" s="13" customFormat="1" x14ac:dyDescent="0.55000000000000004">
      <c r="A219" s="12" t="str">
        <f>VLOOKUP(B219,[1]матер!$B$4:$K$2150,10,FALSE)</f>
        <v>00-00001970</v>
      </c>
      <c r="B219" s="49" t="s">
        <v>260</v>
      </c>
      <c r="C219" s="45" t="s">
        <v>23</v>
      </c>
      <c r="D219" s="46">
        <v>1</v>
      </c>
      <c r="E219" s="47">
        <v>94000</v>
      </c>
      <c r="F219" s="48">
        <v>94000</v>
      </c>
      <c r="G219" s="56" t="s">
        <v>270</v>
      </c>
      <c r="H219" s="78"/>
      <c r="I219" s="55">
        <v>8</v>
      </c>
      <c r="J219" s="77"/>
      <c r="K219" s="57"/>
      <c r="L219" s="132">
        <v>510</v>
      </c>
      <c r="M219" s="136" t="s">
        <v>161</v>
      </c>
      <c r="N219" s="116">
        <f t="shared" si="17"/>
        <v>65800</v>
      </c>
      <c r="O219" s="137">
        <v>18000</v>
      </c>
      <c r="P219" s="138">
        <v>8500</v>
      </c>
      <c r="Q219" s="132">
        <v>13500</v>
      </c>
      <c r="R219" s="132"/>
      <c r="S219" s="132">
        <v>1.8</v>
      </c>
      <c r="T219" s="132">
        <v>1.8</v>
      </c>
      <c r="U219" s="134">
        <v>2</v>
      </c>
      <c r="V219" s="116">
        <f t="shared" si="18"/>
        <v>5</v>
      </c>
      <c r="W219" s="116">
        <f t="shared" si="19"/>
        <v>3.8</v>
      </c>
      <c r="X219" s="116">
        <f>AD219-PI()*((($S219+T219)/2)^2)/4*$U219</f>
        <v>5.5586199011845379</v>
      </c>
      <c r="Y219" s="116">
        <f>AE219-PI()*((($S219+$T219)/2)^2)/4*$U219</f>
        <v>9.7826199011845389</v>
      </c>
      <c r="Z219" s="116">
        <f>IFERROR(X219/(VLOOKUP($M219,$Y$362:$AA$379,2,FALSE)+VLOOKUP($M219,$Y$362:$AA$379,3,FALSE))*1200*VLOOKUP($M219,$Y$362:$AA$379,2,FALSE),0)</f>
        <v>0</v>
      </c>
      <c r="AA219" s="116">
        <f t="shared" si="20"/>
        <v>0</v>
      </c>
      <c r="AB219" s="116">
        <f>IFERROR(Y219/(VLOOKUP($M219,$Y$362:$AA$379,2,FALSE)+VLOOKUP($M219,$Y$362:$AA$379,3,FALSE))*1200*VLOOKUP($M219,$Y$362:$AA$379,2,FALSE),0)</f>
        <v>0</v>
      </c>
      <c r="AC219" s="116">
        <f t="shared" si="21"/>
        <v>0</v>
      </c>
      <c r="AD219" s="116">
        <f>((S219+AD$3*2)*(T219+AD$3*2)*(U219+0.2))</f>
        <v>10.648000000000003</v>
      </c>
      <c r="AE219" s="116">
        <f>(($S219+AE$3*2)*($T219+AE$3*2)*($U219+0.2))</f>
        <v>14.872000000000003</v>
      </c>
      <c r="AF219" s="132">
        <v>500</v>
      </c>
      <c r="AG219" s="132"/>
    </row>
    <row r="220" spans="1:33" s="13" customFormat="1" x14ac:dyDescent="0.55000000000000004">
      <c r="A220" s="12" t="str">
        <f>VLOOKUP(B220,[1]матер!$B$4:$K$2150,10,FALSE)</f>
        <v>00-00001971</v>
      </c>
      <c r="B220" s="49" t="s">
        <v>261</v>
      </c>
      <c r="C220" s="45" t="s">
        <v>23</v>
      </c>
      <c r="D220" s="46">
        <v>1</v>
      </c>
      <c r="E220" s="47">
        <v>97000</v>
      </c>
      <c r="F220" s="48">
        <v>97000</v>
      </c>
      <c r="G220" s="56" t="s">
        <v>270</v>
      </c>
      <c r="H220" s="78"/>
      <c r="I220" s="55">
        <v>8</v>
      </c>
      <c r="J220" s="77"/>
      <c r="K220" s="57" t="s">
        <v>271</v>
      </c>
      <c r="L220" s="132">
        <v>510</v>
      </c>
      <c r="M220" s="136" t="s">
        <v>161</v>
      </c>
      <c r="N220" s="116">
        <f t="shared" si="17"/>
        <v>67900</v>
      </c>
      <c r="O220" s="137">
        <v>18000</v>
      </c>
      <c r="P220" s="138">
        <v>8500</v>
      </c>
      <c r="Q220" s="132">
        <v>13500</v>
      </c>
      <c r="R220" s="132"/>
      <c r="S220" s="132">
        <v>1.8</v>
      </c>
      <c r="T220" s="132">
        <v>1.8</v>
      </c>
      <c r="U220" s="134">
        <v>2</v>
      </c>
      <c r="V220" s="116">
        <f t="shared" si="18"/>
        <v>5</v>
      </c>
      <c r="W220" s="116">
        <f t="shared" si="19"/>
        <v>3.8</v>
      </c>
      <c r="X220" s="116">
        <f>AD220-PI()*((($S220+T220)/2)^2)/4*$U220</f>
        <v>5.5586199011845379</v>
      </c>
      <c r="Y220" s="116">
        <f>AE220-PI()*((($S220+$T220)/2)^2)/4*$U220</f>
        <v>9.7826199011845389</v>
      </c>
      <c r="Z220" s="116">
        <f>IFERROR(X220/(VLOOKUP($M220,$Y$362:$AA$379,2,FALSE)+VLOOKUP($M220,$Y$362:$AA$379,3,FALSE))*1200*VLOOKUP($M220,$Y$362:$AA$379,2,FALSE),0)</f>
        <v>0</v>
      </c>
      <c r="AA220" s="116">
        <f t="shared" si="20"/>
        <v>0</v>
      </c>
      <c r="AB220" s="116">
        <f>IFERROR(Y220/(VLOOKUP($M220,$Y$362:$AA$379,2,FALSE)+VLOOKUP($M220,$Y$362:$AA$379,3,FALSE))*1200*VLOOKUP($M220,$Y$362:$AA$379,2,FALSE),0)</f>
        <v>0</v>
      </c>
      <c r="AC220" s="116">
        <f t="shared" si="21"/>
        <v>0</v>
      </c>
      <c r="AD220" s="116">
        <f>((S220+AD$3*2)*(T220+AD$3*2)*(U220+0.2))</f>
        <v>10.648000000000003</v>
      </c>
      <c r="AE220" s="116">
        <f>(($S220+AE$3*2)*($T220+AE$3*2)*($U220+0.2))</f>
        <v>14.872000000000003</v>
      </c>
      <c r="AF220" s="132">
        <v>500</v>
      </c>
      <c r="AG220" s="132"/>
    </row>
    <row r="221" spans="1:33" s="13" customFormat="1" x14ac:dyDescent="0.55000000000000004">
      <c r="A221" s="12" t="e">
        <f>VLOOKUP(B221,[1]матер!$B$4:$K$2150,10,FALSE)</f>
        <v>#N/A</v>
      </c>
      <c r="B221" s="50" t="s">
        <v>262</v>
      </c>
      <c r="C221" s="51" t="s">
        <v>23</v>
      </c>
      <c r="D221" s="52">
        <v>1</v>
      </c>
      <c r="E221" s="53">
        <v>102500</v>
      </c>
      <c r="F221" s="54">
        <v>102500</v>
      </c>
      <c r="G221" s="59" t="s">
        <v>270</v>
      </c>
      <c r="H221" s="64"/>
      <c r="I221" s="58">
        <v>8</v>
      </c>
      <c r="J221" s="63"/>
      <c r="K221" s="60" t="s">
        <v>272</v>
      </c>
      <c r="L221" s="141">
        <v>910</v>
      </c>
      <c r="M221" s="133" t="s">
        <v>273</v>
      </c>
      <c r="N221" s="116">
        <f t="shared" si="17"/>
        <v>71750</v>
      </c>
      <c r="O221" s="142">
        <v>19000</v>
      </c>
      <c r="P221" s="143">
        <v>8500</v>
      </c>
      <c r="Q221" s="141">
        <v>13500</v>
      </c>
      <c r="R221" s="141"/>
      <c r="S221" s="141">
        <v>1.8</v>
      </c>
      <c r="T221" s="141">
        <v>1.8</v>
      </c>
      <c r="U221" s="144">
        <v>2.4</v>
      </c>
      <c r="V221" s="116">
        <f t="shared" si="18"/>
        <v>5</v>
      </c>
      <c r="W221" s="116">
        <f t="shared" si="19"/>
        <v>3.8</v>
      </c>
      <c r="X221" s="116">
        <f>AD221-PI()*((($S221+T221)/2)^2)/4*$U221</f>
        <v>6.4767438814214451</v>
      </c>
      <c r="Y221" s="116">
        <f>AE221-PI()*((($S221+$T221)/2)^2)/4*$U221</f>
        <v>11.468743881421446</v>
      </c>
      <c r="Z221" s="116">
        <f>IFERROR(X221/(VLOOKUP($M221,$Y$362:$AA$379,2,FALSE)+VLOOKUP($M221,$Y$362:$AA$379,3,FALSE))*1200*VLOOKUP($M221,$Y$362:$AA$379,2,FALSE),0)</f>
        <v>706.55387797324863</v>
      </c>
      <c r="AA221" s="116">
        <f t="shared" si="20"/>
        <v>15</v>
      </c>
      <c r="AB221" s="116">
        <f>IFERROR(Y221/(VLOOKUP($M221,$Y$362:$AA$379,2,FALSE)+VLOOKUP($M221,$Y$362:$AA$379,3,FALSE))*1200*VLOOKUP($M221,$Y$362:$AA$379,2,FALSE),0)</f>
        <v>1251.1356961550669</v>
      </c>
      <c r="AC221" s="116">
        <f t="shared" si="21"/>
        <v>26</v>
      </c>
      <c r="AD221" s="116">
        <f>((S221+AD$3*2)*(T221+AD$3*2)*(U221+0.2))</f>
        <v>12.584000000000003</v>
      </c>
      <c r="AE221" s="116">
        <f>(($S221+AE$3*2)*($T221+AE$3*2)*($U221+0.2))</f>
        <v>17.576000000000004</v>
      </c>
      <c r="AF221" s="141">
        <v>500</v>
      </c>
      <c r="AG221" s="141"/>
    </row>
    <row r="222" spans="1:33" s="13" customFormat="1" x14ac:dyDescent="0.55000000000000004">
      <c r="A222" s="12" t="str">
        <f>VLOOKUP(B222,[1]матер!$B$4:$K$2150,10,FALSE)</f>
        <v>00-00001972</v>
      </c>
      <c r="B222" s="49" t="s">
        <v>263</v>
      </c>
      <c r="C222" s="45" t="s">
        <v>23</v>
      </c>
      <c r="D222" s="46">
        <v>1</v>
      </c>
      <c r="E222" s="47">
        <v>116000</v>
      </c>
      <c r="F222" s="48">
        <v>116000</v>
      </c>
      <c r="G222" s="56" t="s">
        <v>270</v>
      </c>
      <c r="H222" s="78"/>
      <c r="I222" s="55">
        <v>10</v>
      </c>
      <c r="J222" s="77"/>
      <c r="K222" s="57"/>
      <c r="L222" s="132">
        <v>510</v>
      </c>
      <c r="M222" s="136" t="s">
        <v>161</v>
      </c>
      <c r="N222" s="116">
        <f t="shared" si="17"/>
        <v>81200</v>
      </c>
      <c r="O222" s="137">
        <v>21000</v>
      </c>
      <c r="P222" s="138">
        <v>9500</v>
      </c>
      <c r="Q222" s="132">
        <v>14500</v>
      </c>
      <c r="R222" s="132"/>
      <c r="S222" s="132">
        <v>2</v>
      </c>
      <c r="T222" s="132">
        <v>2</v>
      </c>
      <c r="U222" s="134">
        <v>2</v>
      </c>
      <c r="V222" s="116">
        <f t="shared" si="18"/>
        <v>6</v>
      </c>
      <c r="W222" s="116">
        <f t="shared" si="19"/>
        <v>4.7</v>
      </c>
      <c r="X222" s="116">
        <f>AD222-PI()*((($S222+T222)/2)^2)/4*$U222</f>
        <v>6.3888146928204144</v>
      </c>
      <c r="Y222" s="116">
        <f>AE222-PI()*((($S222+$T222)/2)^2)/4*$U222</f>
        <v>10.964814692820411</v>
      </c>
      <c r="Z222" s="116">
        <f>IFERROR(X222/(VLOOKUP($M222,$Y$362:$AA$379,2,FALSE)+VLOOKUP($M222,$Y$362:$AA$379,3,FALSE))*1200*VLOOKUP($M222,$Y$362:$AA$379,2,FALSE),0)</f>
        <v>0</v>
      </c>
      <c r="AA222" s="116">
        <f t="shared" si="20"/>
        <v>0</v>
      </c>
      <c r="AB222" s="116">
        <f>IFERROR(Y222/(VLOOKUP($M222,$Y$362:$AA$379,2,FALSE)+VLOOKUP($M222,$Y$362:$AA$379,3,FALSE))*1200*VLOOKUP($M222,$Y$362:$AA$379,2,FALSE),0)</f>
        <v>0</v>
      </c>
      <c r="AC222" s="116">
        <f t="shared" si="21"/>
        <v>0</v>
      </c>
      <c r="AD222" s="116">
        <f>((S222+AD$3*2)*(T222+AD$3*2)*(U222+0.2))</f>
        <v>12.672000000000001</v>
      </c>
      <c r="AE222" s="116">
        <f>(($S222+AE$3*2)*($T222+AE$3*2)*($U222+0.2))</f>
        <v>17.247999999999998</v>
      </c>
      <c r="AF222" s="132">
        <v>500</v>
      </c>
      <c r="AG222" s="132"/>
    </row>
    <row r="223" spans="1:33" s="13" customFormat="1" x14ac:dyDescent="0.55000000000000004">
      <c r="A223" s="12" t="str">
        <f>VLOOKUP(B223,[1]матер!$B$4:$K$2150,10,FALSE)</f>
        <v>00-00001973</v>
      </c>
      <c r="B223" s="49" t="s">
        <v>264</v>
      </c>
      <c r="C223" s="45" t="s">
        <v>23</v>
      </c>
      <c r="D223" s="46">
        <v>1</v>
      </c>
      <c r="E223" s="47">
        <v>125000</v>
      </c>
      <c r="F223" s="48">
        <v>125000</v>
      </c>
      <c r="G223" s="56" t="s">
        <v>270</v>
      </c>
      <c r="H223" s="78"/>
      <c r="I223" s="55">
        <v>10</v>
      </c>
      <c r="J223" s="77"/>
      <c r="K223" s="57" t="s">
        <v>271</v>
      </c>
      <c r="L223" s="132">
        <v>510</v>
      </c>
      <c r="M223" s="136" t="s">
        <v>161</v>
      </c>
      <c r="N223" s="116">
        <f t="shared" si="17"/>
        <v>87500</v>
      </c>
      <c r="O223" s="137">
        <v>21000</v>
      </c>
      <c r="P223" s="138">
        <v>9500</v>
      </c>
      <c r="Q223" s="132">
        <v>14500</v>
      </c>
      <c r="R223" s="132"/>
      <c r="S223" s="132">
        <v>2</v>
      </c>
      <c r="T223" s="132">
        <v>2</v>
      </c>
      <c r="U223" s="134">
        <v>2</v>
      </c>
      <c r="V223" s="116">
        <f t="shared" si="18"/>
        <v>6</v>
      </c>
      <c r="W223" s="116">
        <f t="shared" si="19"/>
        <v>4.7</v>
      </c>
      <c r="X223" s="116">
        <f>AD223-PI()*((($S223+T223)/2)^2)/4*$U223</f>
        <v>6.3888146928204144</v>
      </c>
      <c r="Y223" s="116">
        <f>AE223-PI()*((($S223+$T223)/2)^2)/4*$U223</f>
        <v>10.964814692820411</v>
      </c>
      <c r="Z223" s="116">
        <f>IFERROR(X223/(VLOOKUP($M223,$Y$362:$AA$379,2,FALSE)+VLOOKUP($M223,$Y$362:$AA$379,3,FALSE))*1200*VLOOKUP($M223,$Y$362:$AA$379,2,FALSE),0)</f>
        <v>0</v>
      </c>
      <c r="AA223" s="116">
        <f t="shared" si="20"/>
        <v>0</v>
      </c>
      <c r="AB223" s="116">
        <f>IFERROR(Y223/(VLOOKUP($M223,$Y$362:$AA$379,2,FALSE)+VLOOKUP($M223,$Y$362:$AA$379,3,FALSE))*1200*VLOOKUP($M223,$Y$362:$AA$379,2,FALSE),0)</f>
        <v>0</v>
      </c>
      <c r="AC223" s="116">
        <f t="shared" si="21"/>
        <v>0</v>
      </c>
      <c r="AD223" s="116">
        <f>((S223+AD$3*2)*(T223+AD$3*2)*(U223+0.2))</f>
        <v>12.672000000000001</v>
      </c>
      <c r="AE223" s="116">
        <f>(($S223+AE$3*2)*($T223+AE$3*2)*($U223+0.2))</f>
        <v>17.247999999999998</v>
      </c>
      <c r="AF223" s="132">
        <v>500</v>
      </c>
      <c r="AG223" s="132"/>
    </row>
    <row r="224" spans="1:33" s="13" customFormat="1" x14ac:dyDescent="0.55000000000000004">
      <c r="A224" s="12" t="str">
        <f>VLOOKUP(B224,[1]матер!$B$4:$K$2150,10,FALSE)</f>
        <v>00-00001974</v>
      </c>
      <c r="B224" s="49" t="s">
        <v>265</v>
      </c>
      <c r="C224" s="45" t="s">
        <v>23</v>
      </c>
      <c r="D224" s="46">
        <v>1</v>
      </c>
      <c r="E224" s="47">
        <v>129000</v>
      </c>
      <c r="F224" s="48">
        <v>129000</v>
      </c>
      <c r="G224" s="56" t="s">
        <v>270</v>
      </c>
      <c r="H224" s="78"/>
      <c r="I224" s="55">
        <v>12</v>
      </c>
      <c r="J224" s="77"/>
      <c r="K224" s="57"/>
      <c r="L224" s="132">
        <v>510</v>
      </c>
      <c r="M224" s="136" t="s">
        <v>161</v>
      </c>
      <c r="N224" s="116">
        <f t="shared" si="17"/>
        <v>90300</v>
      </c>
      <c r="O224" s="137">
        <v>22000</v>
      </c>
      <c r="P224" s="138">
        <v>10000</v>
      </c>
      <c r="Q224" s="132">
        <v>15000</v>
      </c>
      <c r="R224" s="132"/>
      <c r="S224" s="132">
        <v>2</v>
      </c>
      <c r="T224" s="132">
        <v>2</v>
      </c>
      <c r="U224" s="134">
        <v>2.25</v>
      </c>
      <c r="V224" s="116">
        <f t="shared" si="18"/>
        <v>6</v>
      </c>
      <c r="W224" s="116">
        <f t="shared" si="19"/>
        <v>5.5</v>
      </c>
      <c r="X224" s="116">
        <f>AD224-PI()*((($S224+T224)/2)^2)/4*$U224</f>
        <v>7.0434165294229656</v>
      </c>
      <c r="Y224" s="116">
        <f>AE224-PI()*((($S224+$T224)/2)^2)/4*$U224</f>
        <v>12.139416529422963</v>
      </c>
      <c r="Z224" s="116">
        <f>IFERROR(X224/(VLOOKUP($M224,$Y$362:$AA$379,2,FALSE)+VLOOKUP($M224,$Y$362:$AA$379,3,FALSE))*1200*VLOOKUP($M224,$Y$362:$AA$379,2,FALSE),0)</f>
        <v>0</v>
      </c>
      <c r="AA224" s="116">
        <f t="shared" si="20"/>
        <v>0</v>
      </c>
      <c r="AB224" s="116">
        <f>IFERROR(Y224/(VLOOKUP($M224,$Y$362:$AA$379,2,FALSE)+VLOOKUP($M224,$Y$362:$AA$379,3,FALSE))*1200*VLOOKUP($M224,$Y$362:$AA$379,2,FALSE),0)</f>
        <v>0</v>
      </c>
      <c r="AC224" s="116">
        <f t="shared" si="21"/>
        <v>0</v>
      </c>
      <c r="AD224" s="116">
        <f>((S224+AD$3*2)*(T224+AD$3*2)*(U224+0.2))</f>
        <v>14.112</v>
      </c>
      <c r="AE224" s="116">
        <f>(($S224+AE$3*2)*($T224+AE$3*2)*($U224+0.2))</f>
        <v>19.207999999999998</v>
      </c>
      <c r="AF224" s="132">
        <v>500</v>
      </c>
      <c r="AG224" s="132"/>
    </row>
    <row r="225" spans="1:33" s="13" customFormat="1" x14ac:dyDescent="0.55000000000000004">
      <c r="A225" s="12" t="str">
        <f>VLOOKUP(B225,[1]матер!$B$4:$K$2150,10,FALSE)</f>
        <v>00-00001975</v>
      </c>
      <c r="B225" s="49" t="s">
        <v>266</v>
      </c>
      <c r="C225" s="45" t="s">
        <v>23</v>
      </c>
      <c r="D225" s="46">
        <v>1</v>
      </c>
      <c r="E225" s="47">
        <v>136000</v>
      </c>
      <c r="F225" s="48">
        <v>136000</v>
      </c>
      <c r="G225" s="56" t="s">
        <v>270</v>
      </c>
      <c r="H225" s="78"/>
      <c r="I225" s="55">
        <v>12</v>
      </c>
      <c r="J225" s="77"/>
      <c r="K225" s="57" t="s">
        <v>271</v>
      </c>
      <c r="L225" s="132">
        <v>510</v>
      </c>
      <c r="M225" s="136" t="s">
        <v>161</v>
      </c>
      <c r="N225" s="116">
        <f t="shared" si="17"/>
        <v>95200</v>
      </c>
      <c r="O225" s="137">
        <v>22000</v>
      </c>
      <c r="P225" s="138">
        <v>10000</v>
      </c>
      <c r="Q225" s="132">
        <v>15000</v>
      </c>
      <c r="R225" s="132"/>
      <c r="S225" s="132">
        <v>2</v>
      </c>
      <c r="T225" s="132">
        <v>2</v>
      </c>
      <c r="U225" s="134">
        <v>2.25</v>
      </c>
      <c r="V225" s="116">
        <f t="shared" si="18"/>
        <v>6</v>
      </c>
      <c r="W225" s="116">
        <f t="shared" si="19"/>
        <v>5.5</v>
      </c>
      <c r="X225" s="116">
        <f>AD225-PI()*((($S225+T225)/2)^2)/4*$U225</f>
        <v>7.0434165294229656</v>
      </c>
      <c r="Y225" s="116">
        <f>AE225-PI()*((($S225+$T225)/2)^2)/4*$U225</f>
        <v>12.139416529422963</v>
      </c>
      <c r="Z225" s="116">
        <f>IFERROR(X225/(VLOOKUP($M225,$Y$362:$AA$379,2,FALSE)+VLOOKUP($M225,$Y$362:$AA$379,3,FALSE))*1200*VLOOKUP($M225,$Y$362:$AA$379,2,FALSE),0)</f>
        <v>0</v>
      </c>
      <c r="AA225" s="116">
        <f t="shared" si="20"/>
        <v>0</v>
      </c>
      <c r="AB225" s="116">
        <f>IFERROR(Y225/(VLOOKUP($M225,$Y$362:$AA$379,2,FALSE)+VLOOKUP($M225,$Y$362:$AA$379,3,FALSE))*1200*VLOOKUP($M225,$Y$362:$AA$379,2,FALSE),0)</f>
        <v>0</v>
      </c>
      <c r="AC225" s="116">
        <f t="shared" si="21"/>
        <v>0</v>
      </c>
      <c r="AD225" s="116">
        <f>((S225+AD$3*2)*(T225+AD$3*2)*(U225+0.2))</f>
        <v>14.112</v>
      </c>
      <c r="AE225" s="116">
        <f>(($S225+AE$3*2)*($T225+AE$3*2)*($U225+0.2))</f>
        <v>19.207999999999998</v>
      </c>
      <c r="AF225" s="132">
        <v>500</v>
      </c>
      <c r="AG225" s="132"/>
    </row>
    <row r="226" spans="1:33" s="13" customFormat="1" x14ac:dyDescent="0.55000000000000004">
      <c r="A226" s="12" t="e">
        <f>VLOOKUP(B226,[1]матер!$B$4:$K$2150,10,FALSE)</f>
        <v>#N/A</v>
      </c>
      <c r="B226" s="50" t="s">
        <v>267</v>
      </c>
      <c r="C226" s="51" t="s">
        <v>23</v>
      </c>
      <c r="D226" s="52">
        <v>1</v>
      </c>
      <c r="E226" s="53">
        <v>141500</v>
      </c>
      <c r="F226" s="54">
        <v>141500</v>
      </c>
      <c r="G226" s="59" t="s">
        <v>270</v>
      </c>
      <c r="H226" s="64"/>
      <c r="I226" s="58">
        <v>12</v>
      </c>
      <c r="J226" s="63"/>
      <c r="K226" s="60" t="s">
        <v>272</v>
      </c>
      <c r="L226" s="141">
        <v>910</v>
      </c>
      <c r="M226" s="133" t="s">
        <v>273</v>
      </c>
      <c r="N226" s="116">
        <f t="shared" si="17"/>
        <v>99050</v>
      </c>
      <c r="O226" s="142">
        <v>23000</v>
      </c>
      <c r="P226" s="143">
        <v>10000</v>
      </c>
      <c r="Q226" s="141">
        <v>15000</v>
      </c>
      <c r="R226" s="141"/>
      <c r="S226" s="141">
        <v>2</v>
      </c>
      <c r="T226" s="141">
        <v>2</v>
      </c>
      <c r="U226" s="144">
        <v>2.65</v>
      </c>
      <c r="V226" s="116">
        <f t="shared" si="18"/>
        <v>6</v>
      </c>
      <c r="W226" s="116">
        <f t="shared" si="19"/>
        <v>5.5</v>
      </c>
      <c r="X226" s="116">
        <f>AD226-PI()*((($S226+T226)/2)^2)/4*$U226</f>
        <v>8.0907794679870495</v>
      </c>
      <c r="Y226" s="116">
        <f>AE226-PI()*((($S226+$T226)/2)^2)/4*$U226</f>
        <v>14.018779467987047</v>
      </c>
      <c r="Z226" s="116">
        <f>IFERROR(X226/(VLOOKUP($M226,$Y$362:$AA$379,2,FALSE)+VLOOKUP($M226,$Y$362:$AA$379,3,FALSE))*1200*VLOOKUP($M226,$Y$362:$AA$379,2,FALSE),0)</f>
        <v>882.63048741676903</v>
      </c>
      <c r="AA226" s="116">
        <f t="shared" si="20"/>
        <v>18</v>
      </c>
      <c r="AB226" s="116">
        <f>IFERROR(Y226/(VLOOKUP($M226,$Y$362:$AA$379,2,FALSE)+VLOOKUP($M226,$Y$362:$AA$379,3,FALSE))*1200*VLOOKUP($M226,$Y$362:$AA$379,2,FALSE),0)</f>
        <v>1529.3213965076777</v>
      </c>
      <c r="AC226" s="116">
        <f t="shared" si="21"/>
        <v>31</v>
      </c>
      <c r="AD226" s="116">
        <f>((S226+AD$3*2)*(T226+AD$3*2)*(U226+0.2))</f>
        <v>16.416</v>
      </c>
      <c r="AE226" s="116">
        <f>(($S226+AE$3*2)*($T226+AE$3*2)*($U226+0.2))</f>
        <v>22.343999999999998</v>
      </c>
      <c r="AF226" s="141">
        <v>500</v>
      </c>
      <c r="AG226" s="141"/>
    </row>
    <row r="227" spans="1:33" s="13" customFormat="1" x14ac:dyDescent="0.55000000000000004">
      <c r="A227" s="12" t="str">
        <f>VLOOKUP(B227,[1]матер!$B$4:$K$2150,10,FALSE)</f>
        <v>00-00001976</v>
      </c>
      <c r="B227" s="49" t="s">
        <v>268</v>
      </c>
      <c r="C227" s="45" t="s">
        <v>23</v>
      </c>
      <c r="D227" s="46">
        <v>1</v>
      </c>
      <c r="E227" s="47">
        <v>146000</v>
      </c>
      <c r="F227" s="48">
        <v>146000</v>
      </c>
      <c r="G227" s="56" t="s">
        <v>270</v>
      </c>
      <c r="H227" s="78"/>
      <c r="I227" s="55">
        <v>15</v>
      </c>
      <c r="J227" s="77"/>
      <c r="K227" s="57"/>
      <c r="L227" s="132">
        <v>510</v>
      </c>
      <c r="M227" s="136" t="s">
        <v>161</v>
      </c>
      <c r="N227" s="116">
        <f t="shared" si="17"/>
        <v>102200</v>
      </c>
      <c r="O227" s="137">
        <v>24000</v>
      </c>
      <c r="P227" s="138">
        <v>10500</v>
      </c>
      <c r="Q227" s="132">
        <v>15500</v>
      </c>
      <c r="R227" s="132"/>
      <c r="S227" s="132">
        <v>2</v>
      </c>
      <c r="T227" s="132">
        <v>2</v>
      </c>
      <c r="U227" s="134">
        <v>2.7</v>
      </c>
      <c r="V227" s="116">
        <f t="shared" si="18"/>
        <v>6</v>
      </c>
      <c r="W227" s="116">
        <f t="shared" si="19"/>
        <v>6.9</v>
      </c>
      <c r="X227" s="116">
        <f>AD227-PI()*((($S227+T227)/2)^2)/4*$U227</f>
        <v>8.2216998353075592</v>
      </c>
      <c r="Y227" s="116">
        <f>AE227-PI()*((($S227+$T227)/2)^2)/4*$U227</f>
        <v>14.253699835307559</v>
      </c>
      <c r="Z227" s="116">
        <f>IFERROR(X227/(VLOOKUP($M227,$Y$362:$AA$379,2,FALSE)+VLOOKUP($M227,$Y$362:$AA$379,3,FALSE))*1200*VLOOKUP($M227,$Y$362:$AA$379,2,FALSE),0)</f>
        <v>0</v>
      </c>
      <c r="AA227" s="116">
        <f t="shared" si="20"/>
        <v>0</v>
      </c>
      <c r="AB227" s="116">
        <f>IFERROR(Y227/(VLOOKUP($M227,$Y$362:$AA$379,2,FALSE)+VLOOKUP($M227,$Y$362:$AA$379,3,FALSE))*1200*VLOOKUP($M227,$Y$362:$AA$379,2,FALSE),0)</f>
        <v>0</v>
      </c>
      <c r="AC227" s="116">
        <f t="shared" si="21"/>
        <v>0</v>
      </c>
      <c r="AD227" s="116">
        <f>((S227+AD$3*2)*(T227+AD$3*2)*(U227+0.2))</f>
        <v>16.704000000000001</v>
      </c>
      <c r="AE227" s="116">
        <f>(($S227+AE$3*2)*($T227+AE$3*2)*($U227+0.2))</f>
        <v>22.736000000000001</v>
      </c>
      <c r="AF227" s="132">
        <v>500</v>
      </c>
      <c r="AG227" s="132"/>
    </row>
    <row r="228" spans="1:33" s="13" customFormat="1" x14ac:dyDescent="0.55000000000000004">
      <c r="A228" s="12" t="str">
        <f>VLOOKUP(B228,[1]матер!$B$4:$K$2150,10,FALSE)</f>
        <v>00-00001977</v>
      </c>
      <c r="B228" s="49" t="s">
        <v>269</v>
      </c>
      <c r="C228" s="45" t="s">
        <v>23</v>
      </c>
      <c r="D228" s="46">
        <v>1</v>
      </c>
      <c r="E228" s="47">
        <v>155000</v>
      </c>
      <c r="F228" s="48">
        <v>155000</v>
      </c>
      <c r="G228" s="56" t="s">
        <v>270</v>
      </c>
      <c r="H228" s="78"/>
      <c r="I228" s="55">
        <v>15</v>
      </c>
      <c r="J228" s="77"/>
      <c r="K228" s="57" t="s">
        <v>271</v>
      </c>
      <c r="L228" s="132">
        <v>510</v>
      </c>
      <c r="M228" s="136" t="s">
        <v>161</v>
      </c>
      <c r="N228" s="116">
        <f t="shared" si="17"/>
        <v>108500</v>
      </c>
      <c r="O228" s="137">
        <v>24000</v>
      </c>
      <c r="P228" s="138">
        <v>10500</v>
      </c>
      <c r="Q228" s="132">
        <v>15500</v>
      </c>
      <c r="R228" s="132"/>
      <c r="S228" s="132">
        <v>2</v>
      </c>
      <c r="T228" s="132">
        <v>2</v>
      </c>
      <c r="U228" s="134">
        <v>2.7</v>
      </c>
      <c r="V228" s="116">
        <f t="shared" si="18"/>
        <v>6</v>
      </c>
      <c r="W228" s="116">
        <f t="shared" si="19"/>
        <v>6.9</v>
      </c>
      <c r="X228" s="116">
        <f>AD228-PI()*((($S228+T228)/2)^2)/4*$U228</f>
        <v>8.2216998353075592</v>
      </c>
      <c r="Y228" s="116">
        <f>AE228-PI()*((($S228+$T228)/2)^2)/4*$U228</f>
        <v>14.253699835307559</v>
      </c>
      <c r="Z228" s="116">
        <f>IFERROR(X228/(VLOOKUP($M228,$Y$362:$AA$379,2,FALSE)+VLOOKUP($M228,$Y$362:$AA$379,3,FALSE))*1200*VLOOKUP($M228,$Y$362:$AA$379,2,FALSE),0)</f>
        <v>0</v>
      </c>
      <c r="AA228" s="116">
        <f t="shared" si="20"/>
        <v>0</v>
      </c>
      <c r="AB228" s="116">
        <f>IFERROR(Y228/(VLOOKUP($M228,$Y$362:$AA$379,2,FALSE)+VLOOKUP($M228,$Y$362:$AA$379,3,FALSE))*1200*VLOOKUP($M228,$Y$362:$AA$379,2,FALSE),0)</f>
        <v>0</v>
      </c>
      <c r="AC228" s="116">
        <f t="shared" si="21"/>
        <v>0</v>
      </c>
      <c r="AD228" s="116">
        <f>((S228+AD$3*2)*(T228+AD$3*2)*(U228+0.2))</f>
        <v>16.704000000000001</v>
      </c>
      <c r="AE228" s="116">
        <f>(($S228+AE$3*2)*($T228+AE$3*2)*($U228+0.2))</f>
        <v>22.736000000000001</v>
      </c>
      <c r="AF228" s="132">
        <v>500</v>
      </c>
      <c r="AG228" s="132"/>
    </row>
    <row r="229" spans="1:33" s="61" customFormat="1" x14ac:dyDescent="0.55000000000000004">
      <c r="A229" s="12" t="str">
        <f>VLOOKUP(B229,[1]матер!$B$4:$K$2150,10,FALSE)</f>
        <v>00-00000446</v>
      </c>
      <c r="B229" s="70" t="s">
        <v>277</v>
      </c>
      <c r="C229" s="65" t="s">
        <v>23</v>
      </c>
      <c r="D229" s="66">
        <v>1</v>
      </c>
      <c r="E229" s="67">
        <v>109800</v>
      </c>
      <c r="F229" s="69">
        <v>104310</v>
      </c>
      <c r="G229" s="68" t="s">
        <v>155</v>
      </c>
      <c r="H229" s="78"/>
      <c r="I229" s="67">
        <v>3</v>
      </c>
      <c r="J229" s="77"/>
      <c r="K229" s="67"/>
      <c r="L229" s="132">
        <v>600</v>
      </c>
      <c r="M229" s="133" t="s">
        <v>155</v>
      </c>
      <c r="N229" s="116">
        <f t="shared" si="17"/>
        <v>54900</v>
      </c>
      <c r="O229" s="137">
        <v>14000</v>
      </c>
      <c r="P229" s="138">
        <v>7500</v>
      </c>
      <c r="Q229" s="132">
        <v>12500</v>
      </c>
      <c r="R229" s="132"/>
      <c r="S229" s="132">
        <v>1</v>
      </c>
      <c r="T229" s="132">
        <v>1</v>
      </c>
      <c r="U229" s="134">
        <v>2.1800000000000002</v>
      </c>
      <c r="V229" s="116">
        <f t="shared" si="18"/>
        <v>3</v>
      </c>
      <c r="W229" s="116">
        <f t="shared" si="19"/>
        <v>1.2</v>
      </c>
      <c r="X229" s="116">
        <f>AD229-PI()*((($S229+T229)/2)^2)/4*$U229</f>
        <v>2.9526320037935623</v>
      </c>
      <c r="Y229" s="116">
        <f>AE229-PI()*((($S229+$T229)/2)^2)/4*$U229</f>
        <v>5.9990320037935643</v>
      </c>
      <c r="Z229" s="116">
        <f>IFERROR(X229/(VLOOKUP($M229,$Y$362:$AA$379,2,FALSE)+VLOOKUP($M229,$Y$362:$AA$379,3,FALSE))*1200*VLOOKUP($M229,$Y$362:$AA$379,2,FALSE),0)</f>
        <v>221.44740028451716</v>
      </c>
      <c r="AA229" s="116">
        <f t="shared" si="20"/>
        <v>5</v>
      </c>
      <c r="AB229" s="116">
        <f>IFERROR(Y229/(VLOOKUP($M229,$Y$362:$AA$379,2,FALSE)+VLOOKUP($M229,$Y$362:$AA$379,3,FALSE))*1200*VLOOKUP($M229,$Y$362:$AA$379,2,FALSE),0)</f>
        <v>449.92740028451732</v>
      </c>
      <c r="AC229" s="116">
        <f t="shared" si="21"/>
        <v>9</v>
      </c>
      <c r="AD229" s="116">
        <f>((S229+AD$3*2)*(T229+AD$3*2)*(U229+0.2))</f>
        <v>4.6647999999999996</v>
      </c>
      <c r="AE229" s="116">
        <f>(($S229+AE$3*2)*($T229+AE$3*2)*($U229+0.2))</f>
        <v>7.7112000000000016</v>
      </c>
      <c r="AF229" s="132">
        <v>500</v>
      </c>
      <c r="AG229" s="132"/>
    </row>
    <row r="230" spans="1:33" s="61" customFormat="1" x14ac:dyDescent="0.55000000000000004">
      <c r="A230" s="12" t="str">
        <f>VLOOKUP(B230,[1]матер!$B$4:$K$2150,10,FALSE)</f>
        <v>00-00000447</v>
      </c>
      <c r="B230" s="70" t="s">
        <v>278</v>
      </c>
      <c r="C230" s="65" t="s">
        <v>23</v>
      </c>
      <c r="D230" s="66">
        <v>1</v>
      </c>
      <c r="E230" s="67">
        <v>119900</v>
      </c>
      <c r="F230" s="69">
        <v>113905</v>
      </c>
      <c r="G230" s="68" t="s">
        <v>155</v>
      </c>
      <c r="H230" s="78"/>
      <c r="I230" s="67">
        <v>3</v>
      </c>
      <c r="J230" s="77"/>
      <c r="K230" s="67"/>
      <c r="L230" s="132">
        <v>600</v>
      </c>
      <c r="M230" s="133" t="s">
        <v>155</v>
      </c>
      <c r="N230" s="116">
        <f t="shared" si="17"/>
        <v>59950</v>
      </c>
      <c r="O230" s="137">
        <v>14000</v>
      </c>
      <c r="P230" s="138">
        <v>7500</v>
      </c>
      <c r="Q230" s="132">
        <v>12500</v>
      </c>
      <c r="R230" s="132"/>
      <c r="S230" s="132">
        <v>1.4</v>
      </c>
      <c r="T230" s="132">
        <v>1.4</v>
      </c>
      <c r="U230" s="134">
        <v>1.68</v>
      </c>
      <c r="V230" s="116">
        <f t="shared" si="18"/>
        <v>4</v>
      </c>
      <c r="W230" s="116">
        <f t="shared" si="19"/>
        <v>1.7</v>
      </c>
      <c r="X230" s="116">
        <f>AD230-PI()*((($S230+T230)/2)^2)/4*$U230</f>
        <v>3.5050409275648806</v>
      </c>
      <c r="Y230" s="116">
        <f>AE230-PI()*((($S230+$T230)/2)^2)/4*$U230</f>
        <v>6.5130409275648837</v>
      </c>
      <c r="Z230" s="116">
        <f>IFERROR(X230/(VLOOKUP($M230,$Y$362:$AA$379,2,FALSE)+VLOOKUP($M230,$Y$362:$AA$379,3,FALSE))*1200*VLOOKUP($M230,$Y$362:$AA$379,2,FALSE),0)</f>
        <v>262.87806956736603</v>
      </c>
      <c r="AA230" s="116">
        <f t="shared" si="20"/>
        <v>6</v>
      </c>
      <c r="AB230" s="116">
        <f>IFERROR(Y230/(VLOOKUP($M230,$Y$362:$AA$379,2,FALSE)+VLOOKUP($M230,$Y$362:$AA$379,3,FALSE))*1200*VLOOKUP($M230,$Y$362:$AA$379,2,FALSE),0)</f>
        <v>488.47806956736628</v>
      </c>
      <c r="AC230" s="116">
        <f t="shared" si="21"/>
        <v>10</v>
      </c>
      <c r="AD230" s="116">
        <f>((S230+AD$3*2)*(T230+AD$3*2)*(U230+0.2))</f>
        <v>6.0911999999999979</v>
      </c>
      <c r="AE230" s="116">
        <f>(($S230+AE$3*2)*($T230+AE$3*2)*($U230+0.2))</f>
        <v>9.0992000000000015</v>
      </c>
      <c r="AF230" s="132">
        <v>500</v>
      </c>
      <c r="AG230" s="132"/>
    </row>
    <row r="231" spans="1:33" s="61" customFormat="1" x14ac:dyDescent="0.55000000000000004">
      <c r="A231" s="12" t="str">
        <f>VLOOKUP(B231,[1]матер!$B$4:$K$2150,10,FALSE)</f>
        <v>00-00000453</v>
      </c>
      <c r="B231" s="70" t="s">
        <v>279</v>
      </c>
      <c r="C231" s="65" t="s">
        <v>23</v>
      </c>
      <c r="D231" s="66">
        <v>1</v>
      </c>
      <c r="E231" s="67">
        <v>116800</v>
      </c>
      <c r="F231" s="69">
        <v>110960</v>
      </c>
      <c r="G231" s="68" t="s">
        <v>155</v>
      </c>
      <c r="H231" s="78"/>
      <c r="I231" s="67">
        <v>3</v>
      </c>
      <c r="J231" s="77"/>
      <c r="K231" s="67"/>
      <c r="L231" s="132">
        <v>900</v>
      </c>
      <c r="M231" s="133" t="s">
        <v>155</v>
      </c>
      <c r="N231" s="116">
        <f t="shared" si="17"/>
        <v>58400</v>
      </c>
      <c r="O231" s="137">
        <v>15000</v>
      </c>
      <c r="P231" s="138">
        <v>7500</v>
      </c>
      <c r="Q231" s="132">
        <v>12500</v>
      </c>
      <c r="R231" s="132"/>
      <c r="S231" s="132">
        <v>1</v>
      </c>
      <c r="T231" s="132">
        <v>1</v>
      </c>
      <c r="U231" s="134">
        <v>2.48</v>
      </c>
      <c r="V231" s="116">
        <f t="shared" si="18"/>
        <v>3</v>
      </c>
      <c r="W231" s="116">
        <f t="shared" si="19"/>
        <v>1.2</v>
      </c>
      <c r="X231" s="116">
        <f>AD231-PI()*((($S231+T231)/2)^2)/4*$U231</f>
        <v>3.3050125547743279</v>
      </c>
      <c r="Y231" s="116">
        <f>AE231-PI()*((($S231+$T231)/2)^2)/4*$U231</f>
        <v>6.7354125547743298</v>
      </c>
      <c r="Z231" s="116">
        <f>IFERROR(X231/(VLOOKUP($M231,$Y$362:$AA$379,2,FALSE)+VLOOKUP($M231,$Y$362:$AA$379,3,FALSE))*1200*VLOOKUP($M231,$Y$362:$AA$379,2,FALSE),0)</f>
        <v>247.87594160807458</v>
      </c>
      <c r="AA231" s="116">
        <f t="shared" si="20"/>
        <v>5</v>
      </c>
      <c r="AB231" s="116">
        <f>IFERROR(Y231/(VLOOKUP($M231,$Y$362:$AA$379,2,FALSE)+VLOOKUP($M231,$Y$362:$AA$379,3,FALSE))*1200*VLOOKUP($M231,$Y$362:$AA$379,2,FALSE),0)</f>
        <v>505.15594160807473</v>
      </c>
      <c r="AC231" s="116">
        <f t="shared" si="21"/>
        <v>11</v>
      </c>
      <c r="AD231" s="116">
        <f>((S231+AD$3*2)*(T231+AD$3*2)*(U231+0.2))</f>
        <v>5.2527999999999997</v>
      </c>
      <c r="AE231" s="116">
        <f>(($S231+AE$3*2)*($T231+AE$3*2)*($U231+0.2))</f>
        <v>8.6832000000000011</v>
      </c>
      <c r="AF231" s="132">
        <v>500</v>
      </c>
      <c r="AG231" s="132"/>
    </row>
    <row r="232" spans="1:33" s="61" customFormat="1" x14ac:dyDescent="0.55000000000000004">
      <c r="A232" s="12" t="str">
        <f>VLOOKUP(B232,[1]матер!$B$4:$K$2150,10,FALSE)</f>
        <v>00-00000457</v>
      </c>
      <c r="B232" s="70" t="s">
        <v>280</v>
      </c>
      <c r="C232" s="65" t="s">
        <v>23</v>
      </c>
      <c r="D232" s="66">
        <v>1</v>
      </c>
      <c r="E232" s="67">
        <v>119800</v>
      </c>
      <c r="F232" s="69">
        <v>113810</v>
      </c>
      <c r="G232" s="68" t="s">
        <v>155</v>
      </c>
      <c r="H232" s="78"/>
      <c r="I232" s="67">
        <v>3</v>
      </c>
      <c r="J232" s="77"/>
      <c r="K232" s="67"/>
      <c r="L232" s="132">
        <v>1200</v>
      </c>
      <c r="M232" s="133" t="s">
        <v>155</v>
      </c>
      <c r="N232" s="116">
        <f t="shared" si="17"/>
        <v>59900</v>
      </c>
      <c r="O232" s="137">
        <v>17000</v>
      </c>
      <c r="P232" s="138">
        <v>7500</v>
      </c>
      <c r="Q232" s="132">
        <v>12500</v>
      </c>
      <c r="R232" s="132"/>
      <c r="S232" s="139">
        <v>1</v>
      </c>
      <c r="T232" s="139">
        <v>1</v>
      </c>
      <c r="U232" s="140">
        <v>2.78</v>
      </c>
      <c r="V232" s="116">
        <f t="shared" si="18"/>
        <v>3</v>
      </c>
      <c r="W232" s="116">
        <f t="shared" si="19"/>
        <v>1.2</v>
      </c>
      <c r="X232" s="116">
        <f>AD232-PI()*((($S232+T232)/2)^2)/4*$U232</f>
        <v>3.657393105755093</v>
      </c>
      <c r="Y232" s="116">
        <f>AE232-PI()*((($S232+$T232)/2)^2)/4*$U232</f>
        <v>7.4717931057550953</v>
      </c>
      <c r="Z232" s="116">
        <f>IFERROR(X232/(VLOOKUP($M232,$Y$362:$AA$379,2,FALSE)+VLOOKUP($M232,$Y$362:$AA$379,3,FALSE))*1200*VLOOKUP($M232,$Y$362:$AA$379,2,FALSE),0)</f>
        <v>274.30448293163198</v>
      </c>
      <c r="AA232" s="116">
        <f t="shared" si="20"/>
        <v>6</v>
      </c>
      <c r="AB232" s="116">
        <f>IFERROR(Y232/(VLOOKUP($M232,$Y$362:$AA$379,2,FALSE)+VLOOKUP($M232,$Y$362:$AA$379,3,FALSE))*1200*VLOOKUP($M232,$Y$362:$AA$379,2,FALSE),0)</f>
        <v>560.38448293163219</v>
      </c>
      <c r="AC232" s="116">
        <f t="shared" si="21"/>
        <v>12</v>
      </c>
      <c r="AD232" s="116">
        <f>((S232+AD$3*2)*(T232+AD$3*2)*(U232+0.2))</f>
        <v>5.8407999999999989</v>
      </c>
      <c r="AE232" s="116">
        <f>(($S232+AE$3*2)*($T232+AE$3*2)*($U232+0.2))</f>
        <v>9.6552000000000007</v>
      </c>
      <c r="AF232" s="132">
        <v>600</v>
      </c>
      <c r="AG232" s="132"/>
    </row>
    <row r="233" spans="1:33" s="61" customFormat="1" x14ac:dyDescent="0.55000000000000004">
      <c r="A233" s="12" t="str">
        <f>VLOOKUP(B233,[1]матер!$B$4:$K$2150,10,FALSE)</f>
        <v>00-00000448</v>
      </c>
      <c r="B233" s="70" t="s">
        <v>281</v>
      </c>
      <c r="C233" s="65" t="s">
        <v>23</v>
      </c>
      <c r="D233" s="66">
        <v>1</v>
      </c>
      <c r="E233" s="67">
        <v>129900</v>
      </c>
      <c r="F233" s="69">
        <v>123405</v>
      </c>
      <c r="G233" s="68" t="s">
        <v>155</v>
      </c>
      <c r="H233" s="78"/>
      <c r="I233" s="67">
        <v>5</v>
      </c>
      <c r="J233" s="77"/>
      <c r="K233" s="67"/>
      <c r="L233" s="132">
        <v>600</v>
      </c>
      <c r="M233" s="133" t="s">
        <v>155</v>
      </c>
      <c r="N233" s="116">
        <f t="shared" si="17"/>
        <v>64950</v>
      </c>
      <c r="O233" s="137">
        <v>16000</v>
      </c>
      <c r="P233" s="138">
        <v>7500</v>
      </c>
      <c r="Q233" s="132">
        <v>12500</v>
      </c>
      <c r="R233" s="132"/>
      <c r="S233" s="132">
        <v>1.3</v>
      </c>
      <c r="T233" s="132">
        <v>1.3</v>
      </c>
      <c r="U233" s="134">
        <v>2.1800000000000002</v>
      </c>
      <c r="V233" s="116">
        <f t="shared" si="18"/>
        <v>4</v>
      </c>
      <c r="W233" s="116">
        <f t="shared" si="19"/>
        <v>2.1</v>
      </c>
      <c r="X233" s="116">
        <f>AD233-PI()*((($S233+T233)/2)^2)/4*$U233</f>
        <v>3.9846360864111232</v>
      </c>
      <c r="Y233" s="116">
        <f>AE233-PI()*((($S233+$T233)/2)^2)/4*$U233</f>
        <v>7.6022360864111231</v>
      </c>
      <c r="Z233" s="116">
        <f>IFERROR(X233/(VLOOKUP($M233,$Y$362:$AA$379,2,FALSE)+VLOOKUP($M233,$Y$362:$AA$379,3,FALSE))*1200*VLOOKUP($M233,$Y$362:$AA$379,2,FALSE),0)</f>
        <v>298.84770648083423</v>
      </c>
      <c r="AA233" s="116">
        <f t="shared" si="20"/>
        <v>6</v>
      </c>
      <c r="AB233" s="116">
        <f>IFERROR(Y233/(VLOOKUP($M233,$Y$362:$AA$379,2,FALSE)+VLOOKUP($M233,$Y$362:$AA$379,3,FALSE))*1200*VLOOKUP($M233,$Y$362:$AA$379,2,FALSE),0)</f>
        <v>570.16770648083423</v>
      </c>
      <c r="AC233" s="116">
        <f t="shared" si="21"/>
        <v>12</v>
      </c>
      <c r="AD233" s="116">
        <f>((S233+AD$3*2)*(T233+AD$3*2)*(U233+0.2))</f>
        <v>6.8782000000000023</v>
      </c>
      <c r="AE233" s="116">
        <f>(($S233+AE$3*2)*($T233+AE$3*2)*($U233+0.2))</f>
        <v>10.495800000000003</v>
      </c>
      <c r="AF233" s="132">
        <v>500</v>
      </c>
      <c r="AG233" s="132"/>
    </row>
    <row r="234" spans="1:33" s="61" customFormat="1" x14ac:dyDescent="0.55000000000000004">
      <c r="A234" s="12" t="str">
        <f>VLOOKUP(B234,[1]матер!$B$4:$K$2150,10,FALSE)</f>
        <v>00-00000449</v>
      </c>
      <c r="B234" s="70" t="s">
        <v>282</v>
      </c>
      <c r="C234" s="65" t="s">
        <v>23</v>
      </c>
      <c r="D234" s="66">
        <v>1</v>
      </c>
      <c r="E234" s="67">
        <v>134900</v>
      </c>
      <c r="F234" s="69">
        <v>128155</v>
      </c>
      <c r="G234" s="68" t="s">
        <v>155</v>
      </c>
      <c r="H234" s="78"/>
      <c r="I234" s="67">
        <v>5</v>
      </c>
      <c r="J234" s="77"/>
      <c r="K234" s="67"/>
      <c r="L234" s="132">
        <v>600</v>
      </c>
      <c r="M234" s="133" t="s">
        <v>155</v>
      </c>
      <c r="N234" s="116">
        <f t="shared" si="17"/>
        <v>67450</v>
      </c>
      <c r="O234" s="137">
        <v>16000</v>
      </c>
      <c r="P234" s="138">
        <v>7500</v>
      </c>
      <c r="Q234" s="132">
        <v>12500</v>
      </c>
      <c r="R234" s="132"/>
      <c r="S234" s="132">
        <v>1.7</v>
      </c>
      <c r="T234" s="132">
        <v>1.7</v>
      </c>
      <c r="U234" s="134">
        <v>1.68</v>
      </c>
      <c r="V234" s="116">
        <f t="shared" si="18"/>
        <v>5</v>
      </c>
      <c r="W234" s="116">
        <f t="shared" si="19"/>
        <v>2.5</v>
      </c>
      <c r="X234" s="116">
        <f>AD234-PI()*((($S234+T234)/2)^2)/4*$U234</f>
        <v>4.4775348370727084</v>
      </c>
      <c r="Y234" s="116">
        <f>AE234-PI()*((($S234+$T234)/2)^2)/4*$U234</f>
        <v>7.9367348370727093</v>
      </c>
      <c r="Z234" s="116">
        <f>IFERROR(X234/(VLOOKUP($M234,$Y$362:$AA$379,2,FALSE)+VLOOKUP($M234,$Y$362:$AA$379,3,FALSE))*1200*VLOOKUP($M234,$Y$362:$AA$379,2,FALSE),0)</f>
        <v>335.81511278045315</v>
      </c>
      <c r="AA234" s="116">
        <f t="shared" si="20"/>
        <v>7</v>
      </c>
      <c r="AB234" s="116">
        <f>IFERROR(Y234/(VLOOKUP($M234,$Y$362:$AA$379,2,FALSE)+VLOOKUP($M234,$Y$362:$AA$379,3,FALSE))*1200*VLOOKUP($M234,$Y$362:$AA$379,2,FALSE),0)</f>
        <v>595.25511278045315</v>
      </c>
      <c r="AC234" s="116">
        <f t="shared" si="21"/>
        <v>12</v>
      </c>
      <c r="AD234" s="116">
        <f>((S234+AD$3*2)*(T234+AD$3*2)*(U234+0.2))</f>
        <v>8.2907999999999991</v>
      </c>
      <c r="AE234" s="116">
        <f>(($S234+AE$3*2)*($T234+AE$3*2)*($U234+0.2))</f>
        <v>11.75</v>
      </c>
      <c r="AF234" s="132">
        <v>500</v>
      </c>
      <c r="AG234" s="132"/>
    </row>
    <row r="235" spans="1:33" s="61" customFormat="1" x14ac:dyDescent="0.55000000000000004">
      <c r="A235" s="12" t="str">
        <f>VLOOKUP(B235,[1]матер!$B$4:$K$2150,10,FALSE)</f>
        <v>00-00000454</v>
      </c>
      <c r="B235" s="70" t="s">
        <v>283</v>
      </c>
      <c r="C235" s="65" t="s">
        <v>23</v>
      </c>
      <c r="D235" s="66">
        <v>1</v>
      </c>
      <c r="E235" s="67">
        <v>136900</v>
      </c>
      <c r="F235" s="69">
        <v>130055</v>
      </c>
      <c r="G235" s="68" t="s">
        <v>155</v>
      </c>
      <c r="H235" s="78"/>
      <c r="I235" s="67">
        <v>5</v>
      </c>
      <c r="J235" s="77"/>
      <c r="K235" s="67"/>
      <c r="L235" s="132">
        <v>900</v>
      </c>
      <c r="M235" s="133" t="s">
        <v>155</v>
      </c>
      <c r="N235" s="116">
        <f t="shared" si="17"/>
        <v>68450</v>
      </c>
      <c r="O235" s="137">
        <v>17000</v>
      </c>
      <c r="P235" s="138">
        <v>7500</v>
      </c>
      <c r="Q235" s="132">
        <v>12500</v>
      </c>
      <c r="R235" s="132"/>
      <c r="S235" s="132">
        <v>1.3</v>
      </c>
      <c r="T235" s="132">
        <v>1.3</v>
      </c>
      <c r="U235" s="134">
        <v>2.48</v>
      </c>
      <c r="V235" s="116">
        <f t="shared" si="18"/>
        <v>4</v>
      </c>
      <c r="W235" s="116">
        <f t="shared" si="19"/>
        <v>2.1</v>
      </c>
      <c r="X235" s="116">
        <f>AD235-PI()*((($S235+T235)/2)^2)/4*$U235</f>
        <v>4.4534392175686168</v>
      </c>
      <c r="Y235" s="116">
        <f>AE235-PI()*((($S235+$T235)/2)^2)/4*$U235</f>
        <v>8.5270392175686158</v>
      </c>
      <c r="Z235" s="116">
        <f>IFERROR(X235/(VLOOKUP($M235,$Y$362:$AA$379,2,FALSE)+VLOOKUP($M235,$Y$362:$AA$379,3,FALSE))*1200*VLOOKUP($M235,$Y$362:$AA$379,2,FALSE),0)</f>
        <v>334.00794131764627</v>
      </c>
      <c r="AA235" s="116">
        <f t="shared" si="20"/>
        <v>7</v>
      </c>
      <c r="AB235" s="116">
        <f>IFERROR(Y235/(VLOOKUP($M235,$Y$362:$AA$379,2,FALSE)+VLOOKUP($M235,$Y$362:$AA$379,3,FALSE))*1200*VLOOKUP($M235,$Y$362:$AA$379,2,FALSE),0)</f>
        <v>639.5279413176462</v>
      </c>
      <c r="AC235" s="116">
        <f t="shared" si="21"/>
        <v>13</v>
      </c>
      <c r="AD235" s="116">
        <f>((S235+AD$3*2)*(T235+AD$3*2)*(U235+0.2))</f>
        <v>7.7452000000000023</v>
      </c>
      <c r="AE235" s="116">
        <f>(($S235+AE$3*2)*($T235+AE$3*2)*($U235+0.2))</f>
        <v>11.818800000000001</v>
      </c>
      <c r="AF235" s="132">
        <v>500</v>
      </c>
      <c r="AG235" s="132"/>
    </row>
    <row r="236" spans="1:33" s="61" customFormat="1" x14ac:dyDescent="0.55000000000000004">
      <c r="A236" s="12" t="str">
        <f>VLOOKUP(B236,[1]матер!$B$4:$K$2150,10,FALSE)</f>
        <v>00-00000458</v>
      </c>
      <c r="B236" s="70" t="s">
        <v>284</v>
      </c>
      <c r="C236" s="65" t="s">
        <v>23</v>
      </c>
      <c r="D236" s="66">
        <v>1</v>
      </c>
      <c r="E236" s="67">
        <v>140400</v>
      </c>
      <c r="F236" s="69">
        <v>133380</v>
      </c>
      <c r="G236" s="68" t="s">
        <v>155</v>
      </c>
      <c r="H236" s="78"/>
      <c r="I236" s="67">
        <v>5</v>
      </c>
      <c r="J236" s="77"/>
      <c r="K236" s="67"/>
      <c r="L236" s="132">
        <v>1200</v>
      </c>
      <c r="M236" s="133" t="s">
        <v>155</v>
      </c>
      <c r="N236" s="116">
        <f t="shared" si="17"/>
        <v>70200</v>
      </c>
      <c r="O236" s="137">
        <v>19000</v>
      </c>
      <c r="P236" s="138">
        <v>7500</v>
      </c>
      <c r="Q236" s="132">
        <v>12500</v>
      </c>
      <c r="R236" s="132"/>
      <c r="S236" s="139">
        <v>1.3</v>
      </c>
      <c r="T236" s="139">
        <v>1.3</v>
      </c>
      <c r="U236" s="140">
        <v>2.78</v>
      </c>
      <c r="V236" s="116">
        <f t="shared" si="18"/>
        <v>4</v>
      </c>
      <c r="W236" s="116">
        <f t="shared" si="19"/>
        <v>2.1</v>
      </c>
      <c r="X236" s="116">
        <f>AD236-PI()*((($S236+T236)/2)^2)/4*$U236</f>
        <v>4.92224234872611</v>
      </c>
      <c r="Y236" s="116">
        <f>AE236-PI()*((($S236+$T236)/2)^2)/4*$U236</f>
        <v>9.4518423487261085</v>
      </c>
      <c r="Z236" s="116">
        <f>IFERROR(X236/(VLOOKUP($M236,$Y$362:$AA$379,2,FALSE)+VLOOKUP($M236,$Y$362:$AA$379,3,FALSE))*1200*VLOOKUP($M236,$Y$362:$AA$379,2,FALSE),0)</f>
        <v>369.16817615445825</v>
      </c>
      <c r="AA236" s="116">
        <f t="shared" si="20"/>
        <v>8</v>
      </c>
      <c r="AB236" s="116">
        <f>IFERROR(Y236/(VLOOKUP($M236,$Y$362:$AA$379,2,FALSE)+VLOOKUP($M236,$Y$362:$AA$379,3,FALSE))*1200*VLOOKUP($M236,$Y$362:$AA$379,2,FALSE),0)</f>
        <v>708.88817615445817</v>
      </c>
      <c r="AC236" s="116">
        <f t="shared" si="21"/>
        <v>15</v>
      </c>
      <c r="AD236" s="116">
        <f>((S236+AD$3*2)*(T236+AD$3*2)*(U236+0.2))</f>
        <v>8.6122000000000014</v>
      </c>
      <c r="AE236" s="116">
        <f>(($S236+AE$3*2)*($T236+AE$3*2)*($U236+0.2))</f>
        <v>13.1418</v>
      </c>
      <c r="AF236" s="132">
        <v>600</v>
      </c>
      <c r="AG236" s="132"/>
    </row>
    <row r="237" spans="1:33" s="61" customFormat="1" x14ac:dyDescent="0.55000000000000004">
      <c r="A237" s="12" t="str">
        <f>VLOOKUP(B237,[1]матер!$B$4:$K$2150,10,FALSE)</f>
        <v>00-00000450</v>
      </c>
      <c r="B237" s="70" t="s">
        <v>285</v>
      </c>
      <c r="C237" s="65" t="s">
        <v>23</v>
      </c>
      <c r="D237" s="66">
        <v>1</v>
      </c>
      <c r="E237" s="67">
        <v>139900</v>
      </c>
      <c r="F237" s="69">
        <v>132905</v>
      </c>
      <c r="G237" s="68" t="s">
        <v>155</v>
      </c>
      <c r="H237" s="78"/>
      <c r="I237" s="67">
        <v>8</v>
      </c>
      <c r="J237" s="77"/>
      <c r="K237" s="67"/>
      <c r="L237" s="132">
        <v>600</v>
      </c>
      <c r="M237" s="133" t="s">
        <v>155</v>
      </c>
      <c r="N237" s="116">
        <f t="shared" si="17"/>
        <v>69950</v>
      </c>
      <c r="O237" s="137">
        <v>18000</v>
      </c>
      <c r="P237" s="138">
        <v>8500</v>
      </c>
      <c r="Q237" s="132">
        <v>13500</v>
      </c>
      <c r="R237" s="132"/>
      <c r="S237" s="132">
        <v>1.5</v>
      </c>
      <c r="T237" s="132">
        <v>1.5</v>
      </c>
      <c r="U237" s="134">
        <v>2.1800000000000002</v>
      </c>
      <c r="V237" s="116">
        <f t="shared" si="18"/>
        <v>4</v>
      </c>
      <c r="W237" s="116">
        <f t="shared" si="19"/>
        <v>2.8</v>
      </c>
      <c r="X237" s="116">
        <f>AD237-PI()*((($S237+T237)/2)^2)/4*$U237</f>
        <v>4.7394220085355165</v>
      </c>
      <c r="Y237" s="116">
        <f>AE237-PI()*((($S237+$T237)/2)^2)/4*$U237</f>
        <v>8.7378220085355149</v>
      </c>
      <c r="Z237" s="116">
        <f>IFERROR(X237/(VLOOKUP($M237,$Y$362:$AA$379,2,FALSE)+VLOOKUP($M237,$Y$362:$AA$379,3,FALSE))*1200*VLOOKUP($M237,$Y$362:$AA$379,2,FALSE),0)</f>
        <v>355.45665064016373</v>
      </c>
      <c r="AA237" s="116">
        <f t="shared" si="20"/>
        <v>8</v>
      </c>
      <c r="AB237" s="116">
        <f>IFERROR(Y237/(VLOOKUP($M237,$Y$362:$AA$379,2,FALSE)+VLOOKUP($M237,$Y$362:$AA$379,3,FALSE))*1200*VLOOKUP($M237,$Y$362:$AA$379,2,FALSE),0)</f>
        <v>655.33665064016361</v>
      </c>
      <c r="AC237" s="116">
        <f t="shared" si="21"/>
        <v>14</v>
      </c>
      <c r="AD237" s="116">
        <f>((S237+AD$3*2)*(T237+AD$3*2)*(U237+0.2))</f>
        <v>8.591800000000001</v>
      </c>
      <c r="AE237" s="116">
        <f>(($S237+AE$3*2)*($T237+AE$3*2)*($U237+0.2))</f>
        <v>12.590199999999999</v>
      </c>
      <c r="AF237" s="132">
        <v>500</v>
      </c>
      <c r="AG237" s="132"/>
    </row>
    <row r="238" spans="1:33" s="61" customFormat="1" x14ac:dyDescent="0.55000000000000004">
      <c r="A238" s="12" t="str">
        <f>VLOOKUP(B238,[1]матер!$B$4:$K$2150,10,FALSE)</f>
        <v>00-00000451</v>
      </c>
      <c r="B238" s="70" t="s">
        <v>286</v>
      </c>
      <c r="C238" s="65" t="s">
        <v>23</v>
      </c>
      <c r="D238" s="66">
        <v>1</v>
      </c>
      <c r="E238" s="67">
        <v>144900</v>
      </c>
      <c r="F238" s="69">
        <v>137655</v>
      </c>
      <c r="G238" s="68" t="s">
        <v>155</v>
      </c>
      <c r="H238" s="78"/>
      <c r="I238" s="67">
        <v>8</v>
      </c>
      <c r="J238" s="77"/>
      <c r="K238" s="67"/>
      <c r="L238" s="132">
        <v>600</v>
      </c>
      <c r="M238" s="133" t="s">
        <v>155</v>
      </c>
      <c r="N238" s="116">
        <f t="shared" si="17"/>
        <v>72450</v>
      </c>
      <c r="O238" s="137">
        <v>18000</v>
      </c>
      <c r="P238" s="138">
        <v>8500</v>
      </c>
      <c r="Q238" s="132">
        <v>13500</v>
      </c>
      <c r="R238" s="132"/>
      <c r="S238" s="132">
        <v>1.9</v>
      </c>
      <c r="T238" s="132">
        <v>1.9</v>
      </c>
      <c r="U238" s="134">
        <v>1.68</v>
      </c>
      <c r="V238" s="116">
        <f t="shared" si="18"/>
        <v>5</v>
      </c>
      <c r="W238" s="116">
        <f t="shared" si="19"/>
        <v>3.1</v>
      </c>
      <c r="X238" s="116">
        <f>AD238-PI()*((($S238+T238)/2)^2)/4*$U238</f>
        <v>5.181917218627154</v>
      </c>
      <c r="Y238" s="116">
        <f>AE238-PI()*((($S238+$T238)/2)^2)/4*$U238</f>
        <v>8.9419172186271574</v>
      </c>
      <c r="Z238" s="116">
        <f>IFERROR(X238/(VLOOKUP($M238,$Y$362:$AA$379,2,FALSE)+VLOOKUP($M238,$Y$362:$AA$379,3,FALSE))*1200*VLOOKUP($M238,$Y$362:$AA$379,2,FALSE),0)</f>
        <v>388.64379139703658</v>
      </c>
      <c r="AA238" s="116">
        <f t="shared" si="20"/>
        <v>8</v>
      </c>
      <c r="AB238" s="116">
        <f>IFERROR(Y238/(VLOOKUP($M238,$Y$362:$AA$379,2,FALSE)+VLOOKUP($M238,$Y$362:$AA$379,3,FALSE))*1200*VLOOKUP($M238,$Y$362:$AA$379,2,FALSE),0)</f>
        <v>670.64379139703681</v>
      </c>
      <c r="AC238" s="116">
        <f t="shared" si="21"/>
        <v>14</v>
      </c>
      <c r="AD238" s="116">
        <f>((S238+AD$3*2)*(T238+AD$3*2)*(U238+0.2))</f>
        <v>9.945199999999998</v>
      </c>
      <c r="AE238" s="116">
        <f>(($S238+AE$3*2)*($T238+AE$3*2)*($U238+0.2))</f>
        <v>13.705200000000001</v>
      </c>
      <c r="AF238" s="132">
        <v>500</v>
      </c>
      <c r="AG238" s="132"/>
    </row>
    <row r="239" spans="1:33" s="61" customFormat="1" x14ac:dyDescent="0.55000000000000004">
      <c r="A239" s="12" t="str">
        <f>VLOOKUP(B239,[1]матер!$B$4:$K$2150,10,FALSE)</f>
        <v>00-00000455</v>
      </c>
      <c r="B239" s="70" t="s">
        <v>287</v>
      </c>
      <c r="C239" s="65" t="s">
        <v>23</v>
      </c>
      <c r="D239" s="66">
        <v>1</v>
      </c>
      <c r="E239" s="67">
        <v>146900</v>
      </c>
      <c r="F239" s="69">
        <v>139555</v>
      </c>
      <c r="G239" s="68" t="s">
        <v>155</v>
      </c>
      <c r="H239" s="78"/>
      <c r="I239" s="67">
        <v>8</v>
      </c>
      <c r="J239" s="77"/>
      <c r="K239" s="67"/>
      <c r="L239" s="132">
        <v>900</v>
      </c>
      <c r="M239" s="133" t="s">
        <v>155</v>
      </c>
      <c r="N239" s="116">
        <f t="shared" si="17"/>
        <v>73450</v>
      </c>
      <c r="O239" s="137">
        <v>19000</v>
      </c>
      <c r="P239" s="138">
        <v>8500</v>
      </c>
      <c r="Q239" s="132">
        <v>13500</v>
      </c>
      <c r="R239" s="132"/>
      <c r="S239" s="132">
        <v>1.5</v>
      </c>
      <c r="T239" s="132">
        <v>1.5</v>
      </c>
      <c r="U239" s="134">
        <v>2.48</v>
      </c>
      <c r="V239" s="116">
        <f t="shared" si="18"/>
        <v>4</v>
      </c>
      <c r="W239" s="116">
        <f t="shared" si="19"/>
        <v>2.8</v>
      </c>
      <c r="X239" s="116">
        <f>AD239-PI()*((($S239+T239)/2)^2)/4*$U239</f>
        <v>5.2922782482422379</v>
      </c>
      <c r="Y239" s="116">
        <f>AE239-PI()*((($S239+$T239)/2)^2)/4*$U239</f>
        <v>9.7946782482422385</v>
      </c>
      <c r="Z239" s="116">
        <f>IFERROR(X239/(VLOOKUP($M239,$Y$362:$AA$379,2,FALSE)+VLOOKUP($M239,$Y$362:$AA$379,3,FALSE))*1200*VLOOKUP($M239,$Y$362:$AA$379,2,FALSE),0)</f>
        <v>396.92086861816784</v>
      </c>
      <c r="AA239" s="116">
        <f t="shared" si="20"/>
        <v>8</v>
      </c>
      <c r="AB239" s="116">
        <f>IFERROR(Y239/(VLOOKUP($M239,$Y$362:$AA$379,2,FALSE)+VLOOKUP($M239,$Y$362:$AA$379,3,FALSE))*1200*VLOOKUP($M239,$Y$362:$AA$379,2,FALSE),0)</f>
        <v>734.60086861816785</v>
      </c>
      <c r="AC239" s="116">
        <f t="shared" si="21"/>
        <v>15</v>
      </c>
      <c r="AD239" s="116">
        <f>((S239+AD$3*2)*(T239+AD$3*2)*(U239+0.2))</f>
        <v>9.6747999999999994</v>
      </c>
      <c r="AE239" s="116">
        <f>(($S239+AE$3*2)*($T239+AE$3*2)*($U239+0.2))</f>
        <v>14.177199999999999</v>
      </c>
      <c r="AF239" s="132">
        <v>500</v>
      </c>
      <c r="AG239" s="132"/>
    </row>
    <row r="240" spans="1:33" s="61" customFormat="1" x14ac:dyDescent="0.55000000000000004">
      <c r="A240" s="12" t="str">
        <f>VLOOKUP(B240,[1]матер!$B$4:$K$2150,10,FALSE)</f>
        <v>00-00000459</v>
      </c>
      <c r="B240" s="70" t="s">
        <v>288</v>
      </c>
      <c r="C240" s="65" t="s">
        <v>23</v>
      </c>
      <c r="D240" s="66">
        <v>1</v>
      </c>
      <c r="E240" s="67">
        <v>149700</v>
      </c>
      <c r="F240" s="69">
        <v>142215</v>
      </c>
      <c r="G240" s="68" t="s">
        <v>155</v>
      </c>
      <c r="H240" s="78"/>
      <c r="I240" s="67">
        <v>8</v>
      </c>
      <c r="J240" s="77"/>
      <c r="K240" s="67"/>
      <c r="L240" s="132">
        <v>1200</v>
      </c>
      <c r="M240" s="133" t="s">
        <v>155</v>
      </c>
      <c r="N240" s="116">
        <f t="shared" si="17"/>
        <v>74850</v>
      </c>
      <c r="O240" s="137">
        <v>21000</v>
      </c>
      <c r="P240" s="138">
        <v>8500</v>
      </c>
      <c r="Q240" s="132">
        <v>13500</v>
      </c>
      <c r="R240" s="132"/>
      <c r="S240" s="132">
        <v>1.5</v>
      </c>
      <c r="T240" s="132">
        <v>1.5</v>
      </c>
      <c r="U240" s="134">
        <v>2.78</v>
      </c>
      <c r="V240" s="116">
        <f t="shared" si="18"/>
        <v>4</v>
      </c>
      <c r="W240" s="116">
        <f t="shared" si="19"/>
        <v>2.8</v>
      </c>
      <c r="X240" s="116">
        <f>AD240-PI()*((($S240+T240)/2)^2)/4*$U240</f>
        <v>5.8451344879489611</v>
      </c>
      <c r="Y240" s="116">
        <f>AE240-PI()*((($S240+$T240)/2)^2)/4*$U240</f>
        <v>10.851534487948959</v>
      </c>
      <c r="Z240" s="116">
        <f>IFERROR(X240/(VLOOKUP($M240,$Y$362:$AA$379,2,FALSE)+VLOOKUP($M240,$Y$362:$AA$379,3,FALSE))*1200*VLOOKUP($M240,$Y$362:$AA$379,2,FALSE),0)</f>
        <v>438.38508659617207</v>
      </c>
      <c r="AA240" s="116">
        <f t="shared" si="20"/>
        <v>9</v>
      </c>
      <c r="AB240" s="116">
        <f>IFERROR(Y240/(VLOOKUP($M240,$Y$362:$AA$379,2,FALSE)+VLOOKUP($M240,$Y$362:$AA$379,3,FALSE))*1200*VLOOKUP($M240,$Y$362:$AA$379,2,FALSE),0)</f>
        <v>813.86508659617186</v>
      </c>
      <c r="AC240" s="116">
        <f t="shared" si="21"/>
        <v>17</v>
      </c>
      <c r="AD240" s="116">
        <f>((S240+AD$3*2)*(T240+AD$3*2)*(U240+0.2))</f>
        <v>10.7578</v>
      </c>
      <c r="AE240" s="116">
        <f>(($S240+AE$3*2)*($T240+AE$3*2)*($U240+0.2))</f>
        <v>15.764199999999997</v>
      </c>
      <c r="AF240" s="132">
        <v>600</v>
      </c>
      <c r="AG240" s="132"/>
    </row>
    <row r="241" spans="1:33" s="61" customFormat="1" x14ac:dyDescent="0.55000000000000004">
      <c r="A241" s="12" t="str">
        <f>VLOOKUP(B241,[1]матер!$B$4:$K$2150,10,FALSE)</f>
        <v>00-00000452</v>
      </c>
      <c r="B241" s="70" t="s">
        <v>289</v>
      </c>
      <c r="C241" s="65" t="s">
        <v>23</v>
      </c>
      <c r="D241" s="66">
        <v>1</v>
      </c>
      <c r="E241" s="67">
        <v>149900</v>
      </c>
      <c r="F241" s="69">
        <v>142405</v>
      </c>
      <c r="G241" s="68" t="s">
        <v>155</v>
      </c>
      <c r="H241" s="78"/>
      <c r="I241" s="67">
        <v>10</v>
      </c>
      <c r="J241" s="77"/>
      <c r="K241" s="67"/>
      <c r="L241" s="132">
        <v>600</v>
      </c>
      <c r="M241" s="133" t="s">
        <v>155</v>
      </c>
      <c r="N241" s="116">
        <f t="shared" si="17"/>
        <v>74950</v>
      </c>
      <c r="O241" s="137">
        <v>21000</v>
      </c>
      <c r="P241" s="138">
        <v>9500</v>
      </c>
      <c r="Q241" s="132">
        <v>14500</v>
      </c>
      <c r="R241" s="132"/>
      <c r="S241" s="132">
        <v>1.7</v>
      </c>
      <c r="T241" s="132">
        <v>1.7</v>
      </c>
      <c r="U241" s="134">
        <v>2.1800000000000002</v>
      </c>
      <c r="V241" s="116">
        <f t="shared" si="18"/>
        <v>5</v>
      </c>
      <c r="W241" s="116">
        <f t="shared" si="19"/>
        <v>3.6</v>
      </c>
      <c r="X241" s="116">
        <f>AD241-PI()*((($S241+T241)/2)^2)/4*$U241</f>
        <v>5.5476344909633992</v>
      </c>
      <c r="Y241" s="116">
        <f>AE241-PI()*((($S241+$T241)/2)^2)/4*$U241</f>
        <v>9.9268344909633974</v>
      </c>
      <c r="Z241" s="116">
        <f>IFERROR(X241/(VLOOKUP($M241,$Y$362:$AA$379,2,FALSE)+VLOOKUP($M241,$Y$362:$AA$379,3,FALSE))*1200*VLOOKUP($M241,$Y$362:$AA$379,2,FALSE),0)</f>
        <v>416.07258682225495</v>
      </c>
      <c r="AA241" s="116">
        <f t="shared" si="20"/>
        <v>9</v>
      </c>
      <c r="AB241" s="116">
        <f>IFERROR(Y241/(VLOOKUP($M241,$Y$362:$AA$379,2,FALSE)+VLOOKUP($M241,$Y$362:$AA$379,3,FALSE))*1200*VLOOKUP($M241,$Y$362:$AA$379,2,FALSE),0)</f>
        <v>744.51258682225478</v>
      </c>
      <c r="AC241" s="116">
        <f t="shared" si="21"/>
        <v>15</v>
      </c>
      <c r="AD241" s="116">
        <f>((S241+AD$3*2)*(T241+AD$3*2)*(U241+0.2))</f>
        <v>10.495800000000003</v>
      </c>
      <c r="AE241" s="116">
        <f>(($S241+AE$3*2)*($T241+AE$3*2)*($U241+0.2))</f>
        <v>14.875000000000002</v>
      </c>
      <c r="AF241" s="132">
        <v>500</v>
      </c>
      <c r="AG241" s="132"/>
    </row>
    <row r="242" spans="1:33" s="61" customFormat="1" x14ac:dyDescent="0.55000000000000004">
      <c r="A242" s="12" t="str">
        <f>VLOOKUP(B242,[1]матер!$B$4:$K$2150,10,FALSE)</f>
        <v>00-00000456</v>
      </c>
      <c r="B242" s="70" t="s">
        <v>290</v>
      </c>
      <c r="C242" s="65" t="s">
        <v>23</v>
      </c>
      <c r="D242" s="66">
        <v>1</v>
      </c>
      <c r="E242" s="67">
        <v>156900</v>
      </c>
      <c r="F242" s="69">
        <v>149055</v>
      </c>
      <c r="G242" s="68" t="s">
        <v>155</v>
      </c>
      <c r="H242" s="78"/>
      <c r="I242" s="67">
        <v>10</v>
      </c>
      <c r="J242" s="77"/>
      <c r="K242" s="67"/>
      <c r="L242" s="132">
        <v>900</v>
      </c>
      <c r="M242" s="133" t="s">
        <v>155</v>
      </c>
      <c r="N242" s="116">
        <f t="shared" si="17"/>
        <v>78450</v>
      </c>
      <c r="O242" s="137">
        <v>22000</v>
      </c>
      <c r="P242" s="138">
        <v>9500</v>
      </c>
      <c r="Q242" s="132">
        <v>14500</v>
      </c>
      <c r="R242" s="132"/>
      <c r="S242" s="132">
        <v>1.7</v>
      </c>
      <c r="T242" s="132">
        <v>1.7</v>
      </c>
      <c r="U242" s="134">
        <v>2.48</v>
      </c>
      <c r="V242" s="116">
        <f t="shared" si="18"/>
        <v>5</v>
      </c>
      <c r="W242" s="116">
        <f t="shared" si="19"/>
        <v>3.6</v>
      </c>
      <c r="X242" s="116">
        <f>AD242-PI()*((($S242+T242)/2)^2)/4*$U242</f>
        <v>6.1896942832978112</v>
      </c>
      <c r="Y242" s="116">
        <f>AE242-PI()*((($S242+$T242)/2)^2)/4*$U242</f>
        <v>11.12089428329781</v>
      </c>
      <c r="Z242" s="116">
        <f>IFERROR(X242/(VLOOKUP($M242,$Y$362:$AA$379,2,FALSE)+VLOOKUP($M242,$Y$362:$AA$379,3,FALSE))*1200*VLOOKUP($M242,$Y$362:$AA$379,2,FALSE),0)</f>
        <v>464.22707124733586</v>
      </c>
      <c r="AA242" s="116">
        <f t="shared" si="20"/>
        <v>10</v>
      </c>
      <c r="AB242" s="116">
        <f>IFERROR(Y242/(VLOOKUP($M242,$Y$362:$AA$379,2,FALSE)+VLOOKUP($M242,$Y$362:$AA$379,3,FALSE))*1200*VLOOKUP($M242,$Y$362:$AA$379,2,FALSE),0)</f>
        <v>834.06707124733578</v>
      </c>
      <c r="AC242" s="116">
        <f t="shared" si="21"/>
        <v>17</v>
      </c>
      <c r="AD242" s="116">
        <f>((S242+AD$3*2)*(T242+AD$3*2)*(U242+0.2))</f>
        <v>11.818800000000001</v>
      </c>
      <c r="AE242" s="116">
        <f>(($S242+AE$3*2)*($T242+AE$3*2)*($U242+0.2))</f>
        <v>16.75</v>
      </c>
      <c r="AF242" s="132">
        <v>500</v>
      </c>
      <c r="AG242" s="132"/>
    </row>
    <row r="243" spans="1:33" s="61" customFormat="1" x14ac:dyDescent="0.55000000000000004">
      <c r="A243" s="12" t="str">
        <f>VLOOKUP(B243,[1]матер!$B$4:$K$2150,10,FALSE)</f>
        <v>00-00000460</v>
      </c>
      <c r="B243" s="70" t="s">
        <v>291</v>
      </c>
      <c r="C243" s="65" t="s">
        <v>23</v>
      </c>
      <c r="D243" s="66">
        <v>1</v>
      </c>
      <c r="E243" s="67">
        <v>159800</v>
      </c>
      <c r="F243" s="69">
        <v>151810</v>
      </c>
      <c r="G243" s="68" t="s">
        <v>155</v>
      </c>
      <c r="H243" s="78"/>
      <c r="I243" s="67">
        <v>10</v>
      </c>
      <c r="J243" s="77"/>
      <c r="K243" s="67"/>
      <c r="L243" s="132">
        <v>1200</v>
      </c>
      <c r="M243" s="133" t="s">
        <v>155</v>
      </c>
      <c r="N243" s="116">
        <f t="shared" si="17"/>
        <v>79900</v>
      </c>
      <c r="O243" s="137">
        <v>24000</v>
      </c>
      <c r="P243" s="138">
        <v>9500</v>
      </c>
      <c r="Q243" s="132">
        <v>14500</v>
      </c>
      <c r="R243" s="132"/>
      <c r="S243" s="132">
        <v>1.7</v>
      </c>
      <c r="T243" s="132">
        <v>1.7</v>
      </c>
      <c r="U243" s="134">
        <v>2.78</v>
      </c>
      <c r="V243" s="116">
        <f t="shared" si="18"/>
        <v>5</v>
      </c>
      <c r="W243" s="116">
        <f t="shared" si="19"/>
        <v>3.6</v>
      </c>
      <c r="X243" s="116">
        <f>AD243-PI()*((($S243+T243)/2)^2)/4*$U243</f>
        <v>6.8317540756322224</v>
      </c>
      <c r="Y243" s="116">
        <f>AE243-PI()*((($S243+$T243)/2)^2)/4*$U243</f>
        <v>12.314954075632222</v>
      </c>
      <c r="Z243" s="116">
        <f>IFERROR(X243/(VLOOKUP($M243,$Y$362:$AA$379,2,FALSE)+VLOOKUP($M243,$Y$362:$AA$379,3,FALSE))*1200*VLOOKUP($M243,$Y$362:$AA$379,2,FALSE),0)</f>
        <v>512.38155567241665</v>
      </c>
      <c r="AA243" s="116">
        <f t="shared" si="20"/>
        <v>11</v>
      </c>
      <c r="AB243" s="116">
        <f>IFERROR(Y243/(VLOOKUP($M243,$Y$362:$AA$379,2,FALSE)+VLOOKUP($M243,$Y$362:$AA$379,3,FALSE))*1200*VLOOKUP($M243,$Y$362:$AA$379,2,FALSE),0)</f>
        <v>923.62155567241666</v>
      </c>
      <c r="AC243" s="116">
        <f t="shared" si="21"/>
        <v>19</v>
      </c>
      <c r="AD243" s="116">
        <f>((S243+AD$3*2)*(T243+AD$3*2)*(U243+0.2))</f>
        <v>13.1418</v>
      </c>
      <c r="AE243" s="116">
        <f>(($S243+AE$3*2)*($T243+AE$3*2)*($U243+0.2))</f>
        <v>18.625</v>
      </c>
      <c r="AF243" s="132">
        <v>600</v>
      </c>
      <c r="AG243" s="132"/>
    </row>
    <row r="244" spans="1:33" s="61" customFormat="1" x14ac:dyDescent="0.55000000000000004">
      <c r="A244" s="12" t="str">
        <f>VLOOKUP(B244,[1]матер!$B$4:$K$2150,10,FALSE)</f>
        <v>00-00000461</v>
      </c>
      <c r="B244" s="70" t="s">
        <v>292</v>
      </c>
      <c r="C244" s="65" t="s">
        <v>23</v>
      </c>
      <c r="D244" s="66">
        <v>1</v>
      </c>
      <c r="E244" s="67">
        <v>199600</v>
      </c>
      <c r="F244" s="69">
        <v>189620</v>
      </c>
      <c r="G244" s="68" t="s">
        <v>155</v>
      </c>
      <c r="H244" s="78"/>
      <c r="I244" s="67">
        <v>15</v>
      </c>
      <c r="J244" s="77"/>
      <c r="K244" s="67"/>
      <c r="L244" s="132">
        <v>600</v>
      </c>
      <c r="M244" s="133" t="s">
        <v>155</v>
      </c>
      <c r="N244" s="116">
        <f t="shared" ref="N244:N275" si="22">E244*VLOOKUP(M244,$B$362:$C$379,2,FALSE)</f>
        <v>99800</v>
      </c>
      <c r="O244" s="137">
        <v>24000</v>
      </c>
      <c r="P244" s="138">
        <v>10500</v>
      </c>
      <c r="Q244" s="132">
        <v>15500</v>
      </c>
      <c r="R244" s="132"/>
      <c r="S244" s="132">
        <v>2</v>
      </c>
      <c r="T244" s="132">
        <v>2</v>
      </c>
      <c r="U244" s="134">
        <v>2.1800000000000002</v>
      </c>
      <c r="V244" s="116">
        <f t="shared" si="18"/>
        <v>6</v>
      </c>
      <c r="W244" s="116">
        <f t="shared" si="19"/>
        <v>5</v>
      </c>
      <c r="X244" s="116">
        <f>AD244-PI()*((($S244+T244)/2)^2)/4*$U244</f>
        <v>6.8601280151742525</v>
      </c>
      <c r="Y244" s="116">
        <f>AE244-PI()*((($S244+$T244)/2)^2)/4*$U244</f>
        <v>11.810528015174249</v>
      </c>
      <c r="Z244" s="116">
        <f>IFERROR(X244/(VLOOKUP($M244,$Y$362:$AA$379,2,FALSE)+VLOOKUP($M244,$Y$362:$AA$379,3,FALSE))*1200*VLOOKUP($M244,$Y$362:$AA$379,2,FALSE),0)</f>
        <v>514.50960113806889</v>
      </c>
      <c r="AA244" s="116">
        <f t="shared" si="20"/>
        <v>11</v>
      </c>
      <c r="AB244" s="116">
        <f>IFERROR(Y244/(VLOOKUP($M244,$Y$362:$AA$379,2,FALSE)+VLOOKUP($M244,$Y$362:$AA$379,3,FALSE))*1200*VLOOKUP($M244,$Y$362:$AA$379,2,FALSE),0)</f>
        <v>885.78960113806863</v>
      </c>
      <c r="AC244" s="116">
        <f t="shared" si="21"/>
        <v>18</v>
      </c>
      <c r="AD244" s="116">
        <f>((S244+AD$3*2)*(T244+AD$3*2)*(U244+0.2))</f>
        <v>13.708800000000002</v>
      </c>
      <c r="AE244" s="116">
        <f>(($S244+AE$3*2)*($T244+AE$3*2)*($U244+0.2))</f>
        <v>18.659199999999998</v>
      </c>
      <c r="AF244" s="132">
        <v>500</v>
      </c>
      <c r="AG244" s="132"/>
    </row>
    <row r="245" spans="1:33" s="61" customFormat="1" x14ac:dyDescent="0.55000000000000004">
      <c r="A245" s="12" t="str">
        <f>VLOOKUP(B245,[1]матер!$B$4:$K$2150,10,FALSE)</f>
        <v>00-00000462</v>
      </c>
      <c r="B245" s="70" t="s">
        <v>293</v>
      </c>
      <c r="C245" s="65" t="s">
        <v>23</v>
      </c>
      <c r="D245" s="66">
        <v>1</v>
      </c>
      <c r="E245" s="67">
        <v>249000</v>
      </c>
      <c r="F245" s="69">
        <v>236550</v>
      </c>
      <c r="G245" s="68" t="s">
        <v>155</v>
      </c>
      <c r="H245" s="78"/>
      <c r="I245" s="67">
        <v>20</v>
      </c>
      <c r="J245" s="77"/>
      <c r="K245" s="67"/>
      <c r="L245" s="132">
        <v>600</v>
      </c>
      <c r="M245" s="133" t="s">
        <v>155</v>
      </c>
      <c r="N245" s="116">
        <f t="shared" si="22"/>
        <v>124500</v>
      </c>
      <c r="O245" s="137">
        <v>26000</v>
      </c>
      <c r="P245" s="138">
        <v>11500</v>
      </c>
      <c r="Q245" s="132">
        <v>16500</v>
      </c>
      <c r="R245" s="132"/>
      <c r="S245" s="132">
        <v>2</v>
      </c>
      <c r="T245" s="132">
        <v>2</v>
      </c>
      <c r="U245" s="134">
        <v>2.68</v>
      </c>
      <c r="V245" s="116">
        <f t="shared" si="18"/>
        <v>6</v>
      </c>
      <c r="W245" s="116">
        <f t="shared" si="19"/>
        <v>6.5</v>
      </c>
      <c r="X245" s="116">
        <f>AD245-PI()*((($S245+T245)/2)^2)/4*$U245</f>
        <v>8.1693316883793567</v>
      </c>
      <c r="Y245" s="116">
        <f>AE245-PI()*((($S245+$T245)/2)^2)/4*$U245</f>
        <v>14.159731688379354</v>
      </c>
      <c r="Z245" s="116">
        <f>IFERROR(X245/(VLOOKUP($M245,$Y$362:$AA$379,2,FALSE)+VLOOKUP($M245,$Y$362:$AA$379,3,FALSE))*1200*VLOOKUP($M245,$Y$362:$AA$379,2,FALSE),0)</f>
        <v>612.69987662845176</v>
      </c>
      <c r="AA245" s="116">
        <f t="shared" si="20"/>
        <v>13</v>
      </c>
      <c r="AB245" s="116">
        <f>IFERROR(Y245/(VLOOKUP($M245,$Y$362:$AA$379,2,FALSE)+VLOOKUP($M245,$Y$362:$AA$379,3,FALSE))*1200*VLOOKUP($M245,$Y$362:$AA$379,2,FALSE),0)</f>
        <v>1061.9798766284516</v>
      </c>
      <c r="AC245" s="116">
        <f t="shared" si="21"/>
        <v>22</v>
      </c>
      <c r="AD245" s="116">
        <f>((S245+AD$3*2)*(T245+AD$3*2)*(U245+0.2))</f>
        <v>16.588800000000003</v>
      </c>
      <c r="AE245" s="116">
        <f>(($S245+AE$3*2)*($T245+AE$3*2)*($U245+0.2))</f>
        <v>22.5792</v>
      </c>
      <c r="AF245" s="132">
        <v>500</v>
      </c>
      <c r="AG245" s="132"/>
    </row>
    <row r="246" spans="1:33" s="72" customFormat="1" x14ac:dyDescent="0.55000000000000004">
      <c r="A246" s="12" t="str">
        <f>VLOOKUP(B246,[1]матер!$B$4:$K$2150,10,FALSE)</f>
        <v>00-00001978</v>
      </c>
      <c r="B246" s="75" t="s">
        <v>294</v>
      </c>
      <c r="C246" s="74" t="s">
        <v>23</v>
      </c>
      <c r="D246" s="76">
        <v>1</v>
      </c>
      <c r="E246" s="77">
        <v>64900.000000000007</v>
      </c>
      <c r="F246" s="80">
        <v>64900.000000000007</v>
      </c>
      <c r="G246" s="79" t="s">
        <v>295</v>
      </c>
      <c r="H246" s="89">
        <v>0.35</v>
      </c>
      <c r="I246" s="89">
        <v>2</v>
      </c>
      <c r="J246" s="89"/>
      <c r="K246" s="90"/>
      <c r="L246" s="145">
        <v>320</v>
      </c>
      <c r="M246" s="133" t="s">
        <v>157</v>
      </c>
      <c r="N246" s="116">
        <f t="shared" si="22"/>
        <v>53218.000000000007</v>
      </c>
      <c r="O246" s="146">
        <v>14000</v>
      </c>
      <c r="P246" s="138">
        <v>7500</v>
      </c>
      <c r="Q246" s="132">
        <v>12500</v>
      </c>
      <c r="R246" s="132"/>
      <c r="S246" s="132">
        <v>1.4</v>
      </c>
      <c r="T246" s="132">
        <v>1.1000000000000001</v>
      </c>
      <c r="U246" s="132">
        <v>1.67</v>
      </c>
      <c r="V246" s="147">
        <f t="shared" ref="V246:V277" si="23">ROUNDUP((S246+T246)*2/1.2,0)</f>
        <v>5</v>
      </c>
      <c r="W246" s="116">
        <f>(S246-AG246*2)*T246*(U246-L246/1000+IF(J246="Н",0.7,0))</f>
        <v>1.6631999999999998</v>
      </c>
      <c r="X246" s="116">
        <f>(AD246-($S246-$AG246*2)*$T246*($U246-0.1))</f>
        <v>2.3293600000000003</v>
      </c>
      <c r="Y246" s="116">
        <f>(AE246-($S246-$AG246*2)*$T246*($U246-0.1))</f>
        <v>4.8875200000000003</v>
      </c>
      <c r="Z246" s="116">
        <f>IFERROR(X246/(VLOOKUP($M246,$Y$362:$AA$379,2,FALSE)+VLOOKUP($M246,$Y$362:$AA$379,3,FALSE))*1200*VLOOKUP($M246,$Y$362:$AA$379,2,FALSE),0)</f>
        <v>0</v>
      </c>
      <c r="AA246" s="116">
        <f t="shared" si="20"/>
        <v>0</v>
      </c>
      <c r="AB246" s="116"/>
      <c r="AC246" s="116"/>
      <c r="AD246" s="116">
        <f>(($S246-$AG246*2+IF($AG246&lt;AD$3,AD$3,$AG246)*2)*($T246+AD$3*2)*($U246+0.2))</f>
        <v>4.2636000000000003</v>
      </c>
      <c r="AE246" s="116">
        <f>(($S246-$AG246*2+IF($AG246&lt;AE$3,AE$3,$AG246)*2)*($T246+AE$3*2)*($U246+0.2))</f>
        <v>6.8217600000000003</v>
      </c>
      <c r="AF246" s="132">
        <v>500</v>
      </c>
      <c r="AG246" s="132">
        <v>0.14000000000000001</v>
      </c>
    </row>
    <row r="247" spans="1:33" s="72" customFormat="1" x14ac:dyDescent="0.55000000000000004">
      <c r="A247" s="12" t="str">
        <f>VLOOKUP(B247,[1]матер!$B$4:$K$2150,10,FALSE)</f>
        <v>00-00001979</v>
      </c>
      <c r="B247" s="75" t="s">
        <v>296</v>
      </c>
      <c r="C247" s="74" t="s">
        <v>23</v>
      </c>
      <c r="D247" s="76">
        <v>1</v>
      </c>
      <c r="E247" s="77">
        <v>71100</v>
      </c>
      <c r="F247" s="80">
        <v>71100</v>
      </c>
      <c r="G247" s="79" t="s">
        <v>295</v>
      </c>
      <c r="H247" s="89">
        <v>0.35</v>
      </c>
      <c r="I247" s="89">
        <v>2</v>
      </c>
      <c r="J247" s="89"/>
      <c r="K247" s="90" t="s">
        <v>367</v>
      </c>
      <c r="L247" s="145">
        <v>320</v>
      </c>
      <c r="M247" s="133" t="s">
        <v>157</v>
      </c>
      <c r="N247" s="116">
        <f t="shared" si="22"/>
        <v>58302.000000000007</v>
      </c>
      <c r="O247" s="146">
        <v>14000</v>
      </c>
      <c r="P247" s="138">
        <v>7500</v>
      </c>
      <c r="Q247" s="132">
        <v>12500</v>
      </c>
      <c r="R247" s="132"/>
      <c r="S247" s="132">
        <v>1.8</v>
      </c>
      <c r="T247" s="132">
        <v>1.1000000000000001</v>
      </c>
      <c r="U247" s="132">
        <v>1.67</v>
      </c>
      <c r="V247" s="147">
        <f t="shared" si="23"/>
        <v>5</v>
      </c>
      <c r="W247" s="116">
        <f>(S247-AG247*2)*T247*(U247-L247/1000+IF(J247="Н",0.7,0))</f>
        <v>2.2572000000000001</v>
      </c>
      <c r="X247" s="116">
        <f>(AD247-($S247-$AG247*2)*$T247*($U247-0.1))</f>
        <v>2.7605599999999995</v>
      </c>
      <c r="Y247" s="116">
        <f>(AE247-($S247-$AG247*2)*$T247*($U247-0.1))</f>
        <v>5.6179200000000016</v>
      </c>
      <c r="Z247" s="116"/>
      <c r="AA247" s="116"/>
      <c r="AB247" s="116"/>
      <c r="AC247" s="116"/>
      <c r="AD247" s="116">
        <f>(($S247-$AG247*2+IF($AG247&lt;AD$3,AD$3,$AG247)*2)*($T247+AD$3*2)*($U247+0.2))</f>
        <v>5.3855999999999993</v>
      </c>
      <c r="AE247" s="116">
        <f>(($S247-$AG247*2+IF($AG247&lt;AE$3,AE$3,$AG247)*2)*($T247+AE$3*2)*($U247+0.2))</f>
        <v>8.2429600000000018</v>
      </c>
      <c r="AF247" s="132">
        <v>500</v>
      </c>
      <c r="AG247" s="132">
        <v>0.14000000000000001</v>
      </c>
    </row>
    <row r="248" spans="1:33" s="72" customFormat="1" x14ac:dyDescent="0.55000000000000004">
      <c r="A248" s="12" t="str">
        <f>VLOOKUP(B248,[1]матер!$B$4:$K$2150,10,FALSE)</f>
        <v>00-00001980</v>
      </c>
      <c r="B248" s="75" t="s">
        <v>297</v>
      </c>
      <c r="C248" s="74" t="s">
        <v>23</v>
      </c>
      <c r="D248" s="76">
        <v>1</v>
      </c>
      <c r="E248" s="77">
        <v>72000</v>
      </c>
      <c r="F248" s="80">
        <v>72000</v>
      </c>
      <c r="G248" s="79" t="s">
        <v>295</v>
      </c>
      <c r="H248" s="89">
        <v>0.5</v>
      </c>
      <c r="I248" s="89">
        <v>3</v>
      </c>
      <c r="J248" s="89"/>
      <c r="K248" s="90"/>
      <c r="L248" s="145">
        <v>320</v>
      </c>
      <c r="M248" s="133" t="s">
        <v>157</v>
      </c>
      <c r="N248" s="116">
        <f t="shared" si="22"/>
        <v>59040.000000000007</v>
      </c>
      <c r="O248" s="146">
        <v>14000</v>
      </c>
      <c r="P248" s="138">
        <v>7500</v>
      </c>
      <c r="Q248" s="132">
        <v>12500</v>
      </c>
      <c r="R248" s="132"/>
      <c r="S248" s="132">
        <v>1.65</v>
      </c>
      <c r="T248" s="132">
        <v>1.1000000000000001</v>
      </c>
      <c r="U248" s="132">
        <v>1.67</v>
      </c>
      <c r="V248" s="147">
        <f t="shared" si="23"/>
        <v>5</v>
      </c>
      <c r="W248" s="116">
        <f>(S248-AG248*2)*T248*(U248-L248/1000+IF(J248="Н",0.7,0))</f>
        <v>2.0344499999999996</v>
      </c>
      <c r="X248" s="116">
        <f>(AD248-($S248-$AG248*2)*$T248*($U248-0.1))</f>
        <v>2.5988600000000006</v>
      </c>
      <c r="Y248" s="116">
        <f>(AE248-($S248-$AG248*2)*$T248*($U248-0.1))</f>
        <v>5.3440200000000004</v>
      </c>
      <c r="Z248" s="116"/>
      <c r="AA248" s="116"/>
      <c r="AB248" s="116"/>
      <c r="AC248" s="116"/>
      <c r="AD248" s="116">
        <f>(($S248-$AG248*2+IF($AG248&lt;AD$3,AD$3,$AG248)*2)*($T248+AD$3*2)*($U248+0.2))</f>
        <v>4.9648500000000002</v>
      </c>
      <c r="AE248" s="116">
        <f>(($S248-$AG248*2+IF($AG248&lt;AE$3,AE$3,$AG248)*2)*($T248+AE$3*2)*($U248+0.2))</f>
        <v>7.7100099999999996</v>
      </c>
      <c r="AF248" s="132">
        <v>500</v>
      </c>
      <c r="AG248" s="132">
        <v>0.14000000000000001</v>
      </c>
    </row>
    <row r="249" spans="1:33" s="72" customFormat="1" x14ac:dyDescent="0.55000000000000004">
      <c r="A249" s="12" t="str">
        <f>VLOOKUP(B249,[1]матер!$B$4:$K$2150,10,FALSE)</f>
        <v>00-00001981</v>
      </c>
      <c r="B249" s="75" t="s">
        <v>298</v>
      </c>
      <c r="C249" s="74" t="s">
        <v>23</v>
      </c>
      <c r="D249" s="76">
        <v>1</v>
      </c>
      <c r="E249" s="77">
        <v>79900</v>
      </c>
      <c r="F249" s="80">
        <v>79900</v>
      </c>
      <c r="G249" s="79" t="s">
        <v>295</v>
      </c>
      <c r="H249" s="89">
        <v>0.5</v>
      </c>
      <c r="I249" s="89">
        <v>3</v>
      </c>
      <c r="J249" s="89"/>
      <c r="K249" s="90" t="s">
        <v>367</v>
      </c>
      <c r="L249" s="145">
        <v>320</v>
      </c>
      <c r="M249" s="133" t="s">
        <v>157</v>
      </c>
      <c r="N249" s="116">
        <f t="shared" si="22"/>
        <v>65518.000000000007</v>
      </c>
      <c r="O249" s="146">
        <v>14000</v>
      </c>
      <c r="P249" s="138">
        <v>7500</v>
      </c>
      <c r="Q249" s="132">
        <v>12500</v>
      </c>
      <c r="R249" s="132"/>
      <c r="S249" s="139">
        <v>2.1</v>
      </c>
      <c r="T249" s="139">
        <v>1.1000000000000001</v>
      </c>
      <c r="U249" s="139">
        <v>1.67</v>
      </c>
      <c r="V249" s="147">
        <f t="shared" si="23"/>
        <v>6</v>
      </c>
      <c r="W249" s="116">
        <f>(S249-AG249*2)*T249*(U249-L249/1000+IF(J249="Н",0.7,0))</f>
        <v>2.7027000000000001</v>
      </c>
      <c r="X249" s="116">
        <f>(AD249-($S249-$AG249*2)*$T249*($U249-0.1))</f>
        <v>3.0839600000000003</v>
      </c>
      <c r="Y249" s="116">
        <f>(AE249-($S249-$AG249*2)*$T249*($U249-0.1))</f>
        <v>6.1657200000000012</v>
      </c>
      <c r="Z249" s="116"/>
      <c r="AA249" s="116"/>
      <c r="AB249" s="116"/>
      <c r="AC249" s="116"/>
      <c r="AD249" s="116">
        <f>(($S249-$AG249*2+IF($AG249&lt;AD$3,AD$3,$AG249)*2)*($T249+AD$3*2)*($U249+0.2))</f>
        <v>6.2271000000000001</v>
      </c>
      <c r="AE249" s="116">
        <f>(($S249-$AG249*2+IF($AG249&lt;AE$3,AE$3,$AG249)*2)*($T249+AE$3*2)*($U249+0.2))</f>
        <v>9.308860000000001</v>
      </c>
      <c r="AF249" s="132">
        <v>500</v>
      </c>
      <c r="AG249" s="132">
        <v>0.14000000000000001</v>
      </c>
    </row>
    <row r="250" spans="1:33" s="72" customFormat="1" x14ac:dyDescent="0.55000000000000004">
      <c r="A250" s="12" t="str">
        <f>VLOOKUP(B250,[1]матер!$B$4:$K$2150,10,FALSE)</f>
        <v>00-00001982</v>
      </c>
      <c r="B250" s="75" t="s">
        <v>299</v>
      </c>
      <c r="C250" s="74" t="s">
        <v>23</v>
      </c>
      <c r="D250" s="76">
        <v>1</v>
      </c>
      <c r="E250" s="77">
        <v>83900</v>
      </c>
      <c r="F250" s="80">
        <v>83900</v>
      </c>
      <c r="G250" s="79" t="s">
        <v>295</v>
      </c>
      <c r="H250" s="89">
        <v>0.5</v>
      </c>
      <c r="I250" s="89">
        <v>3</v>
      </c>
      <c r="J250" s="89"/>
      <c r="K250" s="90"/>
      <c r="L250" s="145">
        <v>620</v>
      </c>
      <c r="M250" s="133" t="s">
        <v>157</v>
      </c>
      <c r="N250" s="116">
        <f t="shared" si="22"/>
        <v>68798</v>
      </c>
      <c r="O250" s="146">
        <v>15000</v>
      </c>
      <c r="P250" s="138">
        <v>7500</v>
      </c>
      <c r="Q250" s="132">
        <v>12500</v>
      </c>
      <c r="R250" s="132"/>
      <c r="S250" s="139">
        <v>1.65</v>
      </c>
      <c r="T250" s="139">
        <v>1.1000000000000001</v>
      </c>
      <c r="U250" s="139">
        <v>1.97</v>
      </c>
      <c r="V250" s="147">
        <f t="shared" si="23"/>
        <v>5</v>
      </c>
      <c r="W250" s="116">
        <f>(S250-AG250*2)*T250*(U250-L250/1000+IF(J250="Н",0.7,0))</f>
        <v>2.0344500000000001</v>
      </c>
      <c r="X250" s="116">
        <f>(AD250-($S250-$AG250*2)*$T250*($U250-0.1))</f>
        <v>2.9432600000000004</v>
      </c>
      <c r="Y250" s="116">
        <f>(AE250-($S250-$AG250*2)*$T250*($U250-0.1))</f>
        <v>6.128820000000001</v>
      </c>
      <c r="Z250" s="116"/>
      <c r="AA250" s="116"/>
      <c r="AB250" s="116"/>
      <c r="AC250" s="116"/>
      <c r="AD250" s="116">
        <f>(($S250-$AG250*2+IF($AG250&lt;AD$3,AD$3,$AG250)*2)*($T250+AD$3*2)*($U250+0.2))</f>
        <v>5.7613500000000002</v>
      </c>
      <c r="AE250" s="116">
        <f>(($S250-$AG250*2+IF($AG250&lt;AE$3,AE$3,$AG250)*2)*($T250+AE$3*2)*($U250+0.2))</f>
        <v>8.9469100000000008</v>
      </c>
      <c r="AF250" s="132">
        <v>500</v>
      </c>
      <c r="AG250" s="132">
        <v>0.14000000000000001</v>
      </c>
    </row>
    <row r="251" spans="1:33" s="72" customFormat="1" x14ac:dyDescent="0.55000000000000004">
      <c r="A251" s="12" t="str">
        <f>VLOOKUP(B251,[1]матер!$B$4:$K$2150,10,FALSE)</f>
        <v>00-00001983</v>
      </c>
      <c r="B251" s="75" t="s">
        <v>300</v>
      </c>
      <c r="C251" s="74" t="s">
        <v>23</v>
      </c>
      <c r="D251" s="76">
        <v>1</v>
      </c>
      <c r="E251" s="77">
        <v>92000</v>
      </c>
      <c r="F251" s="80">
        <v>92000</v>
      </c>
      <c r="G251" s="79" t="s">
        <v>295</v>
      </c>
      <c r="H251" s="89">
        <v>0.5</v>
      </c>
      <c r="I251" s="89">
        <v>3</v>
      </c>
      <c r="J251" s="89"/>
      <c r="K251" s="90" t="s">
        <v>367</v>
      </c>
      <c r="L251" s="145">
        <v>620</v>
      </c>
      <c r="M251" s="133" t="s">
        <v>157</v>
      </c>
      <c r="N251" s="116">
        <f t="shared" si="22"/>
        <v>75440</v>
      </c>
      <c r="O251" s="146">
        <v>15000</v>
      </c>
      <c r="P251" s="138">
        <v>7500</v>
      </c>
      <c r="Q251" s="132">
        <v>12500</v>
      </c>
      <c r="R251" s="132"/>
      <c r="S251" s="139">
        <v>2.1</v>
      </c>
      <c r="T251" s="139">
        <v>1.1000000000000001</v>
      </c>
      <c r="U251" s="139">
        <v>1.97</v>
      </c>
      <c r="V251" s="147">
        <f t="shared" si="23"/>
        <v>6</v>
      </c>
      <c r="W251" s="116">
        <f>(S251-AG251*2)*T251*(U251-L251/1000+IF(J251="Н",0.7,0))</f>
        <v>2.7027000000000005</v>
      </c>
      <c r="X251" s="116">
        <f>(AD251-($S251-$AG251*2)*$T251*($U251-0.1))</f>
        <v>3.4823599999999995</v>
      </c>
      <c r="Y251" s="116">
        <f>(AE251-($S251-$AG251*2)*$T251*($U251-0.1))</f>
        <v>7.0585199999999997</v>
      </c>
      <c r="Z251" s="116"/>
      <c r="AA251" s="116"/>
      <c r="AB251" s="116"/>
      <c r="AC251" s="116"/>
      <c r="AD251" s="116">
        <f>(($S251-$AG251*2+IF($AG251&lt;AD$3,AD$3,$AG251)*2)*($T251+AD$3*2)*($U251+0.2))</f>
        <v>7.2260999999999997</v>
      </c>
      <c r="AE251" s="116">
        <f>(($S251-$AG251*2+IF($AG251&lt;AE$3,AE$3,$AG251)*2)*($T251+AE$3*2)*($U251+0.2))</f>
        <v>10.80226</v>
      </c>
      <c r="AF251" s="132">
        <v>500</v>
      </c>
      <c r="AG251" s="132">
        <v>0.14000000000000001</v>
      </c>
    </row>
    <row r="252" spans="1:33" s="72" customFormat="1" x14ac:dyDescent="0.55000000000000004">
      <c r="A252" s="12" t="str">
        <f>VLOOKUP(B252,[1]матер!$B$4:$K$2150,10,FALSE)</f>
        <v>00-00001984</v>
      </c>
      <c r="B252" s="75" t="s">
        <v>301</v>
      </c>
      <c r="C252" s="74" t="s">
        <v>23</v>
      </c>
      <c r="D252" s="76">
        <v>1</v>
      </c>
      <c r="E252" s="77">
        <v>79900</v>
      </c>
      <c r="F252" s="80">
        <v>79900</v>
      </c>
      <c r="G252" s="79" t="s">
        <v>295</v>
      </c>
      <c r="H252" s="89">
        <v>0.5</v>
      </c>
      <c r="I252" s="89">
        <v>3</v>
      </c>
      <c r="J252" s="89" t="s">
        <v>367</v>
      </c>
      <c r="K252" s="90"/>
      <c r="L252" s="145">
        <v>1020</v>
      </c>
      <c r="M252" s="133" t="s">
        <v>157</v>
      </c>
      <c r="N252" s="116">
        <f t="shared" si="22"/>
        <v>65518.000000000007</v>
      </c>
      <c r="O252" s="146">
        <v>14000</v>
      </c>
      <c r="P252" s="138">
        <v>9500</v>
      </c>
      <c r="Q252" s="132">
        <v>14500</v>
      </c>
      <c r="R252" s="132"/>
      <c r="S252" s="139">
        <v>2.1</v>
      </c>
      <c r="T252" s="139">
        <v>1.1000000000000001</v>
      </c>
      <c r="U252" s="139">
        <v>1.67</v>
      </c>
      <c r="V252" s="147">
        <f t="shared" si="23"/>
        <v>6</v>
      </c>
      <c r="W252" s="116">
        <f>(S252-AG252*2)*T252*(U252-L252/1000+IF(J252="Н",0.7,0))</f>
        <v>2.7027000000000001</v>
      </c>
      <c r="X252" s="116">
        <f>(AD252-($S252-$AG252*2)*$T252*($U252-0.1))</f>
        <v>3.0839600000000003</v>
      </c>
      <c r="Y252" s="116">
        <f>(AE252-($S252-$AG252*2)*$T252*($U252-0.1))</f>
        <v>6.1657200000000012</v>
      </c>
      <c r="Z252" s="116"/>
      <c r="AA252" s="116"/>
      <c r="AB252" s="116"/>
      <c r="AC252" s="116"/>
      <c r="AD252" s="116">
        <f>(($S252-$AG252*2+IF($AG252&lt;AD$3,AD$3,$AG252)*2)*($T252+AD$3*2)*($U252+0.2))</f>
        <v>6.2271000000000001</v>
      </c>
      <c r="AE252" s="116">
        <f>(($S252-$AG252*2+IF($AG252&lt;AE$3,AE$3,$AG252)*2)*($T252+AE$3*2)*($U252+0.2))</f>
        <v>9.308860000000001</v>
      </c>
      <c r="AF252" s="132">
        <v>500</v>
      </c>
      <c r="AG252" s="132">
        <v>0.14000000000000001</v>
      </c>
    </row>
    <row r="253" spans="1:33" s="72" customFormat="1" x14ac:dyDescent="0.55000000000000004">
      <c r="A253" s="12" t="str">
        <f>VLOOKUP(B253,[1]матер!$B$4:$K$2150,10,FALSE)</f>
        <v>00-00001985</v>
      </c>
      <c r="B253" s="75" t="s">
        <v>302</v>
      </c>
      <c r="C253" s="74" t="s">
        <v>23</v>
      </c>
      <c r="D253" s="76">
        <v>1</v>
      </c>
      <c r="E253" s="77">
        <v>92000</v>
      </c>
      <c r="F253" s="80">
        <v>92000</v>
      </c>
      <c r="G253" s="79" t="s">
        <v>295</v>
      </c>
      <c r="H253" s="89">
        <v>0.5</v>
      </c>
      <c r="I253" s="89">
        <v>3</v>
      </c>
      <c r="J253" s="89" t="s">
        <v>367</v>
      </c>
      <c r="K253" s="90"/>
      <c r="L253" s="145">
        <v>1320</v>
      </c>
      <c r="M253" s="133" t="s">
        <v>157</v>
      </c>
      <c r="N253" s="116">
        <f t="shared" si="22"/>
        <v>75440</v>
      </c>
      <c r="O253" s="146">
        <v>15000</v>
      </c>
      <c r="P253" s="138">
        <v>9500</v>
      </c>
      <c r="Q253" s="132">
        <v>14500</v>
      </c>
      <c r="R253" s="132"/>
      <c r="S253" s="139">
        <v>2.1</v>
      </c>
      <c r="T253" s="139">
        <v>1.1000000000000001</v>
      </c>
      <c r="U253" s="139">
        <v>1.97</v>
      </c>
      <c r="V253" s="147">
        <f t="shared" si="23"/>
        <v>6</v>
      </c>
      <c r="W253" s="116">
        <f>(S253-AG253*2)*T253*(U253-L253/1000+IF(J253="Н",0.7,0))</f>
        <v>2.7027000000000001</v>
      </c>
      <c r="X253" s="116">
        <f>(AD253-($S253-$AG253*2)*$T253*($U253-0.1))</f>
        <v>3.4823599999999995</v>
      </c>
      <c r="Y253" s="116">
        <f>(AE253-($S253-$AG253*2)*$T253*($U253-0.1))</f>
        <v>7.0585199999999997</v>
      </c>
      <c r="Z253" s="116"/>
      <c r="AA253" s="116"/>
      <c r="AB253" s="116"/>
      <c r="AC253" s="116"/>
      <c r="AD253" s="116">
        <f>(($S253-$AG253*2+IF($AG253&lt;AD$3,AD$3,$AG253)*2)*($T253+AD$3*2)*($U253+0.2))</f>
        <v>7.2260999999999997</v>
      </c>
      <c r="AE253" s="116">
        <f>(($S253-$AG253*2+IF($AG253&lt;AE$3,AE$3,$AG253)*2)*($T253+AE$3*2)*($U253+0.2))</f>
        <v>10.80226</v>
      </c>
      <c r="AF253" s="132">
        <v>700</v>
      </c>
      <c r="AG253" s="132">
        <v>0.14000000000000001</v>
      </c>
    </row>
    <row r="254" spans="1:33" s="72" customFormat="1" x14ac:dyDescent="0.55000000000000004">
      <c r="A254" s="12" t="str">
        <f>VLOOKUP(B254,[1]матер!$B$4:$K$2150,10,FALSE)</f>
        <v>00-00001986</v>
      </c>
      <c r="B254" s="75" t="s">
        <v>303</v>
      </c>
      <c r="C254" s="74" t="s">
        <v>23</v>
      </c>
      <c r="D254" s="76">
        <v>1</v>
      </c>
      <c r="E254" s="77">
        <v>87800</v>
      </c>
      <c r="F254" s="80">
        <v>87800</v>
      </c>
      <c r="G254" s="79" t="s">
        <v>295</v>
      </c>
      <c r="H254" s="89">
        <v>0.5</v>
      </c>
      <c r="I254" s="89">
        <v>3</v>
      </c>
      <c r="J254" s="89" t="s">
        <v>367</v>
      </c>
      <c r="K254" s="90" t="s">
        <v>367</v>
      </c>
      <c r="L254" s="145">
        <v>1020</v>
      </c>
      <c r="M254" s="133" t="s">
        <v>157</v>
      </c>
      <c r="N254" s="116">
        <f t="shared" si="22"/>
        <v>71996</v>
      </c>
      <c r="O254" s="146">
        <v>14000</v>
      </c>
      <c r="P254" s="138">
        <v>9500</v>
      </c>
      <c r="Q254" s="132">
        <v>14500</v>
      </c>
      <c r="R254" s="132"/>
      <c r="S254" s="139">
        <v>2.5</v>
      </c>
      <c r="T254" s="139">
        <v>1.1000000000000001</v>
      </c>
      <c r="U254" s="139">
        <v>1.67</v>
      </c>
      <c r="V254" s="147">
        <f t="shared" si="23"/>
        <v>6</v>
      </c>
      <c r="W254" s="116">
        <f>(S254-AG254*2)*T254*(U254-L254/1000+IF(J254="Н",0.7,0))</f>
        <v>3.2966999999999995</v>
      </c>
      <c r="X254" s="116">
        <f>(AD254-($S254-$AG254*2)*$T254*($U254-0.1))</f>
        <v>3.5151599999999998</v>
      </c>
      <c r="Y254" s="116">
        <f>(AE254-($S254-$AG254*2)*$T254*($U254-0.1))</f>
        <v>6.8961199999999989</v>
      </c>
      <c r="Z254" s="116"/>
      <c r="AA254" s="116"/>
      <c r="AB254" s="116"/>
      <c r="AC254" s="116"/>
      <c r="AD254" s="116">
        <f>(($S254-$AG254*2+IF($AG254&lt;AD$3,AD$3,$AG254)*2)*($T254+AD$3*2)*($U254+0.2))</f>
        <v>7.3490999999999991</v>
      </c>
      <c r="AE254" s="116">
        <f>(($S254-$AG254*2+IF($AG254&lt;AE$3,AE$3,$AG254)*2)*($T254+AE$3*2)*($U254+0.2))</f>
        <v>10.730059999999998</v>
      </c>
      <c r="AF254" s="132">
        <v>500</v>
      </c>
      <c r="AG254" s="132">
        <v>0.14000000000000001</v>
      </c>
    </row>
    <row r="255" spans="1:33" s="72" customFormat="1" x14ac:dyDescent="0.55000000000000004">
      <c r="A255" s="12" t="str">
        <f>VLOOKUP(B255,[1]матер!$B$4:$K$2150,10,FALSE)</f>
        <v>00-00001987</v>
      </c>
      <c r="B255" s="75" t="s">
        <v>304</v>
      </c>
      <c r="C255" s="74" t="s">
        <v>23</v>
      </c>
      <c r="D255" s="76">
        <v>1</v>
      </c>
      <c r="E255" s="77">
        <v>100100</v>
      </c>
      <c r="F255" s="80">
        <v>100100</v>
      </c>
      <c r="G255" s="79" t="s">
        <v>295</v>
      </c>
      <c r="H255" s="89">
        <v>0.5</v>
      </c>
      <c r="I255" s="89">
        <v>3</v>
      </c>
      <c r="J255" s="89" t="s">
        <v>367</v>
      </c>
      <c r="K255" s="90" t="s">
        <v>367</v>
      </c>
      <c r="L255" s="145">
        <v>1320</v>
      </c>
      <c r="M255" s="133" t="s">
        <v>157</v>
      </c>
      <c r="N255" s="116">
        <f t="shared" si="22"/>
        <v>82082</v>
      </c>
      <c r="O255" s="146">
        <v>15000</v>
      </c>
      <c r="P255" s="138">
        <v>9500</v>
      </c>
      <c r="Q255" s="132">
        <v>14500</v>
      </c>
      <c r="R255" s="132"/>
      <c r="S255" s="139">
        <v>2.5</v>
      </c>
      <c r="T255" s="139">
        <v>1.1000000000000001</v>
      </c>
      <c r="U255" s="139">
        <v>1.97</v>
      </c>
      <c r="V255" s="147">
        <f t="shared" si="23"/>
        <v>6</v>
      </c>
      <c r="W255" s="116">
        <f>(S255-AG255*2)*T255*(U255-L255/1000+IF(J255="Н",0.7,0))</f>
        <v>3.2966999999999995</v>
      </c>
      <c r="X255" s="116">
        <f>(AD255-($S255-$AG255*2)*$T255*($U255-0.1))</f>
        <v>3.9615599999999995</v>
      </c>
      <c r="Y255" s="116">
        <f>(AE255-($S255-$AG255*2)*$T255*($U255-0.1))</f>
        <v>7.8849200000000002</v>
      </c>
      <c r="Z255" s="116"/>
      <c r="AA255" s="116"/>
      <c r="AB255" s="116"/>
      <c r="AC255" s="116"/>
      <c r="AD255" s="116">
        <f>(($S255-$AG255*2+IF($AG255&lt;AD$3,AD$3,$AG255)*2)*($T255+AD$3*2)*($U255+0.2))</f>
        <v>8.5280999999999985</v>
      </c>
      <c r="AE255" s="116">
        <f>(($S255-$AG255*2+IF($AG255&lt;AE$3,AE$3,$AG255)*2)*($T255+AE$3*2)*($U255+0.2))</f>
        <v>12.451459999999999</v>
      </c>
      <c r="AF255" s="132">
        <v>700</v>
      </c>
      <c r="AG255" s="132">
        <v>0.14000000000000001</v>
      </c>
    </row>
    <row r="256" spans="1:33" s="72" customFormat="1" x14ac:dyDescent="0.55000000000000004">
      <c r="A256" s="12" t="str">
        <f>VLOOKUP(B256,[1]матер!$B$4:$K$2150,10,FALSE)</f>
        <v>00-00001988</v>
      </c>
      <c r="B256" s="75" t="s">
        <v>305</v>
      </c>
      <c r="C256" s="74" t="s">
        <v>23</v>
      </c>
      <c r="D256" s="76">
        <v>1</v>
      </c>
      <c r="E256" s="77">
        <v>82900</v>
      </c>
      <c r="F256" s="80">
        <v>82900</v>
      </c>
      <c r="G256" s="79" t="s">
        <v>295</v>
      </c>
      <c r="H256" s="89">
        <v>0.75</v>
      </c>
      <c r="I256" s="89">
        <v>4</v>
      </c>
      <c r="J256" s="89"/>
      <c r="K256" s="90"/>
      <c r="L256" s="145">
        <v>320</v>
      </c>
      <c r="M256" s="133" t="s">
        <v>157</v>
      </c>
      <c r="N256" s="116">
        <f t="shared" si="22"/>
        <v>67978</v>
      </c>
      <c r="O256" s="146">
        <v>14000</v>
      </c>
      <c r="P256" s="138">
        <v>7500</v>
      </c>
      <c r="Q256" s="132">
        <v>12500</v>
      </c>
      <c r="R256" s="132"/>
      <c r="S256" s="139">
        <v>1.9</v>
      </c>
      <c r="T256" s="139">
        <v>1.1000000000000001</v>
      </c>
      <c r="U256" s="139">
        <v>1.67</v>
      </c>
      <c r="V256" s="147">
        <f t="shared" si="23"/>
        <v>5</v>
      </c>
      <c r="W256" s="116">
        <f>(S256-AG256*2)*T256*(U256-L256/1000+IF(J256="Н",0.7,0))</f>
        <v>2.3759999999999999</v>
      </c>
      <c r="X256" s="116">
        <f>(AD256-($S256-$AG256*2)*$T256*($U256-0.1))</f>
        <v>2.8467999999999996</v>
      </c>
      <c r="Y256" s="116">
        <f>(AE256-($S256-$AG256*2)*$T256*($U256-0.1))</f>
        <v>5.7640000000000011</v>
      </c>
      <c r="Z256" s="116"/>
      <c r="AA256" s="116"/>
      <c r="AB256" s="116"/>
      <c r="AC256" s="116"/>
      <c r="AD256" s="116">
        <f>(($S256-$AG256*2+IF($AG256&lt;AD$3,AD$3,$AG256)*2)*($T256+AD$3*2)*($U256+0.2))</f>
        <v>5.6099999999999994</v>
      </c>
      <c r="AE256" s="116">
        <f>(($S256-$AG256*2+IF($AG256&lt;AE$3,AE$3,$AG256)*2)*($T256+AE$3*2)*($U256+0.2))</f>
        <v>8.5272000000000006</v>
      </c>
      <c r="AF256" s="132">
        <v>500</v>
      </c>
      <c r="AG256" s="132">
        <v>0.15</v>
      </c>
    </row>
    <row r="257" spans="1:33" s="72" customFormat="1" x14ac:dyDescent="0.55000000000000004">
      <c r="A257" s="12" t="str">
        <f>VLOOKUP(B257,[1]матер!$B$4:$K$2150,10,FALSE)</f>
        <v>00-00001989</v>
      </c>
      <c r="B257" s="75" t="s">
        <v>306</v>
      </c>
      <c r="C257" s="74" t="s">
        <v>23</v>
      </c>
      <c r="D257" s="76">
        <v>1</v>
      </c>
      <c r="E257" s="77">
        <v>92300</v>
      </c>
      <c r="F257" s="80">
        <v>92300</v>
      </c>
      <c r="G257" s="79" t="s">
        <v>295</v>
      </c>
      <c r="H257" s="89">
        <v>0.75</v>
      </c>
      <c r="I257" s="89">
        <v>4</v>
      </c>
      <c r="J257" s="89"/>
      <c r="K257" s="90" t="s">
        <v>367</v>
      </c>
      <c r="L257" s="145">
        <v>320</v>
      </c>
      <c r="M257" s="133" t="s">
        <v>157</v>
      </c>
      <c r="N257" s="116">
        <f t="shared" si="22"/>
        <v>75686</v>
      </c>
      <c r="O257" s="146">
        <v>14000</v>
      </c>
      <c r="P257" s="138">
        <v>7500</v>
      </c>
      <c r="Q257" s="132">
        <v>12500</v>
      </c>
      <c r="R257" s="132"/>
      <c r="S257" s="139">
        <v>2.2999999999999998</v>
      </c>
      <c r="T257" s="139">
        <v>1.1000000000000001</v>
      </c>
      <c r="U257" s="139">
        <v>1.67</v>
      </c>
      <c r="V257" s="147">
        <f t="shared" si="23"/>
        <v>6</v>
      </c>
      <c r="W257" s="116">
        <f>(S257-AG257*2)*T257*(U257-L257/1000+IF(J257="Н",0.7,0))</f>
        <v>2.9699999999999993</v>
      </c>
      <c r="X257" s="116">
        <f>(AD257-($S257-$AG257*2)*$T257*($U257-0.1))</f>
        <v>3.278</v>
      </c>
      <c r="Y257" s="116">
        <f>(AE257-($S257-$AG257*2)*$T257*($U257-0.1))</f>
        <v>6.4944000000000006</v>
      </c>
      <c r="Z257" s="116"/>
      <c r="AA257" s="116"/>
      <c r="AB257" s="116"/>
      <c r="AC257" s="116"/>
      <c r="AD257" s="116">
        <f>(($S257-$AG257*2+IF($AG257&lt;AD$3,AD$3,$AG257)*2)*($T257+AD$3*2)*($U257+0.2))</f>
        <v>6.7319999999999993</v>
      </c>
      <c r="AE257" s="116">
        <f>(($S257-$AG257*2+IF($AG257&lt;AE$3,AE$3,$AG257)*2)*($T257+AE$3*2)*($U257+0.2))</f>
        <v>9.9483999999999995</v>
      </c>
      <c r="AF257" s="132">
        <v>500</v>
      </c>
      <c r="AG257" s="132">
        <v>0.15</v>
      </c>
    </row>
    <row r="258" spans="1:33" s="72" customFormat="1" x14ac:dyDescent="0.55000000000000004">
      <c r="A258" s="12" t="str">
        <f>VLOOKUP(B258,[1]матер!$B$4:$K$2150,10,FALSE)</f>
        <v>00-00001990</v>
      </c>
      <c r="B258" s="75" t="s">
        <v>307</v>
      </c>
      <c r="C258" s="74" t="s">
        <v>23</v>
      </c>
      <c r="D258" s="76">
        <v>1</v>
      </c>
      <c r="E258" s="77">
        <v>99300</v>
      </c>
      <c r="F258" s="80">
        <v>99300</v>
      </c>
      <c r="G258" s="79" t="s">
        <v>295</v>
      </c>
      <c r="H258" s="89">
        <v>0.75</v>
      </c>
      <c r="I258" s="89">
        <v>4</v>
      </c>
      <c r="J258" s="89"/>
      <c r="K258" s="90"/>
      <c r="L258" s="145">
        <v>620</v>
      </c>
      <c r="M258" s="133" t="s">
        <v>157</v>
      </c>
      <c r="N258" s="116">
        <f t="shared" si="22"/>
        <v>81426</v>
      </c>
      <c r="O258" s="146">
        <v>15000</v>
      </c>
      <c r="P258" s="138">
        <v>7500</v>
      </c>
      <c r="Q258" s="132">
        <v>12500</v>
      </c>
      <c r="R258" s="132"/>
      <c r="S258" s="139">
        <v>1.9</v>
      </c>
      <c r="T258" s="139">
        <v>1.1000000000000001</v>
      </c>
      <c r="U258" s="139">
        <v>1.97</v>
      </c>
      <c r="V258" s="147">
        <f t="shared" si="23"/>
        <v>5</v>
      </c>
      <c r="W258" s="116">
        <f>(S258-AG258*2)*T258*(U258-L258/1000+IF(J258="Н",0.7,0))</f>
        <v>2.3760000000000003</v>
      </c>
      <c r="X258" s="116">
        <f>(AD258-($S258-$AG258*2)*$T258*($U258-0.1))</f>
        <v>3.2187999999999999</v>
      </c>
      <c r="Y258" s="116">
        <f>(AE258-($S258-$AG258*2)*$T258*($U258-0.1))</f>
        <v>6.604000000000001</v>
      </c>
      <c r="Z258" s="116"/>
      <c r="AA258" s="116"/>
      <c r="AB258" s="116"/>
      <c r="AC258" s="116"/>
      <c r="AD258" s="116">
        <f>(($S258-$AG258*2+IF($AG258&lt;AD$3,AD$3,$AG258)*2)*($T258+AD$3*2)*($U258+0.2))</f>
        <v>6.51</v>
      </c>
      <c r="AE258" s="116">
        <f>(($S258-$AG258*2+IF($AG258&lt;AE$3,AE$3,$AG258)*2)*($T258+AE$3*2)*($U258+0.2))</f>
        <v>9.8952000000000009</v>
      </c>
      <c r="AF258" s="132">
        <v>500</v>
      </c>
      <c r="AG258" s="132">
        <v>0.15</v>
      </c>
    </row>
    <row r="259" spans="1:33" s="72" customFormat="1" x14ac:dyDescent="0.55000000000000004">
      <c r="A259" s="12" t="str">
        <f>VLOOKUP(B259,[1]матер!$B$4:$K$2150,10,FALSE)</f>
        <v>00-00001991</v>
      </c>
      <c r="B259" s="75" t="s">
        <v>308</v>
      </c>
      <c r="C259" s="74" t="s">
        <v>23</v>
      </c>
      <c r="D259" s="76">
        <v>1</v>
      </c>
      <c r="E259" s="77">
        <v>110500</v>
      </c>
      <c r="F259" s="80">
        <v>110500</v>
      </c>
      <c r="G259" s="79" t="s">
        <v>295</v>
      </c>
      <c r="H259" s="89">
        <v>0.75</v>
      </c>
      <c r="I259" s="89">
        <v>4</v>
      </c>
      <c r="J259" s="89"/>
      <c r="K259" s="90" t="s">
        <v>367</v>
      </c>
      <c r="L259" s="145">
        <v>620</v>
      </c>
      <c r="M259" s="133" t="s">
        <v>157</v>
      </c>
      <c r="N259" s="116">
        <f t="shared" si="22"/>
        <v>90610</v>
      </c>
      <c r="O259" s="146">
        <v>15000</v>
      </c>
      <c r="P259" s="138">
        <v>7500</v>
      </c>
      <c r="Q259" s="132">
        <v>12500</v>
      </c>
      <c r="R259" s="132"/>
      <c r="S259" s="139">
        <v>2.2999999999999998</v>
      </c>
      <c r="T259" s="139">
        <v>1.1000000000000001</v>
      </c>
      <c r="U259" s="139">
        <v>1.97</v>
      </c>
      <c r="V259" s="147">
        <f t="shared" si="23"/>
        <v>6</v>
      </c>
      <c r="W259" s="116">
        <f>(S259-AG259*2)*T259*(U259-L259/1000+IF(J259="Н",0.7,0))</f>
        <v>2.9699999999999998</v>
      </c>
      <c r="X259" s="116">
        <f>(AD259-($S259-$AG259*2)*$T259*($U259-0.1))</f>
        <v>3.6980000000000004</v>
      </c>
      <c r="Y259" s="116">
        <f>(AE259-($S259-$AG259*2)*$T259*($U259-0.1))</f>
        <v>7.4304000000000006</v>
      </c>
      <c r="Z259" s="116"/>
      <c r="AA259" s="116"/>
      <c r="AB259" s="116"/>
      <c r="AC259" s="116"/>
      <c r="AD259" s="116">
        <f>(($S259-$AG259*2+IF($AG259&lt;AD$3,AD$3,$AG259)*2)*($T259+AD$3*2)*($U259+0.2))</f>
        <v>7.8119999999999994</v>
      </c>
      <c r="AE259" s="116">
        <f>(($S259-$AG259*2+IF($AG259&lt;AE$3,AE$3,$AG259)*2)*($T259+AE$3*2)*($U259+0.2))</f>
        <v>11.5444</v>
      </c>
      <c r="AF259" s="132">
        <v>500</v>
      </c>
      <c r="AG259" s="132">
        <v>0.15</v>
      </c>
    </row>
    <row r="260" spans="1:33" s="72" customFormat="1" x14ac:dyDescent="0.55000000000000004">
      <c r="A260" s="12" t="str">
        <f>VLOOKUP(B260,[1]матер!$B$4:$K$2150,10,FALSE)</f>
        <v>00-00001992</v>
      </c>
      <c r="B260" s="75" t="s">
        <v>309</v>
      </c>
      <c r="C260" s="74" t="s">
        <v>23</v>
      </c>
      <c r="D260" s="76">
        <v>1</v>
      </c>
      <c r="E260" s="77">
        <v>92300</v>
      </c>
      <c r="F260" s="80">
        <v>92300</v>
      </c>
      <c r="G260" s="79" t="s">
        <v>295</v>
      </c>
      <c r="H260" s="89">
        <v>0.75</v>
      </c>
      <c r="I260" s="89">
        <v>4</v>
      </c>
      <c r="J260" s="89" t="s">
        <v>367</v>
      </c>
      <c r="K260" s="90"/>
      <c r="L260" s="145">
        <v>1020</v>
      </c>
      <c r="M260" s="133" t="s">
        <v>157</v>
      </c>
      <c r="N260" s="116">
        <f t="shared" si="22"/>
        <v>75686</v>
      </c>
      <c r="O260" s="146">
        <v>14000</v>
      </c>
      <c r="P260" s="138">
        <v>9500</v>
      </c>
      <c r="Q260" s="132">
        <v>14500</v>
      </c>
      <c r="R260" s="132"/>
      <c r="S260" s="139">
        <v>2.2999999999999998</v>
      </c>
      <c r="T260" s="139">
        <v>1.1000000000000001</v>
      </c>
      <c r="U260" s="139">
        <v>1.67</v>
      </c>
      <c r="V260" s="147">
        <f t="shared" si="23"/>
        <v>6</v>
      </c>
      <c r="W260" s="116">
        <f>(S260-AG260*2)*T260*(U260-L260/1000+IF(J260="Н",0.7,0))</f>
        <v>2.9699999999999993</v>
      </c>
      <c r="X260" s="116">
        <f>(AD260-($S260-$AG260*2)*$T260*($U260-0.1))</f>
        <v>3.278</v>
      </c>
      <c r="Y260" s="116">
        <f>(AE260-($S260-$AG260*2)*$T260*($U260-0.1))</f>
        <v>6.4944000000000006</v>
      </c>
      <c r="Z260" s="116"/>
      <c r="AA260" s="116"/>
      <c r="AB260" s="116"/>
      <c r="AC260" s="116"/>
      <c r="AD260" s="116">
        <f>(($S260-$AG260*2+IF($AG260&lt;AD$3,AD$3,$AG260)*2)*($T260+AD$3*2)*($U260+0.2))</f>
        <v>6.7319999999999993</v>
      </c>
      <c r="AE260" s="116">
        <f>(($S260-$AG260*2+IF($AG260&lt;AE$3,AE$3,$AG260)*2)*($T260+AE$3*2)*($U260+0.2))</f>
        <v>9.9483999999999995</v>
      </c>
      <c r="AF260" s="132">
        <v>500</v>
      </c>
      <c r="AG260" s="132">
        <v>0.15</v>
      </c>
    </row>
    <row r="261" spans="1:33" s="72" customFormat="1" x14ac:dyDescent="0.55000000000000004">
      <c r="A261" s="12" t="str">
        <f>VLOOKUP(B261,[1]матер!$B$4:$K$2150,10,FALSE)</f>
        <v>00-00001993</v>
      </c>
      <c r="B261" s="75" t="s">
        <v>310</v>
      </c>
      <c r="C261" s="74" t="s">
        <v>23</v>
      </c>
      <c r="D261" s="76">
        <v>1</v>
      </c>
      <c r="E261" s="77">
        <v>110500</v>
      </c>
      <c r="F261" s="80">
        <v>110500</v>
      </c>
      <c r="G261" s="79" t="s">
        <v>295</v>
      </c>
      <c r="H261" s="89">
        <v>0.75</v>
      </c>
      <c r="I261" s="89">
        <v>4</v>
      </c>
      <c r="J261" s="89" t="s">
        <v>367</v>
      </c>
      <c r="K261" s="90"/>
      <c r="L261" s="145">
        <v>1320</v>
      </c>
      <c r="M261" s="133" t="s">
        <v>157</v>
      </c>
      <c r="N261" s="116">
        <f t="shared" si="22"/>
        <v>90610</v>
      </c>
      <c r="O261" s="146">
        <v>15000</v>
      </c>
      <c r="P261" s="138">
        <v>9500</v>
      </c>
      <c r="Q261" s="132">
        <v>14500</v>
      </c>
      <c r="R261" s="132"/>
      <c r="S261" s="139">
        <v>2.2999999999999998</v>
      </c>
      <c r="T261" s="139">
        <v>1.1000000000000001</v>
      </c>
      <c r="U261" s="139">
        <v>1.97</v>
      </c>
      <c r="V261" s="147">
        <f t="shared" si="23"/>
        <v>6</v>
      </c>
      <c r="W261" s="116">
        <f>(S261-AG261*2)*T261*(U261-L261/1000+IF(J261="Н",0.7,0))</f>
        <v>2.9699999999999993</v>
      </c>
      <c r="X261" s="116">
        <f>(AD261-($S261-$AG261*2)*$T261*($U261-0.1))</f>
        <v>3.6980000000000004</v>
      </c>
      <c r="Y261" s="116">
        <f>(AE261-($S261-$AG261*2)*$T261*($U261-0.1))</f>
        <v>7.4304000000000006</v>
      </c>
      <c r="Z261" s="116"/>
      <c r="AA261" s="116"/>
      <c r="AB261" s="116"/>
      <c r="AC261" s="116"/>
      <c r="AD261" s="116">
        <f>(($S261-$AG261*2+IF($AG261&lt;AD$3,AD$3,$AG261)*2)*($T261+AD$3*2)*($U261+0.2))</f>
        <v>7.8119999999999994</v>
      </c>
      <c r="AE261" s="116">
        <f>(($S261-$AG261*2+IF($AG261&lt;AE$3,AE$3,$AG261)*2)*($T261+AE$3*2)*($U261+0.2))</f>
        <v>11.5444</v>
      </c>
      <c r="AF261" s="132">
        <v>700</v>
      </c>
      <c r="AG261" s="132">
        <v>0.15</v>
      </c>
    </row>
    <row r="262" spans="1:33" s="72" customFormat="1" x14ac:dyDescent="0.55000000000000004">
      <c r="A262" s="12" t="str">
        <f>VLOOKUP(B262,[1]матер!$B$4:$K$2150,10,FALSE)</f>
        <v>00-00001994</v>
      </c>
      <c r="B262" s="75" t="s">
        <v>311</v>
      </c>
      <c r="C262" s="74" t="s">
        <v>23</v>
      </c>
      <c r="D262" s="76">
        <v>1</v>
      </c>
      <c r="E262" s="77">
        <v>101700</v>
      </c>
      <c r="F262" s="80">
        <v>101700</v>
      </c>
      <c r="G262" s="79" t="s">
        <v>295</v>
      </c>
      <c r="H262" s="89">
        <v>0.75</v>
      </c>
      <c r="I262" s="89">
        <v>4</v>
      </c>
      <c r="J262" s="89" t="s">
        <v>367</v>
      </c>
      <c r="K262" s="90" t="s">
        <v>367</v>
      </c>
      <c r="L262" s="145">
        <v>1020</v>
      </c>
      <c r="M262" s="133" t="s">
        <v>157</v>
      </c>
      <c r="N262" s="116">
        <f t="shared" si="22"/>
        <v>83394</v>
      </c>
      <c r="O262" s="146">
        <v>14000</v>
      </c>
      <c r="P262" s="138">
        <v>9500</v>
      </c>
      <c r="Q262" s="132">
        <v>14500</v>
      </c>
      <c r="R262" s="132"/>
      <c r="S262" s="139">
        <v>2.7</v>
      </c>
      <c r="T262" s="139">
        <v>1.1000000000000001</v>
      </c>
      <c r="U262" s="139">
        <v>1.67</v>
      </c>
      <c r="V262" s="147">
        <f t="shared" si="23"/>
        <v>7</v>
      </c>
      <c r="W262" s="116">
        <f>(S262-AG262*2)*T262*(U262-L262/1000+IF(J262="Н",0.7,0))</f>
        <v>3.5640000000000005</v>
      </c>
      <c r="X262" s="116">
        <f>(AD262-($S262-$AG262*2)*$T262*($U262-0.1))</f>
        <v>3.7092000000000001</v>
      </c>
      <c r="Y262" s="116">
        <f>(AE262-($S262-$AG262*2)*$T262*($U262-0.1))</f>
        <v>7.2248000000000019</v>
      </c>
      <c r="Z262" s="116"/>
      <c r="AA262" s="116"/>
      <c r="AB262" s="116"/>
      <c r="AC262" s="116"/>
      <c r="AD262" s="116">
        <f>(($S262-$AG262*2+IF($AG262&lt;AD$3,AD$3,$AG262)*2)*($T262+AD$3*2)*($U262+0.2))</f>
        <v>7.8540000000000001</v>
      </c>
      <c r="AE262" s="116">
        <f>(($S262-$AG262*2+IF($AG262&lt;AE$3,AE$3,$AG262)*2)*($T262+AE$3*2)*($U262+0.2))</f>
        <v>11.369600000000002</v>
      </c>
      <c r="AF262" s="132">
        <v>500</v>
      </c>
      <c r="AG262" s="132">
        <v>0.15</v>
      </c>
    </row>
    <row r="263" spans="1:33" s="72" customFormat="1" x14ac:dyDescent="0.55000000000000004">
      <c r="A263" s="12" t="str">
        <f>VLOOKUP(B263,[1]матер!$B$4:$K$2150,10,FALSE)</f>
        <v>00-00001995</v>
      </c>
      <c r="B263" s="75" t="s">
        <v>312</v>
      </c>
      <c r="C263" s="74" t="s">
        <v>23</v>
      </c>
      <c r="D263" s="76">
        <v>1</v>
      </c>
      <c r="E263" s="77">
        <v>120000</v>
      </c>
      <c r="F263" s="80">
        <v>120000</v>
      </c>
      <c r="G263" s="79" t="s">
        <v>295</v>
      </c>
      <c r="H263" s="89">
        <v>0.75</v>
      </c>
      <c r="I263" s="89">
        <v>4</v>
      </c>
      <c r="J263" s="89" t="s">
        <v>367</v>
      </c>
      <c r="K263" s="90" t="s">
        <v>367</v>
      </c>
      <c r="L263" s="145">
        <v>1320</v>
      </c>
      <c r="M263" s="133" t="s">
        <v>157</v>
      </c>
      <c r="N263" s="116">
        <f t="shared" si="22"/>
        <v>98400.000000000015</v>
      </c>
      <c r="O263" s="146">
        <v>15000</v>
      </c>
      <c r="P263" s="138">
        <v>9500</v>
      </c>
      <c r="Q263" s="132">
        <v>14500</v>
      </c>
      <c r="R263" s="132"/>
      <c r="S263" s="139">
        <v>2.7</v>
      </c>
      <c r="T263" s="139">
        <v>1.1000000000000001</v>
      </c>
      <c r="U263" s="139">
        <v>1.97</v>
      </c>
      <c r="V263" s="147">
        <f t="shared" si="23"/>
        <v>7</v>
      </c>
      <c r="W263" s="116">
        <f>(S263-AG263*2)*T263*(U263-L263/1000+IF(J263="Н",0.7,0))</f>
        <v>3.5640000000000005</v>
      </c>
      <c r="X263" s="116">
        <f>(AD263-($S263-$AG263*2)*$T263*($U263-0.1))</f>
        <v>4.1772</v>
      </c>
      <c r="Y263" s="116">
        <f>(AE263-($S263-$AG263*2)*$T263*($U263-0.1))</f>
        <v>8.2568000000000019</v>
      </c>
      <c r="Z263" s="116"/>
      <c r="AA263" s="116"/>
      <c r="AB263" s="116"/>
      <c r="AC263" s="116"/>
      <c r="AD263" s="116">
        <f>(($S263-$AG263*2+IF($AG263&lt;AD$3,AD$3,$AG263)*2)*($T263+AD$3*2)*($U263+0.2))</f>
        <v>9.1140000000000008</v>
      </c>
      <c r="AE263" s="116">
        <f>(($S263-$AG263*2+IF($AG263&lt;AE$3,AE$3,$AG263)*2)*($T263+AE$3*2)*($U263+0.2))</f>
        <v>13.193600000000002</v>
      </c>
      <c r="AF263" s="132">
        <v>700</v>
      </c>
      <c r="AG263" s="132">
        <v>0.15</v>
      </c>
    </row>
    <row r="264" spans="1:33" s="72" customFormat="1" x14ac:dyDescent="0.55000000000000004">
      <c r="A264" s="12" t="str">
        <f>VLOOKUP(B264,[1]матер!$B$4:$K$2150,10,FALSE)</f>
        <v>00-00001996</v>
      </c>
      <c r="B264" s="75" t="s">
        <v>313</v>
      </c>
      <c r="C264" s="74" t="s">
        <v>23</v>
      </c>
      <c r="D264" s="76">
        <v>1</v>
      </c>
      <c r="E264" s="77">
        <v>89800</v>
      </c>
      <c r="F264" s="80">
        <v>89800</v>
      </c>
      <c r="G264" s="79" t="s">
        <v>295</v>
      </c>
      <c r="H264" s="89">
        <v>0.85</v>
      </c>
      <c r="I264" s="89">
        <v>5</v>
      </c>
      <c r="J264" s="89"/>
      <c r="K264" s="90"/>
      <c r="L264" s="145">
        <v>320</v>
      </c>
      <c r="M264" s="133" t="s">
        <v>157</v>
      </c>
      <c r="N264" s="116">
        <f t="shared" si="22"/>
        <v>73636</v>
      </c>
      <c r="O264" s="146">
        <v>16000</v>
      </c>
      <c r="P264" s="138">
        <v>7500</v>
      </c>
      <c r="Q264" s="132">
        <v>12500</v>
      </c>
      <c r="R264" s="132"/>
      <c r="S264" s="139">
        <v>2.15</v>
      </c>
      <c r="T264" s="139">
        <v>1.1000000000000001</v>
      </c>
      <c r="U264" s="139">
        <v>1.67</v>
      </c>
      <c r="V264" s="147">
        <f t="shared" si="23"/>
        <v>6</v>
      </c>
      <c r="W264" s="116">
        <f>(S264-AG264*2)*T264*(U264-L264/1000+IF(J264="Н",0.7,0))</f>
        <v>2.7472499999999997</v>
      </c>
      <c r="X264" s="116">
        <f>(AD264-($S264-$AG264*2)*$T264*($U264-0.1))</f>
        <v>3.1162999999999994</v>
      </c>
      <c r="Y264" s="116">
        <f>(AE264-($S264-$AG264*2)*$T264*($U264-0.1))</f>
        <v>6.2204999999999995</v>
      </c>
      <c r="Z264" s="116"/>
      <c r="AA264" s="116"/>
      <c r="AB264" s="116"/>
      <c r="AC264" s="116"/>
      <c r="AD264" s="116">
        <f>(($S264-$AG264*2+IF($AG264&lt;AD$3,AD$3,$AG264)*2)*($T264+AD$3*2)*($U264+0.2))</f>
        <v>6.3112499999999994</v>
      </c>
      <c r="AE264" s="116">
        <f>(($S264-$AG264*2+IF($AG264&lt;AE$3,AE$3,$AG264)*2)*($T264+AE$3*2)*($U264+0.2))</f>
        <v>9.4154499999999999</v>
      </c>
      <c r="AF264" s="132">
        <v>500</v>
      </c>
      <c r="AG264" s="132">
        <v>0.15</v>
      </c>
    </row>
    <row r="265" spans="1:33" s="72" customFormat="1" x14ac:dyDescent="0.55000000000000004">
      <c r="A265" s="12" t="str">
        <f>VLOOKUP(B265,[1]матер!$B$4:$K$2150,10,FALSE)</f>
        <v>00-00001997</v>
      </c>
      <c r="B265" s="75" t="s">
        <v>314</v>
      </c>
      <c r="C265" s="74" t="s">
        <v>23</v>
      </c>
      <c r="D265" s="76">
        <v>1</v>
      </c>
      <c r="E265" s="77">
        <v>99200</v>
      </c>
      <c r="F265" s="80">
        <v>99200</v>
      </c>
      <c r="G265" s="79" t="s">
        <v>295</v>
      </c>
      <c r="H265" s="89">
        <v>0.85</v>
      </c>
      <c r="I265" s="89">
        <v>5</v>
      </c>
      <c r="J265" s="89"/>
      <c r="K265" s="90" t="s">
        <v>367</v>
      </c>
      <c r="L265" s="145">
        <v>320</v>
      </c>
      <c r="M265" s="133" t="s">
        <v>157</v>
      </c>
      <c r="N265" s="116">
        <f t="shared" si="22"/>
        <v>81344</v>
      </c>
      <c r="O265" s="146">
        <v>16000</v>
      </c>
      <c r="P265" s="138">
        <v>7500</v>
      </c>
      <c r="Q265" s="132">
        <v>12500</v>
      </c>
      <c r="R265" s="132"/>
      <c r="S265" s="132">
        <v>2.6</v>
      </c>
      <c r="T265" s="132">
        <v>1.1000000000000001</v>
      </c>
      <c r="U265" s="132">
        <v>1.67</v>
      </c>
      <c r="V265" s="147">
        <f t="shared" si="23"/>
        <v>7</v>
      </c>
      <c r="W265" s="116">
        <f>(S265-AG265*2)*T265*(U265-L265/1000+IF(J265="Н",0.7,0))</f>
        <v>3.4155000000000006</v>
      </c>
      <c r="X265" s="116">
        <f>(AD265-($S265-$AG265*2)*$T265*($U265-0.1))</f>
        <v>3.6014000000000004</v>
      </c>
      <c r="Y265" s="116">
        <f>(AE265-($S265-$AG265*2)*$T265*($U265-0.1))</f>
        <v>7.0422000000000011</v>
      </c>
      <c r="Z265" s="116"/>
      <c r="AA265" s="116"/>
      <c r="AB265" s="116"/>
      <c r="AC265" s="116"/>
      <c r="AD265" s="116">
        <f>(($S265-$AG265*2+IF($AG265&lt;AD$3,AD$3,$AG265)*2)*($T265+AD$3*2)*($U265+0.2))</f>
        <v>7.573500000000001</v>
      </c>
      <c r="AE265" s="116">
        <f>(($S265-$AG265*2+IF($AG265&lt;AE$3,AE$3,$AG265)*2)*($T265+AE$3*2)*($U265+0.2))</f>
        <v>11.014300000000002</v>
      </c>
      <c r="AF265" s="132">
        <v>500</v>
      </c>
      <c r="AG265" s="132">
        <v>0.15</v>
      </c>
    </row>
    <row r="266" spans="1:33" s="72" customFormat="1" x14ac:dyDescent="0.55000000000000004">
      <c r="A266" s="12" t="str">
        <f>VLOOKUP(B266,[1]матер!$B$4:$K$2150,10,FALSE)</f>
        <v>00-00001998</v>
      </c>
      <c r="B266" s="75" t="s">
        <v>315</v>
      </c>
      <c r="C266" s="74" t="s">
        <v>23</v>
      </c>
      <c r="D266" s="76">
        <v>1</v>
      </c>
      <c r="E266" s="81">
        <v>110900</v>
      </c>
      <c r="F266" s="80">
        <v>110900</v>
      </c>
      <c r="G266" s="79" t="s">
        <v>295</v>
      </c>
      <c r="H266" s="89">
        <v>0.85</v>
      </c>
      <c r="I266" s="89">
        <v>5</v>
      </c>
      <c r="J266" s="89"/>
      <c r="K266" s="90"/>
      <c r="L266" s="145">
        <v>620</v>
      </c>
      <c r="M266" s="133" t="s">
        <v>157</v>
      </c>
      <c r="N266" s="116">
        <f t="shared" si="22"/>
        <v>90938</v>
      </c>
      <c r="O266" s="146">
        <v>17000</v>
      </c>
      <c r="P266" s="138">
        <v>7500</v>
      </c>
      <c r="Q266" s="132">
        <v>12500</v>
      </c>
      <c r="R266" s="132"/>
      <c r="S266" s="132">
        <v>2.15</v>
      </c>
      <c r="T266" s="132">
        <v>1.1000000000000001</v>
      </c>
      <c r="U266" s="132">
        <v>1.97</v>
      </c>
      <c r="V266" s="147">
        <f t="shared" si="23"/>
        <v>6</v>
      </c>
      <c r="W266" s="116">
        <f>(S266-AG266*2)*T266*(U266-L266/1000+IF(J266="Н",0.7,0))</f>
        <v>2.7472500000000002</v>
      </c>
      <c r="X266" s="116">
        <f>(AD266-($S266-$AG266*2)*$T266*($U266-0.1))</f>
        <v>3.5182999999999995</v>
      </c>
      <c r="Y266" s="116">
        <f>(AE266-($S266-$AG266*2)*$T266*($U266-0.1))</f>
        <v>7.1204999999999998</v>
      </c>
      <c r="Z266" s="116"/>
      <c r="AA266" s="116"/>
      <c r="AB266" s="116"/>
      <c r="AC266" s="116"/>
      <c r="AD266" s="116">
        <f>(($S266-$AG266*2+IF($AG266&lt;AD$3,AD$3,$AG266)*2)*($T266+AD$3*2)*($U266+0.2))</f>
        <v>7.3237499999999995</v>
      </c>
      <c r="AE266" s="116">
        <f>(($S266-$AG266*2+IF($AG266&lt;AE$3,AE$3,$AG266)*2)*($T266+AE$3*2)*($U266+0.2))</f>
        <v>10.92595</v>
      </c>
      <c r="AF266" s="132">
        <v>500</v>
      </c>
      <c r="AG266" s="132">
        <v>0.15</v>
      </c>
    </row>
    <row r="267" spans="1:33" s="72" customFormat="1" x14ac:dyDescent="0.55000000000000004">
      <c r="A267" s="12" t="str">
        <f>VLOOKUP(B267,[1]матер!$B$4:$K$2150,10,FALSE)</f>
        <v>00-00001999</v>
      </c>
      <c r="B267" s="75" t="s">
        <v>316</v>
      </c>
      <c r="C267" s="74" t="s">
        <v>23</v>
      </c>
      <c r="D267" s="76">
        <v>1</v>
      </c>
      <c r="E267" s="81">
        <v>121900</v>
      </c>
      <c r="F267" s="80">
        <v>121900</v>
      </c>
      <c r="G267" s="79" t="s">
        <v>295</v>
      </c>
      <c r="H267" s="89">
        <v>0.85</v>
      </c>
      <c r="I267" s="89">
        <v>5</v>
      </c>
      <c r="J267" s="89"/>
      <c r="K267" s="90" t="s">
        <v>367</v>
      </c>
      <c r="L267" s="145">
        <v>620</v>
      </c>
      <c r="M267" s="133" t="s">
        <v>157</v>
      </c>
      <c r="N267" s="116">
        <f t="shared" si="22"/>
        <v>99958.000000000015</v>
      </c>
      <c r="O267" s="146">
        <v>17000</v>
      </c>
      <c r="P267" s="138">
        <v>7500</v>
      </c>
      <c r="Q267" s="132">
        <v>12500</v>
      </c>
      <c r="R267" s="132"/>
      <c r="S267" s="132">
        <v>2.6</v>
      </c>
      <c r="T267" s="132">
        <v>1.1000000000000001</v>
      </c>
      <c r="U267" s="132">
        <v>1.97</v>
      </c>
      <c r="V267" s="147">
        <f t="shared" si="23"/>
        <v>7</v>
      </c>
      <c r="W267" s="116">
        <f>(S267-AG267*2)*T267*(U267-L267/1000+IF(J267="Н",0.7,0))</f>
        <v>3.4155000000000011</v>
      </c>
      <c r="X267" s="116">
        <f>(AD267-($S267-$AG267*2)*$T267*($U267-0.1))</f>
        <v>4.0573999999999995</v>
      </c>
      <c r="Y267" s="116">
        <f>(AE267-($S267-$AG267*2)*$T267*($U267-0.1))</f>
        <v>8.050200000000002</v>
      </c>
      <c r="Z267" s="116"/>
      <c r="AA267" s="116"/>
      <c r="AB267" s="116"/>
      <c r="AC267" s="116"/>
      <c r="AD267" s="116">
        <f>(($S267-$AG267*2+IF($AG267&lt;AD$3,AD$3,$AG267)*2)*($T267+AD$3*2)*($U267+0.2))</f>
        <v>8.7885000000000009</v>
      </c>
      <c r="AE267" s="116">
        <f>(($S267-$AG267*2+IF($AG267&lt;AE$3,AE$3,$AG267)*2)*($T267+AE$3*2)*($U267+0.2))</f>
        <v>12.781300000000003</v>
      </c>
      <c r="AF267" s="132">
        <v>500</v>
      </c>
      <c r="AG267" s="132">
        <v>0.15</v>
      </c>
    </row>
    <row r="268" spans="1:33" s="72" customFormat="1" x14ac:dyDescent="0.55000000000000004">
      <c r="A268" s="12" t="str">
        <f>VLOOKUP(B268,[1]матер!$B$4:$K$2150,10,FALSE)</f>
        <v>00-00002000</v>
      </c>
      <c r="B268" s="75" t="s">
        <v>317</v>
      </c>
      <c r="C268" s="74" t="s">
        <v>23</v>
      </c>
      <c r="D268" s="76">
        <v>1</v>
      </c>
      <c r="E268" s="81">
        <v>99200</v>
      </c>
      <c r="F268" s="80">
        <v>99200</v>
      </c>
      <c r="G268" s="79" t="s">
        <v>295</v>
      </c>
      <c r="H268" s="89">
        <v>0.85</v>
      </c>
      <c r="I268" s="89">
        <v>5</v>
      </c>
      <c r="J268" s="89" t="s">
        <v>367</v>
      </c>
      <c r="K268" s="90"/>
      <c r="L268" s="145">
        <v>1020</v>
      </c>
      <c r="M268" s="133" t="s">
        <v>157</v>
      </c>
      <c r="N268" s="116">
        <f t="shared" si="22"/>
        <v>81344</v>
      </c>
      <c r="O268" s="146">
        <v>16000</v>
      </c>
      <c r="P268" s="138">
        <v>9500</v>
      </c>
      <c r="Q268" s="132">
        <v>14500</v>
      </c>
      <c r="R268" s="132"/>
      <c r="S268" s="132">
        <v>2.6</v>
      </c>
      <c r="T268" s="132">
        <v>1.1000000000000001</v>
      </c>
      <c r="U268" s="132">
        <v>1.67</v>
      </c>
      <c r="V268" s="147">
        <f t="shared" si="23"/>
        <v>7</v>
      </c>
      <c r="W268" s="116">
        <f>(S268-AG268*2)*T268*(U268-L268/1000+IF(J268="Н",0.7,0))</f>
        <v>3.4155000000000006</v>
      </c>
      <c r="X268" s="116">
        <f>(AD268-($S268-$AG268*2)*$T268*($U268-0.1))</f>
        <v>3.6014000000000004</v>
      </c>
      <c r="Y268" s="116">
        <f>(AE268-($S268-$AG268*2)*$T268*($U268-0.1))</f>
        <v>7.0422000000000011</v>
      </c>
      <c r="Z268" s="116"/>
      <c r="AA268" s="116"/>
      <c r="AB268" s="116"/>
      <c r="AC268" s="116"/>
      <c r="AD268" s="116">
        <f>(($S268-$AG268*2+IF($AG268&lt;AD$3,AD$3,$AG268)*2)*($T268+AD$3*2)*($U268+0.2))</f>
        <v>7.573500000000001</v>
      </c>
      <c r="AE268" s="116">
        <f>(($S268-$AG268*2+IF($AG268&lt;AE$3,AE$3,$AG268)*2)*($T268+AE$3*2)*($U268+0.2))</f>
        <v>11.014300000000002</v>
      </c>
      <c r="AF268" s="132">
        <v>500</v>
      </c>
      <c r="AG268" s="132">
        <v>0.15</v>
      </c>
    </row>
    <row r="269" spans="1:33" s="72" customFormat="1" x14ac:dyDescent="0.55000000000000004">
      <c r="A269" s="12" t="str">
        <f>VLOOKUP(B269,[1]матер!$B$4:$K$2150,10,FALSE)</f>
        <v>00-00002001</v>
      </c>
      <c r="B269" s="75" t="s">
        <v>318</v>
      </c>
      <c r="C269" s="74" t="s">
        <v>23</v>
      </c>
      <c r="D269" s="76">
        <v>1</v>
      </c>
      <c r="E269" s="81">
        <v>121900</v>
      </c>
      <c r="F269" s="80">
        <v>121900</v>
      </c>
      <c r="G269" s="79" t="s">
        <v>295</v>
      </c>
      <c r="H269" s="89">
        <v>0.85</v>
      </c>
      <c r="I269" s="89">
        <v>5</v>
      </c>
      <c r="J269" s="89" t="s">
        <v>367</v>
      </c>
      <c r="K269" s="90"/>
      <c r="L269" s="145">
        <v>1320</v>
      </c>
      <c r="M269" s="133" t="s">
        <v>157</v>
      </c>
      <c r="N269" s="116">
        <f t="shared" si="22"/>
        <v>99958.000000000015</v>
      </c>
      <c r="O269" s="146">
        <v>17000</v>
      </c>
      <c r="P269" s="138">
        <v>9500</v>
      </c>
      <c r="Q269" s="132">
        <v>14500</v>
      </c>
      <c r="R269" s="132"/>
      <c r="S269" s="132">
        <v>2.6</v>
      </c>
      <c r="T269" s="132">
        <v>1.1000000000000001</v>
      </c>
      <c r="U269" s="132">
        <v>1.97</v>
      </c>
      <c r="V269" s="147">
        <f t="shared" si="23"/>
        <v>7</v>
      </c>
      <c r="W269" s="116">
        <f>(S269-AG269*2)*T269*(U269-L269/1000+IF(J269="Н",0.7,0))</f>
        <v>3.4155000000000006</v>
      </c>
      <c r="X269" s="116">
        <f>(AD269-($S269-$AG269*2)*$T269*($U269-0.1))</f>
        <v>4.0573999999999995</v>
      </c>
      <c r="Y269" s="116">
        <f>(AE269-($S269-$AG269*2)*$T269*($U269-0.1))</f>
        <v>8.050200000000002</v>
      </c>
      <c r="Z269" s="116"/>
      <c r="AA269" s="116"/>
      <c r="AB269" s="116"/>
      <c r="AC269" s="116"/>
      <c r="AD269" s="116">
        <f>(($S269-$AG269*2+IF($AG269&lt;AD$3,AD$3,$AG269)*2)*($T269+AD$3*2)*($U269+0.2))</f>
        <v>8.7885000000000009</v>
      </c>
      <c r="AE269" s="116">
        <f>(($S269-$AG269*2+IF($AG269&lt;AE$3,AE$3,$AG269)*2)*($T269+AE$3*2)*($U269+0.2))</f>
        <v>12.781300000000003</v>
      </c>
      <c r="AF269" s="132">
        <v>700</v>
      </c>
      <c r="AG269" s="132">
        <v>0.15</v>
      </c>
    </row>
    <row r="270" spans="1:33" s="72" customFormat="1" x14ac:dyDescent="0.55000000000000004">
      <c r="A270" s="12" t="str">
        <f>VLOOKUP(B270,[1]матер!$B$4:$K$2150,10,FALSE)</f>
        <v>00-00002002</v>
      </c>
      <c r="B270" s="75" t="s">
        <v>319</v>
      </c>
      <c r="C270" s="74" t="s">
        <v>23</v>
      </c>
      <c r="D270" s="76">
        <v>1</v>
      </c>
      <c r="E270" s="81">
        <v>109700</v>
      </c>
      <c r="F270" s="80">
        <v>109700</v>
      </c>
      <c r="G270" s="79" t="s">
        <v>295</v>
      </c>
      <c r="H270" s="89">
        <v>0.85</v>
      </c>
      <c r="I270" s="89">
        <v>5</v>
      </c>
      <c r="J270" s="89" t="s">
        <v>367</v>
      </c>
      <c r="K270" s="90" t="s">
        <v>367</v>
      </c>
      <c r="L270" s="145">
        <v>1020</v>
      </c>
      <c r="M270" s="133" t="s">
        <v>157</v>
      </c>
      <c r="N270" s="116">
        <f t="shared" si="22"/>
        <v>89954</v>
      </c>
      <c r="O270" s="146">
        <v>16000</v>
      </c>
      <c r="P270" s="138">
        <v>9500</v>
      </c>
      <c r="Q270" s="132">
        <v>14500</v>
      </c>
      <c r="R270" s="132"/>
      <c r="S270" s="132">
        <v>3</v>
      </c>
      <c r="T270" s="132">
        <v>1.1000000000000001</v>
      </c>
      <c r="U270" s="132">
        <v>1.67</v>
      </c>
      <c r="V270" s="147">
        <f t="shared" si="23"/>
        <v>7</v>
      </c>
      <c r="W270" s="116">
        <f>(S270-AG270*2)*T270*(U270-L270/1000+IF(J270="Н",0.7,0))</f>
        <v>4.0095000000000001</v>
      </c>
      <c r="X270" s="116">
        <f>(AD270-($S270-$AG270*2)*$T270*($U270-0.1))</f>
        <v>4.0326000000000004</v>
      </c>
      <c r="Y270" s="116">
        <f>(AE270-($S270-$AG270*2)*$T270*($U270-0.1))</f>
        <v>7.7725999999999988</v>
      </c>
      <c r="Z270" s="116"/>
      <c r="AA270" s="116"/>
      <c r="AB270" s="116"/>
      <c r="AC270" s="116"/>
      <c r="AD270" s="116">
        <f>(($S270-$AG270*2+IF($AG270&lt;AD$3,AD$3,$AG270)*2)*($T270+AD$3*2)*($U270+0.2))</f>
        <v>8.6955000000000009</v>
      </c>
      <c r="AE270" s="116">
        <f>(($S270-$AG270*2+IF($AG270&lt;AE$3,AE$3,$AG270)*2)*($T270+AE$3*2)*($U270+0.2))</f>
        <v>12.435499999999999</v>
      </c>
      <c r="AF270" s="132">
        <v>500</v>
      </c>
      <c r="AG270" s="132">
        <v>0.15</v>
      </c>
    </row>
    <row r="271" spans="1:33" s="72" customFormat="1" x14ac:dyDescent="0.55000000000000004">
      <c r="A271" s="12" t="e">
        <f>VLOOKUP(B271,[1]матер!$B$4:$K$2150,10,FALSE)</f>
        <v>#N/A</v>
      </c>
      <c r="B271" s="82" t="s">
        <v>320</v>
      </c>
      <c r="C271" s="83" t="s">
        <v>23</v>
      </c>
      <c r="D271" s="84">
        <v>1</v>
      </c>
      <c r="E271" s="85">
        <v>115700</v>
      </c>
      <c r="F271" s="86">
        <v>115700</v>
      </c>
      <c r="G271" s="87" t="s">
        <v>295</v>
      </c>
      <c r="H271" s="91">
        <v>0.85</v>
      </c>
      <c r="I271" s="91">
        <v>5</v>
      </c>
      <c r="J271" s="91" t="s">
        <v>367</v>
      </c>
      <c r="K271" s="92" t="s">
        <v>367</v>
      </c>
      <c r="L271" s="148">
        <v>1220</v>
      </c>
      <c r="M271" s="133" t="s">
        <v>157</v>
      </c>
      <c r="N271" s="116">
        <f t="shared" si="22"/>
        <v>94874</v>
      </c>
      <c r="O271" s="146">
        <v>16500</v>
      </c>
      <c r="P271" s="138">
        <v>9500</v>
      </c>
      <c r="Q271" s="149">
        <v>14500</v>
      </c>
      <c r="R271" s="149"/>
      <c r="S271" s="149">
        <v>3</v>
      </c>
      <c r="T271" s="149">
        <v>1.1000000000000001</v>
      </c>
      <c r="U271" s="149">
        <v>1.8699999999999999</v>
      </c>
      <c r="V271" s="147">
        <f t="shared" si="23"/>
        <v>7</v>
      </c>
      <c r="W271" s="116">
        <f>(S271-AG271*2)*T271*(U271-L271/1000+IF(J271="Н",0.7,0))</f>
        <v>4.0095000000000001</v>
      </c>
      <c r="X271" s="116">
        <f>(AD271-($S271-$AG271*2)*$T271*($U271-0.1))</f>
        <v>4.3685999999999998</v>
      </c>
      <c r="Y271" s="116">
        <f>(AE271-($S271-$AG271*2)*$T271*($U271-0.1))</f>
        <v>8.5085999999999977</v>
      </c>
      <c r="Z271" s="116"/>
      <c r="AA271" s="116"/>
      <c r="AB271" s="116"/>
      <c r="AC271" s="116"/>
      <c r="AD271" s="116">
        <f>(($S271-$AG271*2+IF($AG271&lt;AD$3,AD$3,$AG271)*2)*($T271+AD$3*2)*($U271+0.2))</f>
        <v>9.6255000000000006</v>
      </c>
      <c r="AE271" s="116">
        <f>(($S271-$AG271*2+IF($AG271&lt;AE$3,AE$3,$AG271)*2)*($T271+AE$3*2)*($U271+0.2))</f>
        <v>13.765499999999999</v>
      </c>
      <c r="AF271" s="149">
        <v>600</v>
      </c>
      <c r="AG271" s="149">
        <v>0.15</v>
      </c>
    </row>
    <row r="272" spans="1:33" s="72" customFormat="1" x14ac:dyDescent="0.55000000000000004">
      <c r="A272" s="12" t="str">
        <f>VLOOKUP(B272,[1]матер!$B$4:$K$2150,10,FALSE)</f>
        <v>00-00002003</v>
      </c>
      <c r="B272" s="75" t="s">
        <v>321</v>
      </c>
      <c r="C272" s="74" t="s">
        <v>23</v>
      </c>
      <c r="D272" s="76">
        <v>1</v>
      </c>
      <c r="E272" s="81">
        <v>133800</v>
      </c>
      <c r="F272" s="80">
        <v>133800</v>
      </c>
      <c r="G272" s="79" t="s">
        <v>295</v>
      </c>
      <c r="H272" s="89">
        <v>0.85</v>
      </c>
      <c r="I272" s="89">
        <v>5</v>
      </c>
      <c r="J272" s="89" t="s">
        <v>367</v>
      </c>
      <c r="K272" s="90" t="s">
        <v>367</v>
      </c>
      <c r="L272" s="145">
        <v>1320</v>
      </c>
      <c r="M272" s="133" t="s">
        <v>157</v>
      </c>
      <c r="N272" s="116">
        <f t="shared" si="22"/>
        <v>109716.00000000001</v>
      </c>
      <c r="O272" s="146">
        <v>17000</v>
      </c>
      <c r="P272" s="138">
        <v>9500</v>
      </c>
      <c r="Q272" s="132">
        <v>14500</v>
      </c>
      <c r="R272" s="132"/>
      <c r="S272" s="132">
        <v>3</v>
      </c>
      <c r="T272" s="132">
        <v>1.1000000000000001</v>
      </c>
      <c r="U272" s="132">
        <v>1.97</v>
      </c>
      <c r="V272" s="147">
        <f t="shared" si="23"/>
        <v>7</v>
      </c>
      <c r="W272" s="116">
        <f>(S272-AG272*2)*T272*(U272-L272/1000+IF(J272="Н",0.7,0))</f>
        <v>4.0095000000000001</v>
      </c>
      <c r="X272" s="116">
        <f>(AD272-($S272-$AG272*2)*$T272*($U272-0.1))</f>
        <v>4.5366</v>
      </c>
      <c r="Y272" s="116">
        <f>(AE272-($S272-$AG272*2)*$T272*($U272-0.1))</f>
        <v>8.8765999999999998</v>
      </c>
      <c r="Z272" s="116"/>
      <c r="AA272" s="116"/>
      <c r="AB272" s="116"/>
      <c r="AC272" s="116"/>
      <c r="AD272" s="116">
        <f>(($S272-$AG272*2+IF($AG272&lt;AD$3,AD$3,$AG272)*2)*($T272+AD$3*2)*($U272+0.2))</f>
        <v>10.0905</v>
      </c>
      <c r="AE272" s="116">
        <f>(($S272-$AG272*2+IF($AG272&lt;AE$3,AE$3,$AG272)*2)*($T272+AE$3*2)*($U272+0.2))</f>
        <v>14.4305</v>
      </c>
      <c r="AF272" s="132">
        <v>700</v>
      </c>
      <c r="AG272" s="132">
        <v>0.15</v>
      </c>
    </row>
    <row r="273" spans="1:33" s="72" customFormat="1" x14ac:dyDescent="0.55000000000000004">
      <c r="A273" s="12" t="str">
        <f>VLOOKUP(B273,[1]матер!$B$4:$K$2150,10,FALSE)</f>
        <v>00-00002004</v>
      </c>
      <c r="B273" s="75" t="s">
        <v>322</v>
      </c>
      <c r="C273" s="74" t="s">
        <v>23</v>
      </c>
      <c r="D273" s="76">
        <v>1</v>
      </c>
      <c r="E273" s="81">
        <v>102800</v>
      </c>
      <c r="F273" s="80">
        <v>102800</v>
      </c>
      <c r="G273" s="79" t="s">
        <v>295</v>
      </c>
      <c r="H273" s="89">
        <v>1</v>
      </c>
      <c r="I273" s="89">
        <v>6</v>
      </c>
      <c r="J273" s="89"/>
      <c r="K273" s="90"/>
      <c r="L273" s="145">
        <v>320</v>
      </c>
      <c r="M273" s="133" t="s">
        <v>158</v>
      </c>
      <c r="N273" s="116">
        <f t="shared" si="22"/>
        <v>79156</v>
      </c>
      <c r="O273" s="146">
        <v>16000</v>
      </c>
      <c r="P273" s="138">
        <v>7500</v>
      </c>
      <c r="Q273" s="132">
        <v>12500</v>
      </c>
      <c r="R273" s="132"/>
      <c r="S273" s="132">
        <v>2.6</v>
      </c>
      <c r="T273" s="132">
        <v>1.1000000000000001</v>
      </c>
      <c r="U273" s="132">
        <v>1.67</v>
      </c>
      <c r="V273" s="147">
        <f t="shared" si="23"/>
        <v>7</v>
      </c>
      <c r="W273" s="116">
        <f>(S273-AG273*2)*T273*(U273-L273/1000+IF(J273="Н",0.7,0))</f>
        <v>3.1185000000000005</v>
      </c>
      <c r="X273" s="116">
        <f>(AD273-($S273-$AG273*2)*$T273*($U273-0.1))</f>
        <v>3.6662999999999997</v>
      </c>
      <c r="Y273" s="116">
        <f>(AE273-($S273-$AG273*2)*$T273*($U273-0.1))</f>
        <v>6.6770000000000005</v>
      </c>
      <c r="Z273" s="116"/>
      <c r="AA273" s="116"/>
      <c r="AB273" s="116"/>
      <c r="AC273" s="116"/>
      <c r="AD273" s="116">
        <f>(($S273-$AG273*2+IF($AG273&lt;AD$3,AD$3,$AG273)*2)*($T273+AD$3*2)*($U273+0.2))</f>
        <v>7.2930000000000001</v>
      </c>
      <c r="AE273" s="116">
        <f>(($S273-$AG273*2+IF($AG273&lt;AE$3,AE$3,$AG273)*2)*($T273+AE$3*2)*($U273+0.2))</f>
        <v>10.303700000000001</v>
      </c>
      <c r="AF273" s="132">
        <v>500</v>
      </c>
      <c r="AG273" s="132">
        <v>0.25</v>
      </c>
    </row>
    <row r="274" spans="1:33" s="72" customFormat="1" x14ac:dyDescent="0.55000000000000004">
      <c r="A274" s="12" t="str">
        <f>VLOOKUP(B274,[1]матер!$B$4:$K$2150,10,FALSE)</f>
        <v>00-00002005</v>
      </c>
      <c r="B274" s="75" t="s">
        <v>323</v>
      </c>
      <c r="C274" s="74" t="s">
        <v>23</v>
      </c>
      <c r="D274" s="76">
        <v>1</v>
      </c>
      <c r="E274" s="81">
        <v>112300</v>
      </c>
      <c r="F274" s="80">
        <v>112300</v>
      </c>
      <c r="G274" s="79" t="s">
        <v>295</v>
      </c>
      <c r="H274" s="89">
        <v>1</v>
      </c>
      <c r="I274" s="89">
        <v>6</v>
      </c>
      <c r="J274" s="89"/>
      <c r="K274" s="90" t="s">
        <v>367</v>
      </c>
      <c r="L274" s="145">
        <v>320</v>
      </c>
      <c r="M274" s="133" t="s">
        <v>158</v>
      </c>
      <c r="N274" s="116">
        <f t="shared" si="22"/>
        <v>86471</v>
      </c>
      <c r="O274" s="146">
        <v>16000</v>
      </c>
      <c r="P274" s="138">
        <v>7500</v>
      </c>
      <c r="Q274" s="132">
        <v>12500</v>
      </c>
      <c r="R274" s="132"/>
      <c r="S274" s="132">
        <v>3</v>
      </c>
      <c r="T274" s="132">
        <v>1.1000000000000001</v>
      </c>
      <c r="U274" s="132">
        <v>1.67</v>
      </c>
      <c r="V274" s="147">
        <f t="shared" si="23"/>
        <v>7</v>
      </c>
      <c r="W274" s="116">
        <f>(S274-AG274*2)*T274*(U274-L274/1000+IF(J274="Н",0.7,0))</f>
        <v>3.7124999999999995</v>
      </c>
      <c r="X274" s="116">
        <f>(AD274-($S274-$AG274*2)*$T274*($U274-0.1))</f>
        <v>4.0974999999999993</v>
      </c>
      <c r="Y274" s="116">
        <f>(AE274-($S274-$AG274*2)*$T274*($U274-0.1))</f>
        <v>7.4074</v>
      </c>
      <c r="Z274" s="116"/>
      <c r="AA274" s="116"/>
      <c r="AB274" s="116"/>
      <c r="AC274" s="116"/>
      <c r="AD274" s="116">
        <f>(($S274-$AG274*2+IF($AG274&lt;AD$3,AD$3,$AG274)*2)*($T274+AD$3*2)*($U274+0.2))</f>
        <v>8.4149999999999991</v>
      </c>
      <c r="AE274" s="116">
        <f>(($S274-$AG274*2+IF($AG274&lt;AE$3,AE$3,$AG274)*2)*($T274+AE$3*2)*($U274+0.2))</f>
        <v>11.7249</v>
      </c>
      <c r="AF274" s="132">
        <v>500</v>
      </c>
      <c r="AG274" s="132">
        <v>0.25</v>
      </c>
    </row>
    <row r="275" spans="1:33" s="72" customFormat="1" x14ac:dyDescent="0.55000000000000004">
      <c r="A275" s="12" t="str">
        <f>VLOOKUP(B275,[1]матер!$B$4:$K$2150,10,FALSE)</f>
        <v>00-00002006</v>
      </c>
      <c r="B275" s="75" t="s">
        <v>324</v>
      </c>
      <c r="C275" s="74" t="s">
        <v>23</v>
      </c>
      <c r="D275" s="76">
        <v>1</v>
      </c>
      <c r="E275" s="81">
        <v>117600</v>
      </c>
      <c r="F275" s="80">
        <v>117600</v>
      </c>
      <c r="G275" s="79" t="s">
        <v>295</v>
      </c>
      <c r="H275" s="89">
        <v>1</v>
      </c>
      <c r="I275" s="89">
        <v>6</v>
      </c>
      <c r="J275" s="89"/>
      <c r="K275" s="90"/>
      <c r="L275" s="145">
        <v>620</v>
      </c>
      <c r="M275" s="133" t="s">
        <v>158</v>
      </c>
      <c r="N275" s="116">
        <f t="shared" si="22"/>
        <v>90552</v>
      </c>
      <c r="O275" s="146">
        <v>17000</v>
      </c>
      <c r="P275" s="138">
        <v>7500</v>
      </c>
      <c r="Q275" s="132">
        <v>12500</v>
      </c>
      <c r="R275" s="132"/>
      <c r="S275" s="132">
        <v>2.6</v>
      </c>
      <c r="T275" s="132">
        <v>1.1000000000000001</v>
      </c>
      <c r="U275" s="132">
        <v>1.97</v>
      </c>
      <c r="V275" s="147">
        <f t="shared" si="23"/>
        <v>7</v>
      </c>
      <c r="W275" s="116">
        <f>(S275-AG275*2)*T275*(U275-L275/1000+IF(J275="Н",0.7,0))</f>
        <v>3.1185000000000009</v>
      </c>
      <c r="X275" s="116">
        <f>(AD275-($S275-$AG275*2)*$T275*($U275-0.1))</f>
        <v>4.1433</v>
      </c>
      <c r="Y275" s="116">
        <f>(AE275-($S275-$AG275*2)*$T275*($U275-0.1))</f>
        <v>7.6370000000000005</v>
      </c>
      <c r="Z275" s="116"/>
      <c r="AA275" s="116"/>
      <c r="AB275" s="116"/>
      <c r="AC275" s="116"/>
      <c r="AD275" s="116">
        <f>(($S275-$AG275*2+IF($AG275&lt;AD$3,AD$3,$AG275)*2)*($T275+AD$3*2)*($U275+0.2))</f>
        <v>8.463000000000001</v>
      </c>
      <c r="AE275" s="116">
        <f>(($S275-$AG275*2+IF($AG275&lt;AE$3,AE$3,$AG275)*2)*($T275+AE$3*2)*($U275+0.2))</f>
        <v>11.956700000000001</v>
      </c>
      <c r="AF275" s="132">
        <v>500</v>
      </c>
      <c r="AG275" s="132">
        <v>0.25</v>
      </c>
    </row>
    <row r="276" spans="1:33" s="72" customFormat="1" x14ac:dyDescent="0.55000000000000004">
      <c r="A276" s="12" t="str">
        <f>VLOOKUP(B276,[1]матер!$B$4:$K$2150,10,FALSE)</f>
        <v>00-00002007</v>
      </c>
      <c r="B276" s="75" t="s">
        <v>325</v>
      </c>
      <c r="C276" s="74" t="s">
        <v>23</v>
      </c>
      <c r="D276" s="76">
        <v>1</v>
      </c>
      <c r="E276" s="81">
        <v>128400</v>
      </c>
      <c r="F276" s="80">
        <v>128400</v>
      </c>
      <c r="G276" s="79" t="s">
        <v>295</v>
      </c>
      <c r="H276" s="89">
        <v>1</v>
      </c>
      <c r="I276" s="89">
        <v>6</v>
      </c>
      <c r="J276" s="89"/>
      <c r="K276" s="90" t="s">
        <v>367</v>
      </c>
      <c r="L276" s="145">
        <v>620</v>
      </c>
      <c r="M276" s="133" t="s">
        <v>158</v>
      </c>
      <c r="N276" s="116">
        <f t="shared" ref="N276:N277" si="24">E276*VLOOKUP(M276,$B$362:$C$379,2,FALSE)</f>
        <v>98868</v>
      </c>
      <c r="O276" s="146">
        <v>17000</v>
      </c>
      <c r="P276" s="138">
        <v>7500</v>
      </c>
      <c r="Q276" s="132">
        <v>12500</v>
      </c>
      <c r="R276" s="132"/>
      <c r="S276" s="132">
        <v>3</v>
      </c>
      <c r="T276" s="132">
        <v>1.1000000000000001</v>
      </c>
      <c r="U276" s="132">
        <v>1.97</v>
      </c>
      <c r="V276" s="147">
        <f t="shared" si="23"/>
        <v>7</v>
      </c>
      <c r="W276" s="116">
        <f>(S276-AG276*2)*T276*(U276-L276/1000+IF(J276="Н",0.7,0))</f>
        <v>3.7125000000000004</v>
      </c>
      <c r="X276" s="116">
        <f>(AD276-($S276-$AG276*2)*$T276*($U276-0.1))</f>
        <v>4.6225000000000005</v>
      </c>
      <c r="Y276" s="116">
        <f>(AE276-($S276-$AG276*2)*$T276*($U276-0.1))</f>
        <v>8.4634</v>
      </c>
      <c r="Z276" s="116"/>
      <c r="AA276" s="116"/>
      <c r="AB276" s="116"/>
      <c r="AC276" s="116"/>
      <c r="AD276" s="116">
        <f>(($S276-$AG276*2+IF($AG276&lt;AD$3,AD$3,$AG276)*2)*($T276+AD$3*2)*($U276+0.2))</f>
        <v>9.7650000000000006</v>
      </c>
      <c r="AE276" s="116">
        <f>(($S276-$AG276*2+IF($AG276&lt;AE$3,AE$3,$AG276)*2)*($T276+AE$3*2)*($U276+0.2))</f>
        <v>13.6059</v>
      </c>
      <c r="AF276" s="132">
        <v>500</v>
      </c>
      <c r="AG276" s="132">
        <v>0.25</v>
      </c>
    </row>
    <row r="277" spans="1:33" s="72" customFormat="1" x14ac:dyDescent="0.55000000000000004">
      <c r="A277" s="12" t="e">
        <f>VLOOKUP(B277,[1]матер!$B$4:$K$2150,10,FALSE)</f>
        <v>#N/A</v>
      </c>
      <c r="B277" s="82" t="s">
        <v>326</v>
      </c>
      <c r="C277" s="83" t="s">
        <v>23</v>
      </c>
      <c r="D277" s="84">
        <v>1</v>
      </c>
      <c r="E277" s="85">
        <v>134400</v>
      </c>
      <c r="F277" s="86">
        <v>134400</v>
      </c>
      <c r="G277" s="87" t="s">
        <v>295</v>
      </c>
      <c r="H277" s="91">
        <v>1</v>
      </c>
      <c r="I277" s="91">
        <v>6</v>
      </c>
      <c r="J277" s="91"/>
      <c r="K277" s="92" t="s">
        <v>367</v>
      </c>
      <c r="L277" s="148">
        <v>820</v>
      </c>
      <c r="M277" s="133" t="s">
        <v>158</v>
      </c>
      <c r="N277" s="116">
        <f t="shared" si="24"/>
        <v>103488</v>
      </c>
      <c r="O277" s="146">
        <v>17500</v>
      </c>
      <c r="P277" s="138">
        <v>7500</v>
      </c>
      <c r="Q277" s="149">
        <v>12500</v>
      </c>
      <c r="R277" s="149"/>
      <c r="S277" s="149">
        <v>3</v>
      </c>
      <c r="T277" s="149">
        <v>1.1000000000000001</v>
      </c>
      <c r="U277" s="149">
        <v>2.17</v>
      </c>
      <c r="V277" s="147">
        <f t="shared" si="23"/>
        <v>7</v>
      </c>
      <c r="W277" s="116">
        <f>(S277-AG277*2)*T277*(U277-L277/1000+IF(J277="Н",0.7,0))</f>
        <v>3.7125000000000004</v>
      </c>
      <c r="X277" s="116">
        <f>(AD277-($S277-$AG277*2)*$T277*($U277-0.1))</f>
        <v>4.972500000000001</v>
      </c>
      <c r="Y277" s="116">
        <f>(AE277-($S277-$AG277*2)*$T277*($U277-0.1))</f>
        <v>9.1674000000000007</v>
      </c>
      <c r="Z277" s="116"/>
      <c r="AA277" s="116"/>
      <c r="AB277" s="116"/>
      <c r="AC277" s="116"/>
      <c r="AD277" s="116">
        <f>(($S277-$AG277*2+IF($AG277&lt;AD$3,AD$3,$AG277)*2)*($T277+AD$3*2)*($U277+0.2))</f>
        <v>10.665000000000001</v>
      </c>
      <c r="AE277" s="116">
        <f>(($S277-$AG277*2+IF($AG277&lt;AE$3,AE$3,$AG277)*2)*($T277+AE$3*2)*($U277+0.2))</f>
        <v>14.859900000000001</v>
      </c>
      <c r="AF277" s="132">
        <v>500</v>
      </c>
      <c r="AG277" s="149">
        <v>0.25</v>
      </c>
    </row>
    <row r="278" spans="1:33" s="72" customFormat="1" x14ac:dyDescent="0.55000000000000004">
      <c r="A278" s="12" t="str">
        <f>VLOOKUP(B278,[1]матер!$B$4:$K$2150,10,FALSE)</f>
        <v>00-00002008</v>
      </c>
      <c r="B278" s="75" t="s">
        <v>327</v>
      </c>
      <c r="C278" s="74" t="s">
        <v>23</v>
      </c>
      <c r="D278" s="76">
        <v>1</v>
      </c>
      <c r="E278" s="81">
        <v>112300</v>
      </c>
      <c r="F278" s="80">
        <v>112300</v>
      </c>
      <c r="G278" s="79" t="s">
        <v>295</v>
      </c>
      <c r="H278" s="89">
        <v>1</v>
      </c>
      <c r="I278" s="89">
        <v>6</v>
      </c>
      <c r="J278" s="89" t="s">
        <v>367</v>
      </c>
      <c r="K278" s="90"/>
      <c r="L278" s="145">
        <v>1020</v>
      </c>
      <c r="M278" s="133" t="s">
        <v>158</v>
      </c>
      <c r="N278" s="116">
        <f t="shared" ref="N278:N309" si="25">E278*VLOOKUP(M278,$B$362:$C$379,2,FALSE)</f>
        <v>86471</v>
      </c>
      <c r="O278" s="146">
        <v>16000</v>
      </c>
      <c r="P278" s="138">
        <v>9500</v>
      </c>
      <c r="Q278" s="132">
        <v>14500</v>
      </c>
      <c r="R278" s="132"/>
      <c r="S278" s="132">
        <v>3</v>
      </c>
      <c r="T278" s="132">
        <v>1.1000000000000001</v>
      </c>
      <c r="U278" s="132">
        <v>1.67</v>
      </c>
      <c r="V278" s="147">
        <f t="shared" ref="V278:V310" si="26">ROUNDUP((S278+T278)*2/1.2,0)</f>
        <v>7</v>
      </c>
      <c r="W278" s="116">
        <f>(S278-AG278*2)*T278*(U278-L278/1000+IF(J278="Н",0.7,0))</f>
        <v>3.7124999999999995</v>
      </c>
      <c r="X278" s="116">
        <f>(AD278-($S278-$AG278*2)*$T278*($U278-0.1))</f>
        <v>4.0974999999999993</v>
      </c>
      <c r="Y278" s="116">
        <f>(AE278-($S278-$AG278*2)*$T278*($U278-0.1))</f>
        <v>7.4074</v>
      </c>
      <c r="Z278" s="116"/>
      <c r="AA278" s="116"/>
      <c r="AB278" s="116"/>
      <c r="AC278" s="116"/>
      <c r="AD278" s="116">
        <f>(($S278-$AG278*2+IF($AG278&lt;AD$3,AD$3,$AG278)*2)*($T278+AD$3*2)*($U278+0.2))</f>
        <v>8.4149999999999991</v>
      </c>
      <c r="AE278" s="116">
        <f>(($S278-$AG278*2+IF($AG278&lt;AE$3,AE$3,$AG278)*2)*($T278+AE$3*2)*($U278+0.2))</f>
        <v>11.7249</v>
      </c>
      <c r="AF278" s="132">
        <v>500</v>
      </c>
      <c r="AG278" s="132">
        <v>0.25</v>
      </c>
    </row>
    <row r="279" spans="1:33" s="72" customFormat="1" x14ac:dyDescent="0.55000000000000004">
      <c r="A279" s="12" t="str">
        <f>VLOOKUP(B279,[1]матер!$B$4:$K$2150,10,FALSE)</f>
        <v>00-00002009</v>
      </c>
      <c r="B279" s="75" t="s">
        <v>328</v>
      </c>
      <c r="C279" s="74" t="s">
        <v>23</v>
      </c>
      <c r="D279" s="76">
        <v>1</v>
      </c>
      <c r="E279" s="81">
        <v>128400</v>
      </c>
      <c r="F279" s="80">
        <v>128400</v>
      </c>
      <c r="G279" s="79" t="s">
        <v>295</v>
      </c>
      <c r="H279" s="89">
        <v>1</v>
      </c>
      <c r="I279" s="89">
        <v>6</v>
      </c>
      <c r="J279" s="89" t="s">
        <v>367</v>
      </c>
      <c r="K279" s="90"/>
      <c r="L279" s="145">
        <v>1320</v>
      </c>
      <c r="M279" s="133" t="s">
        <v>158</v>
      </c>
      <c r="N279" s="116">
        <f t="shared" si="25"/>
        <v>98868</v>
      </c>
      <c r="O279" s="146">
        <v>17000</v>
      </c>
      <c r="P279" s="138">
        <v>9500</v>
      </c>
      <c r="Q279" s="132">
        <v>14500</v>
      </c>
      <c r="R279" s="132"/>
      <c r="S279" s="132">
        <v>3</v>
      </c>
      <c r="T279" s="132">
        <v>1.1000000000000001</v>
      </c>
      <c r="U279" s="132">
        <v>1.97</v>
      </c>
      <c r="V279" s="147">
        <f t="shared" si="26"/>
        <v>7</v>
      </c>
      <c r="W279" s="116">
        <f>(S279-AG279*2)*T279*(U279-L279/1000+IF(J279="Н",0.7,0))</f>
        <v>3.7124999999999995</v>
      </c>
      <c r="X279" s="116">
        <f>(AD279-($S279-$AG279*2)*$T279*($U279-0.1))</f>
        <v>4.6225000000000005</v>
      </c>
      <c r="Y279" s="116">
        <f>(AE279-($S279-$AG279*2)*$T279*($U279-0.1))</f>
        <v>8.4634</v>
      </c>
      <c r="Z279" s="116"/>
      <c r="AA279" s="116"/>
      <c r="AB279" s="116"/>
      <c r="AC279" s="116"/>
      <c r="AD279" s="116">
        <f>(($S279-$AG279*2+IF($AG279&lt;AD$3,AD$3,$AG279)*2)*($T279+AD$3*2)*($U279+0.2))</f>
        <v>9.7650000000000006</v>
      </c>
      <c r="AE279" s="116">
        <f>(($S279-$AG279*2+IF($AG279&lt;AE$3,AE$3,$AG279)*2)*($T279+AE$3*2)*($U279+0.2))</f>
        <v>13.6059</v>
      </c>
      <c r="AF279" s="132">
        <v>700</v>
      </c>
      <c r="AG279" s="132">
        <v>0.25</v>
      </c>
    </row>
    <row r="280" spans="1:33" s="72" customFormat="1" x14ac:dyDescent="0.55000000000000004">
      <c r="A280" s="12" t="str">
        <f>VLOOKUP(B280,[1]матер!$B$4:$K$2150,10,FALSE)</f>
        <v>00-00002010</v>
      </c>
      <c r="B280" s="75" t="s">
        <v>329</v>
      </c>
      <c r="C280" s="74" t="s">
        <v>23</v>
      </c>
      <c r="D280" s="76">
        <v>1</v>
      </c>
      <c r="E280" s="81">
        <v>121800</v>
      </c>
      <c r="F280" s="80">
        <v>121800</v>
      </c>
      <c r="G280" s="79" t="s">
        <v>295</v>
      </c>
      <c r="H280" s="89">
        <v>1</v>
      </c>
      <c r="I280" s="89">
        <v>6</v>
      </c>
      <c r="J280" s="89" t="s">
        <v>367</v>
      </c>
      <c r="K280" s="90" t="s">
        <v>367</v>
      </c>
      <c r="L280" s="145">
        <v>1020</v>
      </c>
      <c r="M280" s="133" t="s">
        <v>158</v>
      </c>
      <c r="N280" s="116">
        <f t="shared" si="25"/>
        <v>93786</v>
      </c>
      <c r="O280" s="146">
        <v>16000</v>
      </c>
      <c r="P280" s="138">
        <v>9500</v>
      </c>
      <c r="Q280" s="132">
        <v>14500</v>
      </c>
      <c r="R280" s="132"/>
      <c r="S280" s="132">
        <v>3.4</v>
      </c>
      <c r="T280" s="132">
        <v>1.1000000000000001</v>
      </c>
      <c r="U280" s="132">
        <v>1.67</v>
      </c>
      <c r="V280" s="147">
        <f t="shared" si="26"/>
        <v>8</v>
      </c>
      <c r="W280" s="116">
        <f>(S280-AG280*2)*T280*(U280-L280/1000+IF(J280="Н",0.7,0))</f>
        <v>4.3064999999999998</v>
      </c>
      <c r="X280" s="116">
        <f>(AD280-($S280-$AG280*2)*$T280*($U280-0.1))</f>
        <v>4.5286999999999997</v>
      </c>
      <c r="Y280" s="116">
        <f>(AE280-($S280-$AG280*2)*$T280*($U280-0.1))</f>
        <v>8.1378000000000021</v>
      </c>
      <c r="Z280" s="116"/>
      <c r="AA280" s="116"/>
      <c r="AB280" s="116"/>
      <c r="AC280" s="116"/>
      <c r="AD280" s="116">
        <f>(($S280-$AG280*2+IF($AG280&lt;AD$3,AD$3,$AG280)*2)*($T280+AD$3*2)*($U280+0.2))</f>
        <v>9.536999999999999</v>
      </c>
      <c r="AE280" s="116">
        <f>(($S280-$AG280*2+IF($AG280&lt;AE$3,AE$3,$AG280)*2)*($T280+AE$3*2)*($U280+0.2))</f>
        <v>13.146100000000001</v>
      </c>
      <c r="AF280" s="132">
        <v>500</v>
      </c>
      <c r="AG280" s="132">
        <v>0.25</v>
      </c>
    </row>
    <row r="281" spans="1:33" s="72" customFormat="1" x14ac:dyDescent="0.55000000000000004">
      <c r="A281" s="12" t="str">
        <f>VLOOKUP(B281,[1]матер!$B$4:$K$2150,10,FALSE)</f>
        <v>00-00002011</v>
      </c>
      <c r="B281" s="75" t="s">
        <v>330</v>
      </c>
      <c r="C281" s="74" t="s">
        <v>23</v>
      </c>
      <c r="D281" s="76">
        <v>1</v>
      </c>
      <c r="E281" s="81">
        <v>140400</v>
      </c>
      <c r="F281" s="80">
        <v>140400</v>
      </c>
      <c r="G281" s="79" t="s">
        <v>295</v>
      </c>
      <c r="H281" s="89">
        <v>1</v>
      </c>
      <c r="I281" s="89">
        <v>6</v>
      </c>
      <c r="J281" s="89" t="s">
        <v>367</v>
      </c>
      <c r="K281" s="90" t="s">
        <v>367</v>
      </c>
      <c r="L281" s="145">
        <v>1320</v>
      </c>
      <c r="M281" s="133" t="s">
        <v>158</v>
      </c>
      <c r="N281" s="116">
        <f t="shared" si="25"/>
        <v>108108</v>
      </c>
      <c r="O281" s="146">
        <v>17000</v>
      </c>
      <c r="P281" s="138">
        <v>9500</v>
      </c>
      <c r="Q281" s="132">
        <v>14500</v>
      </c>
      <c r="R281" s="132"/>
      <c r="S281" s="132">
        <v>3.4</v>
      </c>
      <c r="T281" s="132">
        <v>1.1000000000000001</v>
      </c>
      <c r="U281" s="132">
        <v>1.97</v>
      </c>
      <c r="V281" s="147">
        <f t="shared" si="26"/>
        <v>8</v>
      </c>
      <c r="W281" s="116">
        <f>(S281-AG281*2)*T281*(U281-L281/1000+IF(J281="Н",0.7,0))</f>
        <v>4.3064999999999998</v>
      </c>
      <c r="X281" s="116">
        <f>(AD281-($S281-$AG281*2)*$T281*($U281-0.1))</f>
        <v>5.1016999999999992</v>
      </c>
      <c r="Y281" s="116">
        <f>(AE281-($S281-$AG281*2)*$T281*($U281-0.1))</f>
        <v>9.2898000000000032</v>
      </c>
      <c r="Z281" s="116"/>
      <c r="AA281" s="116"/>
      <c r="AB281" s="116"/>
      <c r="AC281" s="116"/>
      <c r="AD281" s="116">
        <f>(($S281-$AG281*2+IF($AG281&lt;AD$3,AD$3,$AG281)*2)*($T281+AD$3*2)*($U281+0.2))</f>
        <v>11.066999999999998</v>
      </c>
      <c r="AE281" s="116">
        <f>(($S281-$AG281*2+IF($AG281&lt;AE$3,AE$3,$AG281)*2)*($T281+AE$3*2)*($U281+0.2))</f>
        <v>15.255100000000002</v>
      </c>
      <c r="AF281" s="132">
        <v>700</v>
      </c>
      <c r="AG281" s="132">
        <v>0.25</v>
      </c>
    </row>
    <row r="282" spans="1:33" s="72" customFormat="1" x14ac:dyDescent="0.55000000000000004">
      <c r="A282" s="12" t="str">
        <f>VLOOKUP(B282,[1]матер!$B$4:$K$2150,10,FALSE)</f>
        <v>00-00002012</v>
      </c>
      <c r="B282" s="75" t="s">
        <v>331</v>
      </c>
      <c r="C282" s="74" t="s">
        <v>23</v>
      </c>
      <c r="D282" s="76">
        <v>1</v>
      </c>
      <c r="E282" s="81">
        <v>111000</v>
      </c>
      <c r="F282" s="80">
        <v>111000</v>
      </c>
      <c r="G282" s="79" t="s">
        <v>295</v>
      </c>
      <c r="H282" s="89">
        <v>1.2</v>
      </c>
      <c r="I282" s="89">
        <v>7</v>
      </c>
      <c r="J282" s="89"/>
      <c r="K282" s="90"/>
      <c r="L282" s="145">
        <v>320</v>
      </c>
      <c r="M282" s="133" t="s">
        <v>158</v>
      </c>
      <c r="N282" s="116">
        <f t="shared" si="25"/>
        <v>85470</v>
      </c>
      <c r="O282" s="146">
        <v>18000</v>
      </c>
      <c r="P282" s="138">
        <v>8500</v>
      </c>
      <c r="Q282" s="132">
        <v>13500</v>
      </c>
      <c r="R282" s="132"/>
      <c r="S282" s="132">
        <v>2.8</v>
      </c>
      <c r="T282" s="132">
        <v>1.1000000000000001</v>
      </c>
      <c r="U282" s="132">
        <v>1.67</v>
      </c>
      <c r="V282" s="147">
        <f t="shared" si="26"/>
        <v>7</v>
      </c>
      <c r="W282" s="116">
        <f>(S282-AG282*2)*T282*(U282-L282/1000+IF(J282="Н",0.7,0))</f>
        <v>3.4154999999999993</v>
      </c>
      <c r="X282" s="116">
        <f>(AD282-($S282-$AG282*2)*$T282*($U282-0.1))</f>
        <v>3.881899999999999</v>
      </c>
      <c r="Y282" s="116">
        <f>(AE282-($S282-$AG282*2)*$T282*($U282-0.1))</f>
        <v>7.0421999999999993</v>
      </c>
      <c r="Z282" s="116"/>
      <c r="AA282" s="116"/>
      <c r="AB282" s="116"/>
      <c r="AC282" s="116"/>
      <c r="AD282" s="116">
        <f>(($S282-$AG282*2+IF($AG282&lt;AD$3,AD$3,$AG282)*2)*($T282+AD$3*2)*($U282+0.2))</f>
        <v>7.8539999999999983</v>
      </c>
      <c r="AE282" s="116">
        <f>(($S282-$AG282*2+IF($AG282&lt;AE$3,AE$3,$AG282)*2)*($T282+AE$3*2)*($U282+0.2))</f>
        <v>11.014299999999999</v>
      </c>
      <c r="AF282" s="132">
        <v>500</v>
      </c>
      <c r="AG282" s="132">
        <v>0.25</v>
      </c>
    </row>
    <row r="283" spans="1:33" s="72" customFormat="1" x14ac:dyDescent="0.55000000000000004">
      <c r="A283" s="12" t="str">
        <f>VLOOKUP(B283,[1]матер!$B$4:$K$2150,10,FALSE)</f>
        <v>00-00002013</v>
      </c>
      <c r="B283" s="75" t="s">
        <v>332</v>
      </c>
      <c r="C283" s="74" t="s">
        <v>23</v>
      </c>
      <c r="D283" s="76">
        <v>1</v>
      </c>
      <c r="E283" s="81">
        <v>121000</v>
      </c>
      <c r="F283" s="80">
        <v>121000</v>
      </c>
      <c r="G283" s="79" t="s">
        <v>295</v>
      </c>
      <c r="H283" s="89">
        <v>1.2</v>
      </c>
      <c r="I283" s="89">
        <v>7</v>
      </c>
      <c r="J283" s="89"/>
      <c r="K283" s="90" t="s">
        <v>367</v>
      </c>
      <c r="L283" s="145">
        <v>320</v>
      </c>
      <c r="M283" s="133" t="s">
        <v>158</v>
      </c>
      <c r="N283" s="116">
        <f t="shared" si="25"/>
        <v>93170</v>
      </c>
      <c r="O283" s="146">
        <v>18000</v>
      </c>
      <c r="P283" s="138">
        <v>8500</v>
      </c>
      <c r="Q283" s="132">
        <v>13500</v>
      </c>
      <c r="R283" s="132"/>
      <c r="S283" s="132">
        <v>3.2</v>
      </c>
      <c r="T283" s="132">
        <v>1.1000000000000001</v>
      </c>
      <c r="U283" s="132">
        <v>1.67</v>
      </c>
      <c r="V283" s="147">
        <f t="shared" si="26"/>
        <v>8</v>
      </c>
      <c r="W283" s="116">
        <f>(S283-AG283*2)*T283*(U283-L283/1000+IF(J283="Н",0.7,0))</f>
        <v>4.0095000000000001</v>
      </c>
      <c r="X283" s="116">
        <f>(AD283-($S283-$AG283*2)*$T283*($U283-0.1))</f>
        <v>4.3131000000000004</v>
      </c>
      <c r="Y283" s="116">
        <f>(AE283-($S283-$AG283*2)*$T283*($U283-0.1))</f>
        <v>7.7725999999999988</v>
      </c>
      <c r="Z283" s="116"/>
      <c r="AA283" s="116"/>
      <c r="AB283" s="116"/>
      <c r="AC283" s="116"/>
      <c r="AD283" s="116">
        <f>(($S283-$AG283*2+IF($AG283&lt;AD$3,AD$3,$AG283)*2)*($T283+AD$3*2)*($U283+0.2))</f>
        <v>8.9760000000000009</v>
      </c>
      <c r="AE283" s="116">
        <f>(($S283-$AG283*2+IF($AG283&lt;AE$3,AE$3,$AG283)*2)*($T283+AE$3*2)*($U283+0.2))</f>
        <v>12.435499999999999</v>
      </c>
      <c r="AF283" s="132">
        <v>500</v>
      </c>
      <c r="AG283" s="132">
        <v>0.25</v>
      </c>
    </row>
    <row r="284" spans="1:33" s="72" customFormat="1" x14ac:dyDescent="0.55000000000000004">
      <c r="A284" s="12" t="str">
        <f>VLOOKUP(B284,[1]матер!$B$4:$K$2150,10,FALSE)</f>
        <v>00-00002014</v>
      </c>
      <c r="B284" s="75" t="s">
        <v>333</v>
      </c>
      <c r="C284" s="74" t="s">
        <v>23</v>
      </c>
      <c r="D284" s="76">
        <v>1</v>
      </c>
      <c r="E284" s="81">
        <v>127000</v>
      </c>
      <c r="F284" s="80">
        <v>127000</v>
      </c>
      <c r="G284" s="79" t="s">
        <v>295</v>
      </c>
      <c r="H284" s="89">
        <v>1.2</v>
      </c>
      <c r="I284" s="89">
        <v>7</v>
      </c>
      <c r="J284" s="89"/>
      <c r="K284" s="90"/>
      <c r="L284" s="145">
        <v>620</v>
      </c>
      <c r="M284" s="133" t="s">
        <v>158</v>
      </c>
      <c r="N284" s="116">
        <f t="shared" si="25"/>
        <v>97790</v>
      </c>
      <c r="O284" s="146">
        <v>19000</v>
      </c>
      <c r="P284" s="138">
        <v>8500</v>
      </c>
      <c r="Q284" s="132">
        <v>13500</v>
      </c>
      <c r="R284" s="132"/>
      <c r="S284" s="132">
        <v>2.8</v>
      </c>
      <c r="T284" s="132">
        <v>1.1000000000000001</v>
      </c>
      <c r="U284" s="132">
        <v>1.97</v>
      </c>
      <c r="V284" s="147">
        <f t="shared" si="26"/>
        <v>7</v>
      </c>
      <c r="W284" s="116">
        <f>(S284-AG284*2)*T284*(U284-L284/1000+IF(J284="Н",0.7,0))</f>
        <v>3.4154999999999998</v>
      </c>
      <c r="X284" s="116">
        <f>(AD284-($S284-$AG284*2)*$T284*($U284-0.1))</f>
        <v>4.3828999999999994</v>
      </c>
      <c r="Y284" s="116">
        <f>(AE284-($S284-$AG284*2)*$T284*($U284-0.1))</f>
        <v>8.0501999999999985</v>
      </c>
      <c r="Z284" s="116"/>
      <c r="AA284" s="116"/>
      <c r="AB284" s="116"/>
      <c r="AC284" s="116"/>
      <c r="AD284" s="116">
        <f>(($S284-$AG284*2+IF($AG284&lt;AD$3,AD$3,$AG284)*2)*($T284+AD$3*2)*($U284+0.2))</f>
        <v>9.113999999999999</v>
      </c>
      <c r="AE284" s="116">
        <f>(($S284-$AG284*2+IF($AG284&lt;AE$3,AE$3,$AG284)*2)*($T284+AE$3*2)*($U284+0.2))</f>
        <v>12.781299999999998</v>
      </c>
      <c r="AF284" s="132">
        <v>500</v>
      </c>
      <c r="AG284" s="132">
        <v>0.25</v>
      </c>
    </row>
    <row r="285" spans="1:33" s="72" customFormat="1" x14ac:dyDescent="0.55000000000000004">
      <c r="A285" s="12" t="str">
        <f>VLOOKUP(B285,[1]матер!$B$4:$K$2150,10,FALSE)</f>
        <v>00-00002015</v>
      </c>
      <c r="B285" s="75" t="s">
        <v>334</v>
      </c>
      <c r="C285" s="74" t="s">
        <v>23</v>
      </c>
      <c r="D285" s="76">
        <v>1</v>
      </c>
      <c r="E285" s="81">
        <v>137500</v>
      </c>
      <c r="F285" s="80">
        <v>137500</v>
      </c>
      <c r="G285" s="79" t="s">
        <v>295</v>
      </c>
      <c r="H285" s="89">
        <v>1.2</v>
      </c>
      <c r="I285" s="89">
        <v>7</v>
      </c>
      <c r="J285" s="89"/>
      <c r="K285" s="90" t="s">
        <v>367</v>
      </c>
      <c r="L285" s="145">
        <v>620</v>
      </c>
      <c r="M285" s="133" t="s">
        <v>158</v>
      </c>
      <c r="N285" s="116">
        <f t="shared" si="25"/>
        <v>105875</v>
      </c>
      <c r="O285" s="146">
        <v>19000</v>
      </c>
      <c r="P285" s="138">
        <v>8500</v>
      </c>
      <c r="Q285" s="132">
        <v>13500</v>
      </c>
      <c r="R285" s="132"/>
      <c r="S285" s="132">
        <v>3.2</v>
      </c>
      <c r="T285" s="132">
        <v>1.1000000000000001</v>
      </c>
      <c r="U285" s="132">
        <v>1.97</v>
      </c>
      <c r="V285" s="147">
        <f t="shared" si="26"/>
        <v>8</v>
      </c>
      <c r="W285" s="116">
        <f>(S285-AG285*2)*T285*(U285-L285/1000+IF(J285="Н",0.7,0))</f>
        <v>4.009500000000001</v>
      </c>
      <c r="X285" s="116">
        <f>(AD285-($S285-$AG285*2)*$T285*($U285-0.1))</f>
        <v>4.8620999999999999</v>
      </c>
      <c r="Y285" s="116">
        <f>(AE285-($S285-$AG285*2)*$T285*($U285-0.1))</f>
        <v>8.8765999999999998</v>
      </c>
      <c r="Z285" s="116"/>
      <c r="AA285" s="116"/>
      <c r="AB285" s="116"/>
      <c r="AC285" s="116"/>
      <c r="AD285" s="116">
        <f>(($S285-$AG285*2+IF($AG285&lt;AD$3,AD$3,$AG285)*2)*($T285+AD$3*2)*($U285+0.2))</f>
        <v>10.416</v>
      </c>
      <c r="AE285" s="116">
        <f>(($S285-$AG285*2+IF($AG285&lt;AE$3,AE$3,$AG285)*2)*($T285+AE$3*2)*($U285+0.2))</f>
        <v>14.4305</v>
      </c>
      <c r="AF285" s="132">
        <v>500</v>
      </c>
      <c r="AG285" s="132">
        <v>0.25</v>
      </c>
    </row>
    <row r="286" spans="1:33" s="72" customFormat="1" x14ac:dyDescent="0.55000000000000004">
      <c r="A286" s="12" t="str">
        <f>VLOOKUP(B286,[1]матер!$B$4:$K$2150,10,FALSE)</f>
        <v>00-00002016</v>
      </c>
      <c r="B286" s="75" t="s">
        <v>335</v>
      </c>
      <c r="C286" s="74" t="s">
        <v>23</v>
      </c>
      <c r="D286" s="76">
        <v>1</v>
      </c>
      <c r="E286" s="81">
        <v>121000</v>
      </c>
      <c r="F286" s="80">
        <v>121000</v>
      </c>
      <c r="G286" s="79" t="s">
        <v>295</v>
      </c>
      <c r="H286" s="89">
        <v>1.2</v>
      </c>
      <c r="I286" s="89">
        <v>7</v>
      </c>
      <c r="J286" s="89" t="s">
        <v>367</v>
      </c>
      <c r="K286" s="90"/>
      <c r="L286" s="145">
        <v>1020</v>
      </c>
      <c r="M286" s="133" t="s">
        <v>158</v>
      </c>
      <c r="N286" s="116">
        <f t="shared" si="25"/>
        <v>93170</v>
      </c>
      <c r="O286" s="146">
        <v>18000</v>
      </c>
      <c r="P286" s="138">
        <v>10500</v>
      </c>
      <c r="Q286" s="132">
        <v>15500</v>
      </c>
      <c r="R286" s="132"/>
      <c r="S286" s="132">
        <v>3.2</v>
      </c>
      <c r="T286" s="132">
        <v>1.1000000000000001</v>
      </c>
      <c r="U286" s="132">
        <v>1.67</v>
      </c>
      <c r="V286" s="147">
        <f t="shared" si="26"/>
        <v>8</v>
      </c>
      <c r="W286" s="116">
        <f>(S286-AG286*2)*T286*(U286-L286/1000+IF(J286="Н",0.7,0))</f>
        <v>4.0095000000000001</v>
      </c>
      <c r="X286" s="116">
        <f>(AD286-($S286-$AG286*2)*$T286*($U286-0.1))</f>
        <v>4.3131000000000004</v>
      </c>
      <c r="Y286" s="116">
        <f>(AE286-($S286-$AG286*2)*$T286*($U286-0.1))</f>
        <v>7.7725999999999988</v>
      </c>
      <c r="Z286" s="116"/>
      <c r="AA286" s="116"/>
      <c r="AB286" s="116"/>
      <c r="AC286" s="116"/>
      <c r="AD286" s="116">
        <f>(($S286-$AG286*2+IF($AG286&lt;AD$3,AD$3,$AG286)*2)*($T286+AD$3*2)*($U286+0.2))</f>
        <v>8.9760000000000009</v>
      </c>
      <c r="AE286" s="116">
        <f>(($S286-$AG286*2+IF($AG286&lt;AE$3,AE$3,$AG286)*2)*($T286+AE$3*2)*($U286+0.2))</f>
        <v>12.435499999999999</v>
      </c>
      <c r="AF286" s="132">
        <v>500</v>
      </c>
      <c r="AG286" s="132">
        <v>0.25</v>
      </c>
    </row>
    <row r="287" spans="1:33" s="72" customFormat="1" x14ac:dyDescent="0.55000000000000004">
      <c r="A287" s="12" t="str">
        <f>VLOOKUP(B287,[1]матер!$B$4:$K$2150,10,FALSE)</f>
        <v>00-00002017</v>
      </c>
      <c r="B287" s="75" t="s">
        <v>336</v>
      </c>
      <c r="C287" s="74" t="s">
        <v>23</v>
      </c>
      <c r="D287" s="76">
        <v>1</v>
      </c>
      <c r="E287" s="81">
        <v>137500</v>
      </c>
      <c r="F287" s="80">
        <v>137500</v>
      </c>
      <c r="G287" s="79" t="s">
        <v>295</v>
      </c>
      <c r="H287" s="89">
        <v>1.2</v>
      </c>
      <c r="I287" s="89">
        <v>7</v>
      </c>
      <c r="J287" s="89" t="s">
        <v>367</v>
      </c>
      <c r="K287" s="90"/>
      <c r="L287" s="145">
        <v>1320</v>
      </c>
      <c r="M287" s="133" t="s">
        <v>158</v>
      </c>
      <c r="N287" s="116">
        <f t="shared" si="25"/>
        <v>105875</v>
      </c>
      <c r="O287" s="146">
        <v>19000</v>
      </c>
      <c r="P287" s="138">
        <v>10500</v>
      </c>
      <c r="Q287" s="132">
        <v>15500</v>
      </c>
      <c r="R287" s="132"/>
      <c r="S287" s="132">
        <v>3.2</v>
      </c>
      <c r="T287" s="132">
        <v>1.1000000000000001</v>
      </c>
      <c r="U287" s="132">
        <v>1.97</v>
      </c>
      <c r="V287" s="147">
        <f t="shared" si="26"/>
        <v>8</v>
      </c>
      <c r="W287" s="116">
        <f>(S287-AG287*2)*T287*(U287-L287/1000+IF(J287="Н",0.7,0))</f>
        <v>4.0095000000000001</v>
      </c>
      <c r="X287" s="116">
        <f>(AD287-($S287-$AG287*2)*$T287*($U287-0.1))</f>
        <v>4.8620999999999999</v>
      </c>
      <c r="Y287" s="116">
        <f>(AE287-($S287-$AG287*2)*$T287*($U287-0.1))</f>
        <v>8.8765999999999998</v>
      </c>
      <c r="Z287" s="116"/>
      <c r="AA287" s="116"/>
      <c r="AB287" s="116"/>
      <c r="AC287" s="116"/>
      <c r="AD287" s="116">
        <f>(($S287-$AG287*2+IF($AG287&lt;AD$3,AD$3,$AG287)*2)*($T287+AD$3*2)*($U287+0.2))</f>
        <v>10.416</v>
      </c>
      <c r="AE287" s="116">
        <f>(($S287-$AG287*2+IF($AG287&lt;AE$3,AE$3,$AG287)*2)*($T287+AE$3*2)*($U287+0.2))</f>
        <v>14.4305</v>
      </c>
      <c r="AF287" s="132">
        <v>700</v>
      </c>
      <c r="AG287" s="132">
        <v>0.25</v>
      </c>
    </row>
    <row r="288" spans="1:33" s="72" customFormat="1" x14ac:dyDescent="0.55000000000000004">
      <c r="A288" s="12" t="str">
        <f>VLOOKUP(B288,[1]матер!$B$4:$K$2150,10,FALSE)</f>
        <v>00-00002018</v>
      </c>
      <c r="B288" s="75" t="s">
        <v>337</v>
      </c>
      <c r="C288" s="74" t="s">
        <v>23</v>
      </c>
      <c r="D288" s="76">
        <v>1</v>
      </c>
      <c r="E288" s="81">
        <v>131000</v>
      </c>
      <c r="F288" s="80">
        <v>131000</v>
      </c>
      <c r="G288" s="79" t="s">
        <v>295</v>
      </c>
      <c r="H288" s="89">
        <v>1.2</v>
      </c>
      <c r="I288" s="89">
        <v>7</v>
      </c>
      <c r="J288" s="89" t="s">
        <v>367</v>
      </c>
      <c r="K288" s="90" t="s">
        <v>367</v>
      </c>
      <c r="L288" s="145">
        <v>1020</v>
      </c>
      <c r="M288" s="133" t="s">
        <v>158</v>
      </c>
      <c r="N288" s="116">
        <f t="shared" si="25"/>
        <v>100870</v>
      </c>
      <c r="O288" s="146">
        <v>18000</v>
      </c>
      <c r="P288" s="138">
        <v>10500</v>
      </c>
      <c r="Q288" s="132">
        <v>15500</v>
      </c>
      <c r="R288" s="132"/>
      <c r="S288" s="132">
        <v>3.6</v>
      </c>
      <c r="T288" s="132">
        <v>1.1000000000000001</v>
      </c>
      <c r="U288" s="132">
        <v>1.67</v>
      </c>
      <c r="V288" s="147">
        <f t="shared" si="26"/>
        <v>8</v>
      </c>
      <c r="W288" s="116">
        <f>(S288-AG288*2)*T288*(U288-L288/1000+IF(J288="Н",0.7,0))</f>
        <v>4.6035000000000004</v>
      </c>
      <c r="X288" s="116">
        <f>(AD288-($S288-$AG288*2)*$T288*($U288-0.1))</f>
        <v>4.7443</v>
      </c>
      <c r="Y288" s="116">
        <f>(AE288-($S288-$AG288*2)*$T288*($U288-0.1))</f>
        <v>8.5030000000000001</v>
      </c>
      <c r="Z288" s="116"/>
      <c r="AA288" s="116"/>
      <c r="AB288" s="116"/>
      <c r="AC288" s="116"/>
      <c r="AD288" s="116">
        <f>(($S288-$AG288*2+IF($AG288&lt;AD$3,AD$3,$AG288)*2)*($T288+AD$3*2)*($U288+0.2))</f>
        <v>10.098000000000001</v>
      </c>
      <c r="AE288" s="116">
        <f>(($S288-$AG288*2+IF($AG288&lt;AE$3,AE$3,$AG288)*2)*($T288+AE$3*2)*($U288+0.2))</f>
        <v>13.856700000000002</v>
      </c>
      <c r="AF288" s="132">
        <v>500</v>
      </c>
      <c r="AG288" s="132">
        <v>0.25</v>
      </c>
    </row>
    <row r="289" spans="1:33" s="72" customFormat="1" x14ac:dyDescent="0.55000000000000004">
      <c r="A289" s="12" t="str">
        <f>VLOOKUP(B289,[1]матер!$B$4:$K$2150,10,FALSE)</f>
        <v>00-00002019</v>
      </c>
      <c r="B289" s="75" t="s">
        <v>338</v>
      </c>
      <c r="C289" s="74" t="s">
        <v>23</v>
      </c>
      <c r="D289" s="76">
        <v>1</v>
      </c>
      <c r="E289" s="81">
        <v>148500</v>
      </c>
      <c r="F289" s="80">
        <v>148500</v>
      </c>
      <c r="G289" s="79" t="s">
        <v>295</v>
      </c>
      <c r="H289" s="89">
        <v>1.2</v>
      </c>
      <c r="I289" s="89">
        <v>7</v>
      </c>
      <c r="J289" s="89" t="s">
        <v>367</v>
      </c>
      <c r="K289" s="90" t="s">
        <v>367</v>
      </c>
      <c r="L289" s="145">
        <v>1320</v>
      </c>
      <c r="M289" s="133" t="s">
        <v>158</v>
      </c>
      <c r="N289" s="116">
        <f t="shared" si="25"/>
        <v>114345</v>
      </c>
      <c r="O289" s="146">
        <v>19000</v>
      </c>
      <c r="P289" s="138">
        <v>10500</v>
      </c>
      <c r="Q289" s="132">
        <v>15500</v>
      </c>
      <c r="R289" s="132"/>
      <c r="S289" s="132">
        <v>3.6</v>
      </c>
      <c r="T289" s="132">
        <v>1.1000000000000001</v>
      </c>
      <c r="U289" s="132">
        <v>1.97</v>
      </c>
      <c r="V289" s="147">
        <f t="shared" si="26"/>
        <v>8</v>
      </c>
      <c r="W289" s="116">
        <f>(S289-AG289*2)*T289*(U289-L289/1000+IF(J289="Н",0.7,0))</f>
        <v>4.6035000000000004</v>
      </c>
      <c r="X289" s="116">
        <f>(AD289-($S289-$AG289*2)*$T289*($U289-0.1))</f>
        <v>5.3412999999999995</v>
      </c>
      <c r="Y289" s="116">
        <f>(AE289-($S289-$AG289*2)*$T289*($U289-0.1))</f>
        <v>9.703000000000003</v>
      </c>
      <c r="Z289" s="116"/>
      <c r="AA289" s="116"/>
      <c r="AB289" s="116"/>
      <c r="AC289" s="116"/>
      <c r="AD289" s="116">
        <f>(($S289-$AG289*2+IF($AG289&lt;AD$3,AD$3,$AG289)*2)*($T289+AD$3*2)*($U289+0.2))</f>
        <v>11.718</v>
      </c>
      <c r="AE289" s="116">
        <f>(($S289-$AG289*2+IF($AG289&lt;AE$3,AE$3,$AG289)*2)*($T289+AE$3*2)*($U289+0.2))</f>
        <v>16.079700000000003</v>
      </c>
      <c r="AF289" s="132">
        <v>700</v>
      </c>
      <c r="AG289" s="132">
        <v>0.25</v>
      </c>
    </row>
    <row r="290" spans="1:33" s="72" customFormat="1" x14ac:dyDescent="0.55000000000000004">
      <c r="A290" s="12" t="str">
        <f>VLOOKUP(B290,[1]матер!$B$4:$K$2150,10,FALSE)</f>
        <v>00-00002020</v>
      </c>
      <c r="B290" s="75" t="s">
        <v>339</v>
      </c>
      <c r="C290" s="74" t="s">
        <v>23</v>
      </c>
      <c r="D290" s="76">
        <v>1</v>
      </c>
      <c r="E290" s="81">
        <v>125000</v>
      </c>
      <c r="F290" s="80">
        <v>125000</v>
      </c>
      <c r="G290" s="79" t="s">
        <v>295</v>
      </c>
      <c r="H290" s="89">
        <v>1.5</v>
      </c>
      <c r="I290" s="89">
        <v>9</v>
      </c>
      <c r="J290" s="89"/>
      <c r="K290" s="90"/>
      <c r="L290" s="145">
        <v>320</v>
      </c>
      <c r="M290" s="133" t="s">
        <v>158</v>
      </c>
      <c r="N290" s="116">
        <f t="shared" si="25"/>
        <v>96250</v>
      </c>
      <c r="O290" s="146">
        <v>19500</v>
      </c>
      <c r="P290" s="138">
        <v>9500</v>
      </c>
      <c r="Q290" s="132">
        <v>14500</v>
      </c>
      <c r="R290" s="132"/>
      <c r="S290" s="132">
        <v>3.4</v>
      </c>
      <c r="T290" s="132">
        <v>1.1000000000000001</v>
      </c>
      <c r="U290" s="132">
        <v>1.67</v>
      </c>
      <c r="V290" s="147">
        <f t="shared" si="26"/>
        <v>8</v>
      </c>
      <c r="W290" s="116">
        <f>(S290-AG290*2)*T290*(U290-L290/1000+IF(J290="Н",0.7,0))</f>
        <v>4.3064999999999998</v>
      </c>
      <c r="X290" s="116">
        <f>(AD290-($S290-$AG290*2)*$T290*($U290-0.1))</f>
        <v>4.5286999999999997</v>
      </c>
      <c r="Y290" s="116">
        <f>(AE290-($S290-$AG290*2)*$T290*($U290-0.1))</f>
        <v>8.1378000000000021</v>
      </c>
      <c r="Z290" s="116"/>
      <c r="AA290" s="116"/>
      <c r="AB290" s="116"/>
      <c r="AC290" s="116"/>
      <c r="AD290" s="116">
        <f>(($S290-$AG290*2+IF($AG290&lt;AD$3,AD$3,$AG290)*2)*($T290+AD$3*2)*($U290+0.2))</f>
        <v>9.536999999999999</v>
      </c>
      <c r="AE290" s="116">
        <f>(($S290-$AG290*2+IF($AG290&lt;AE$3,AE$3,$AG290)*2)*($T290+AE$3*2)*($U290+0.2))</f>
        <v>13.146100000000001</v>
      </c>
      <c r="AF290" s="132">
        <v>500</v>
      </c>
      <c r="AG290" s="132">
        <v>0.25</v>
      </c>
    </row>
    <row r="291" spans="1:33" s="72" customFormat="1" x14ac:dyDescent="0.55000000000000004">
      <c r="A291" s="12" t="str">
        <f>VLOOKUP(B291,[1]матер!$B$4:$K$2150,10,FALSE)</f>
        <v>00-00002021</v>
      </c>
      <c r="B291" s="75" t="s">
        <v>340</v>
      </c>
      <c r="C291" s="74" t="s">
        <v>23</v>
      </c>
      <c r="D291" s="76">
        <v>1</v>
      </c>
      <c r="E291" s="81">
        <v>136600</v>
      </c>
      <c r="F291" s="80">
        <v>136600</v>
      </c>
      <c r="G291" s="79" t="s">
        <v>295</v>
      </c>
      <c r="H291" s="89">
        <v>1.5</v>
      </c>
      <c r="I291" s="89">
        <v>9</v>
      </c>
      <c r="J291" s="89"/>
      <c r="K291" s="90" t="s">
        <v>367</v>
      </c>
      <c r="L291" s="145">
        <v>320</v>
      </c>
      <c r="M291" s="133" t="s">
        <v>158</v>
      </c>
      <c r="N291" s="116">
        <f t="shared" si="25"/>
        <v>105182</v>
      </c>
      <c r="O291" s="146">
        <v>19500</v>
      </c>
      <c r="P291" s="138">
        <v>9500</v>
      </c>
      <c r="Q291" s="132">
        <v>14500</v>
      </c>
      <c r="R291" s="132"/>
      <c r="S291" s="132">
        <v>3.85</v>
      </c>
      <c r="T291" s="132">
        <v>1.1000000000000001</v>
      </c>
      <c r="U291" s="132">
        <v>1.67</v>
      </c>
      <c r="V291" s="147">
        <f t="shared" si="26"/>
        <v>9</v>
      </c>
      <c r="W291" s="116">
        <f>(S291-AG291*2)*T291*(U291-L291/1000+IF(J291="Н",0.7,0))</f>
        <v>4.9747500000000002</v>
      </c>
      <c r="X291" s="116">
        <f>(AD291-($S291-$AG291*2)*$T291*($U291-0.1))</f>
        <v>5.0138000000000007</v>
      </c>
      <c r="Y291" s="116">
        <f>(AE291-($S291-$AG291*2)*$T291*($U291-0.1))</f>
        <v>8.959500000000002</v>
      </c>
      <c r="Z291" s="116"/>
      <c r="AA291" s="116"/>
      <c r="AB291" s="116"/>
      <c r="AC291" s="116"/>
      <c r="AD291" s="116">
        <f>(($S291-$AG291*2+IF($AG291&lt;AD$3,AD$3,$AG291)*2)*($T291+AD$3*2)*($U291+0.2))</f>
        <v>10.799250000000001</v>
      </c>
      <c r="AE291" s="116">
        <f>(($S291-$AG291*2+IF($AG291&lt;AE$3,AE$3,$AG291)*2)*($T291+AE$3*2)*($U291+0.2))</f>
        <v>14.744950000000003</v>
      </c>
      <c r="AF291" s="132">
        <v>500</v>
      </c>
      <c r="AG291" s="132">
        <v>0.25</v>
      </c>
    </row>
    <row r="292" spans="1:33" s="72" customFormat="1" x14ac:dyDescent="0.55000000000000004">
      <c r="A292" s="12" t="str">
        <f>VLOOKUP(B292,[1]матер!$B$4:$K$2150,10,FALSE)</f>
        <v>00-00002022</v>
      </c>
      <c r="B292" s="75" t="s">
        <v>341</v>
      </c>
      <c r="C292" s="74" t="s">
        <v>23</v>
      </c>
      <c r="D292" s="76">
        <v>1</v>
      </c>
      <c r="E292" s="81">
        <v>143600</v>
      </c>
      <c r="F292" s="80">
        <v>143600</v>
      </c>
      <c r="G292" s="79" t="s">
        <v>295</v>
      </c>
      <c r="H292" s="89">
        <v>1.5</v>
      </c>
      <c r="I292" s="89">
        <v>9</v>
      </c>
      <c r="J292" s="89"/>
      <c r="K292" s="90"/>
      <c r="L292" s="145">
        <v>620</v>
      </c>
      <c r="M292" s="133" t="s">
        <v>158</v>
      </c>
      <c r="N292" s="116">
        <f t="shared" si="25"/>
        <v>110572</v>
      </c>
      <c r="O292" s="146">
        <v>20500</v>
      </c>
      <c r="P292" s="138">
        <v>9500</v>
      </c>
      <c r="Q292" s="132">
        <v>14500</v>
      </c>
      <c r="R292" s="132"/>
      <c r="S292" s="132">
        <v>3.4</v>
      </c>
      <c r="T292" s="132">
        <v>1.1000000000000001</v>
      </c>
      <c r="U292" s="132">
        <v>1.97</v>
      </c>
      <c r="V292" s="147">
        <f t="shared" si="26"/>
        <v>8</v>
      </c>
      <c r="W292" s="116">
        <f>(S292-AG292*2)*T292*(U292-L292/1000+IF(J292="Н",0.7,0))</f>
        <v>4.3064999999999998</v>
      </c>
      <c r="X292" s="116">
        <f>(AD292-($S292-$AG292*2)*$T292*($U292-0.1))</f>
        <v>5.1016999999999992</v>
      </c>
      <c r="Y292" s="116">
        <f>(AE292-($S292-$AG292*2)*$T292*($U292-0.1))</f>
        <v>9.2898000000000032</v>
      </c>
      <c r="Z292" s="116"/>
      <c r="AA292" s="116"/>
      <c r="AB292" s="116"/>
      <c r="AC292" s="116"/>
      <c r="AD292" s="116">
        <f>(($S292-$AG292*2+IF($AG292&lt;AD$3,AD$3,$AG292)*2)*($T292+AD$3*2)*($U292+0.2))</f>
        <v>11.066999999999998</v>
      </c>
      <c r="AE292" s="116">
        <f>(($S292-$AG292*2+IF($AG292&lt;AE$3,AE$3,$AG292)*2)*($T292+AE$3*2)*($U292+0.2))</f>
        <v>15.255100000000002</v>
      </c>
      <c r="AF292" s="132">
        <v>500</v>
      </c>
      <c r="AG292" s="132">
        <v>0.25</v>
      </c>
    </row>
    <row r="293" spans="1:33" s="72" customFormat="1" x14ac:dyDescent="0.55000000000000004">
      <c r="A293" s="12" t="str">
        <f>VLOOKUP(B293,[1]матер!$B$4:$K$2150,10,FALSE)</f>
        <v>00-00002023</v>
      </c>
      <c r="B293" s="75" t="s">
        <v>342</v>
      </c>
      <c r="C293" s="74" t="s">
        <v>23</v>
      </c>
      <c r="D293" s="76">
        <v>1</v>
      </c>
      <c r="E293" s="81">
        <v>154400</v>
      </c>
      <c r="F293" s="80">
        <v>154400</v>
      </c>
      <c r="G293" s="79" t="s">
        <v>295</v>
      </c>
      <c r="H293" s="89">
        <v>1.5</v>
      </c>
      <c r="I293" s="89">
        <v>9</v>
      </c>
      <c r="J293" s="89"/>
      <c r="K293" s="90" t="s">
        <v>367</v>
      </c>
      <c r="L293" s="145">
        <v>620</v>
      </c>
      <c r="M293" s="133" t="s">
        <v>158</v>
      </c>
      <c r="N293" s="116">
        <f t="shared" si="25"/>
        <v>118888</v>
      </c>
      <c r="O293" s="146">
        <v>20500</v>
      </c>
      <c r="P293" s="138">
        <v>9500</v>
      </c>
      <c r="Q293" s="132">
        <v>14500</v>
      </c>
      <c r="R293" s="132"/>
      <c r="S293" s="132">
        <v>3.85</v>
      </c>
      <c r="T293" s="132">
        <v>1.1000000000000001</v>
      </c>
      <c r="U293" s="132">
        <v>1.97</v>
      </c>
      <c r="V293" s="147">
        <f t="shared" si="26"/>
        <v>9</v>
      </c>
      <c r="W293" s="116">
        <f>(S293-AG293*2)*T293*(U293-L293/1000+IF(J293="Н",0.7,0))</f>
        <v>4.9747500000000011</v>
      </c>
      <c r="X293" s="116">
        <f>(AD293-($S293-$AG293*2)*$T293*($U293-0.1))</f>
        <v>5.6408000000000005</v>
      </c>
      <c r="Y293" s="116">
        <f>(AE293-($S293-$AG293*2)*$T293*($U293-0.1))</f>
        <v>10.219500000000004</v>
      </c>
      <c r="Z293" s="116"/>
      <c r="AA293" s="116"/>
      <c r="AB293" s="116"/>
      <c r="AC293" s="116"/>
      <c r="AD293" s="116">
        <f>(($S293-$AG293*2+IF($AG293&lt;AD$3,AD$3,$AG293)*2)*($T293+AD$3*2)*($U293+0.2))</f>
        <v>12.531750000000001</v>
      </c>
      <c r="AE293" s="116">
        <f>(($S293-$AG293*2+IF($AG293&lt;AE$3,AE$3,$AG293)*2)*($T293+AE$3*2)*($U293+0.2))</f>
        <v>17.110450000000004</v>
      </c>
      <c r="AF293" s="132">
        <v>500</v>
      </c>
      <c r="AG293" s="132">
        <v>0.25</v>
      </c>
    </row>
    <row r="294" spans="1:33" s="72" customFormat="1" x14ac:dyDescent="0.55000000000000004">
      <c r="A294" s="12" t="str">
        <f>VLOOKUP(B294,[1]матер!$B$4:$K$2150,10,FALSE)</f>
        <v>00-00002024</v>
      </c>
      <c r="B294" s="75" t="s">
        <v>343</v>
      </c>
      <c r="C294" s="74" t="s">
        <v>23</v>
      </c>
      <c r="D294" s="76">
        <v>1</v>
      </c>
      <c r="E294" s="81">
        <v>136600</v>
      </c>
      <c r="F294" s="80">
        <v>136600</v>
      </c>
      <c r="G294" s="79" t="s">
        <v>295</v>
      </c>
      <c r="H294" s="89">
        <v>1.5</v>
      </c>
      <c r="I294" s="89">
        <v>9</v>
      </c>
      <c r="J294" s="89" t="s">
        <v>367</v>
      </c>
      <c r="K294" s="90"/>
      <c r="L294" s="145">
        <v>1020</v>
      </c>
      <c r="M294" s="133" t="s">
        <v>158</v>
      </c>
      <c r="N294" s="116">
        <f t="shared" si="25"/>
        <v>105182</v>
      </c>
      <c r="O294" s="146">
        <v>19500</v>
      </c>
      <c r="P294" s="138">
        <v>11500</v>
      </c>
      <c r="Q294" s="132">
        <v>16500</v>
      </c>
      <c r="R294" s="132"/>
      <c r="S294" s="132">
        <v>3.85</v>
      </c>
      <c r="T294" s="132">
        <v>1.1000000000000001</v>
      </c>
      <c r="U294" s="132">
        <v>1.67</v>
      </c>
      <c r="V294" s="147">
        <f t="shared" si="26"/>
        <v>9</v>
      </c>
      <c r="W294" s="116">
        <f>(S294-AG294*2)*T294*(U294-L294/1000+IF(J294="Н",0.7,0))</f>
        <v>4.9747500000000002</v>
      </c>
      <c r="X294" s="116">
        <f>(AD294-($S294-$AG294*2)*$T294*($U294-0.1))</f>
        <v>5.0138000000000007</v>
      </c>
      <c r="Y294" s="116">
        <f>(AE294-($S294-$AG294*2)*$T294*($U294-0.1))</f>
        <v>8.959500000000002</v>
      </c>
      <c r="Z294" s="116"/>
      <c r="AA294" s="116"/>
      <c r="AB294" s="116"/>
      <c r="AC294" s="116"/>
      <c r="AD294" s="116">
        <f>(($S294-$AG294*2+IF($AG294&lt;AD$3,AD$3,$AG294)*2)*($T294+AD$3*2)*($U294+0.2))</f>
        <v>10.799250000000001</v>
      </c>
      <c r="AE294" s="116">
        <f>(($S294-$AG294*2+IF($AG294&lt;AE$3,AE$3,$AG294)*2)*($T294+AE$3*2)*($U294+0.2))</f>
        <v>14.744950000000003</v>
      </c>
      <c r="AF294" s="132">
        <v>500</v>
      </c>
      <c r="AG294" s="132">
        <v>0.25</v>
      </c>
    </row>
    <row r="295" spans="1:33" s="72" customFormat="1" x14ac:dyDescent="0.55000000000000004">
      <c r="A295" s="12" t="str">
        <f>VLOOKUP(B295,[1]матер!$B$4:$K$2150,10,FALSE)</f>
        <v>00-00002025</v>
      </c>
      <c r="B295" s="75" t="s">
        <v>344</v>
      </c>
      <c r="C295" s="74" t="s">
        <v>23</v>
      </c>
      <c r="D295" s="76">
        <v>1</v>
      </c>
      <c r="E295" s="81">
        <v>154400</v>
      </c>
      <c r="F295" s="80">
        <v>154400</v>
      </c>
      <c r="G295" s="79" t="s">
        <v>295</v>
      </c>
      <c r="H295" s="89">
        <v>1.5</v>
      </c>
      <c r="I295" s="89">
        <v>9</v>
      </c>
      <c r="J295" s="89" t="s">
        <v>367</v>
      </c>
      <c r="K295" s="90"/>
      <c r="L295" s="145">
        <v>1320</v>
      </c>
      <c r="M295" s="133" t="s">
        <v>158</v>
      </c>
      <c r="N295" s="116">
        <f t="shared" si="25"/>
        <v>118888</v>
      </c>
      <c r="O295" s="146">
        <v>20500</v>
      </c>
      <c r="P295" s="138">
        <v>11500</v>
      </c>
      <c r="Q295" s="132">
        <v>16500</v>
      </c>
      <c r="R295" s="132"/>
      <c r="S295" s="132">
        <v>3.85</v>
      </c>
      <c r="T295" s="132">
        <v>1.1000000000000001</v>
      </c>
      <c r="U295" s="132">
        <v>1.97</v>
      </c>
      <c r="V295" s="147">
        <f t="shared" si="26"/>
        <v>9</v>
      </c>
      <c r="W295" s="116">
        <f>(S295-AG295*2)*T295*(U295-L295/1000+IF(J295="Н",0.7,0))</f>
        <v>4.9747500000000002</v>
      </c>
      <c r="X295" s="116">
        <f>(AD295-($S295-$AG295*2)*$T295*($U295-0.1))</f>
        <v>5.6408000000000005</v>
      </c>
      <c r="Y295" s="116">
        <f>(AE295-($S295-$AG295*2)*$T295*($U295-0.1))</f>
        <v>10.219500000000004</v>
      </c>
      <c r="Z295" s="116"/>
      <c r="AA295" s="116"/>
      <c r="AB295" s="116"/>
      <c r="AC295" s="116"/>
      <c r="AD295" s="116">
        <f>(($S295-$AG295*2+IF($AG295&lt;AD$3,AD$3,$AG295)*2)*($T295+AD$3*2)*($U295+0.2))</f>
        <v>12.531750000000001</v>
      </c>
      <c r="AE295" s="116">
        <f>(($S295-$AG295*2+IF($AG295&lt;AE$3,AE$3,$AG295)*2)*($T295+AE$3*2)*($U295+0.2))</f>
        <v>17.110450000000004</v>
      </c>
      <c r="AF295" s="132">
        <v>700</v>
      </c>
      <c r="AG295" s="132">
        <v>0.25</v>
      </c>
    </row>
    <row r="296" spans="1:33" s="72" customFormat="1" x14ac:dyDescent="0.55000000000000004">
      <c r="A296" s="12" t="str">
        <f>VLOOKUP(B296,[1]матер!$B$4:$K$2150,10,FALSE)</f>
        <v>00-00002026</v>
      </c>
      <c r="B296" s="75" t="s">
        <v>345</v>
      </c>
      <c r="C296" s="74" t="s">
        <v>23</v>
      </c>
      <c r="D296" s="76">
        <v>1</v>
      </c>
      <c r="E296" s="81">
        <v>148200</v>
      </c>
      <c r="F296" s="80">
        <v>148200</v>
      </c>
      <c r="G296" s="79" t="s">
        <v>295</v>
      </c>
      <c r="H296" s="89">
        <v>1.5</v>
      </c>
      <c r="I296" s="89">
        <v>9</v>
      </c>
      <c r="J296" s="89" t="s">
        <v>367</v>
      </c>
      <c r="K296" s="90" t="s">
        <v>367</v>
      </c>
      <c r="L296" s="145">
        <v>1020</v>
      </c>
      <c r="M296" s="133" t="s">
        <v>158</v>
      </c>
      <c r="N296" s="116">
        <f t="shared" si="25"/>
        <v>114114</v>
      </c>
      <c r="O296" s="146">
        <v>19500</v>
      </c>
      <c r="P296" s="138">
        <v>11500</v>
      </c>
      <c r="Q296" s="132">
        <v>16500</v>
      </c>
      <c r="R296" s="132"/>
      <c r="S296" s="132">
        <v>4.3</v>
      </c>
      <c r="T296" s="132">
        <v>1.1000000000000001</v>
      </c>
      <c r="U296" s="132">
        <v>1.67</v>
      </c>
      <c r="V296" s="147">
        <f t="shared" si="26"/>
        <v>9</v>
      </c>
      <c r="W296" s="116">
        <f>(S296-AG296*2)*T296*(U296-L296/1000+IF(J296="Н",0.7,0))</f>
        <v>5.6429999999999989</v>
      </c>
      <c r="X296" s="116">
        <f>(AD296-($S296-$AG296*2)*$T296*($U296-0.1))</f>
        <v>5.4988999999999999</v>
      </c>
      <c r="Y296" s="116">
        <f>(AE296-($S296-$AG296*2)*$T296*($U296-0.1))</f>
        <v>9.7811999999999983</v>
      </c>
      <c r="Z296" s="116"/>
      <c r="AA296" s="116"/>
      <c r="AB296" s="116"/>
      <c r="AC296" s="116"/>
      <c r="AD296" s="116">
        <f>(($S296-$AG296*2+IF($AG296&lt;AD$3,AD$3,$AG296)*2)*($T296+AD$3*2)*($U296+0.2))</f>
        <v>12.061499999999999</v>
      </c>
      <c r="AE296" s="116">
        <f>(($S296-$AG296*2+IF($AG296&lt;AE$3,AE$3,$AG296)*2)*($T296+AE$3*2)*($U296+0.2))</f>
        <v>16.343799999999998</v>
      </c>
      <c r="AF296" s="132">
        <v>500</v>
      </c>
      <c r="AG296" s="132">
        <v>0.25</v>
      </c>
    </row>
    <row r="297" spans="1:33" s="72" customFormat="1" x14ac:dyDescent="0.55000000000000004">
      <c r="A297" s="12" t="str">
        <f>VLOOKUP(B297,[1]матер!$B$4:$K$2150,10,FALSE)</f>
        <v>00-00002027</v>
      </c>
      <c r="B297" s="75" t="s">
        <v>346</v>
      </c>
      <c r="C297" s="74" t="s">
        <v>23</v>
      </c>
      <c r="D297" s="76">
        <v>1</v>
      </c>
      <c r="E297" s="81">
        <v>165400</v>
      </c>
      <c r="F297" s="80">
        <v>165400</v>
      </c>
      <c r="G297" s="79" t="s">
        <v>295</v>
      </c>
      <c r="H297" s="89">
        <v>1.5</v>
      </c>
      <c r="I297" s="89">
        <v>9</v>
      </c>
      <c r="J297" s="89" t="s">
        <v>367</v>
      </c>
      <c r="K297" s="90" t="s">
        <v>367</v>
      </c>
      <c r="L297" s="145">
        <v>1320</v>
      </c>
      <c r="M297" s="133" t="s">
        <v>158</v>
      </c>
      <c r="N297" s="116">
        <f t="shared" si="25"/>
        <v>127358</v>
      </c>
      <c r="O297" s="146">
        <v>20500</v>
      </c>
      <c r="P297" s="138">
        <v>11500</v>
      </c>
      <c r="Q297" s="132">
        <v>16500</v>
      </c>
      <c r="R297" s="132"/>
      <c r="S297" s="132">
        <v>4.3</v>
      </c>
      <c r="T297" s="132">
        <v>1.1000000000000001</v>
      </c>
      <c r="U297" s="132">
        <v>1.97</v>
      </c>
      <c r="V297" s="147">
        <f t="shared" si="26"/>
        <v>9</v>
      </c>
      <c r="W297" s="116">
        <f>(S297-AG297*2)*T297*(U297-L297/1000+IF(J297="Н",0.7,0))</f>
        <v>5.6429999999999989</v>
      </c>
      <c r="X297" s="116">
        <f>(AD297-($S297-$AG297*2)*$T297*($U297-0.1))</f>
        <v>6.1798999999999982</v>
      </c>
      <c r="Y297" s="116">
        <f>(AE297-($S297-$AG297*2)*$T297*($U297-0.1))</f>
        <v>11.149200000000002</v>
      </c>
      <c r="Z297" s="116"/>
      <c r="AA297" s="116"/>
      <c r="AB297" s="116"/>
      <c r="AC297" s="116"/>
      <c r="AD297" s="116">
        <f>(($S297-$AG297*2+IF($AG297&lt;AD$3,AD$3,$AG297)*2)*($T297+AD$3*2)*($U297+0.2))</f>
        <v>13.996499999999997</v>
      </c>
      <c r="AE297" s="116">
        <f>(($S297-$AG297*2+IF($AG297&lt;AE$3,AE$3,$AG297)*2)*($T297+AE$3*2)*($U297+0.2))</f>
        <v>18.965800000000002</v>
      </c>
      <c r="AF297" s="132">
        <v>700</v>
      </c>
      <c r="AG297" s="132">
        <v>0.25</v>
      </c>
    </row>
    <row r="298" spans="1:33" s="72" customFormat="1" x14ac:dyDescent="0.55000000000000004">
      <c r="A298" s="12" t="str">
        <f>VLOOKUP(B298,[1]матер!$B$4:$K$2150,10,FALSE)</f>
        <v>00-00002028</v>
      </c>
      <c r="B298" s="75" t="s">
        <v>347</v>
      </c>
      <c r="C298" s="74" t="s">
        <v>23</v>
      </c>
      <c r="D298" s="76">
        <v>1</v>
      </c>
      <c r="E298" s="81">
        <v>156900</v>
      </c>
      <c r="F298" s="80">
        <v>156900</v>
      </c>
      <c r="G298" s="79" t="s">
        <v>295</v>
      </c>
      <c r="H298" s="89">
        <v>2</v>
      </c>
      <c r="I298" s="89">
        <v>12</v>
      </c>
      <c r="J298" s="89"/>
      <c r="K298" s="90"/>
      <c r="L298" s="145">
        <v>320</v>
      </c>
      <c r="M298" s="133" t="s">
        <v>158</v>
      </c>
      <c r="N298" s="116">
        <f t="shared" si="25"/>
        <v>120813</v>
      </c>
      <c r="O298" s="146">
        <v>22000</v>
      </c>
      <c r="P298" s="138">
        <v>10000</v>
      </c>
      <c r="Q298" s="132">
        <v>15000</v>
      </c>
      <c r="R298" s="132"/>
      <c r="S298" s="132">
        <v>4</v>
      </c>
      <c r="T298" s="132">
        <v>1.3</v>
      </c>
      <c r="U298" s="132">
        <v>1.67</v>
      </c>
      <c r="V298" s="147">
        <f t="shared" si="26"/>
        <v>9</v>
      </c>
      <c r="W298" s="116">
        <f>(S298-AG298*2)*T298*(U298-L298/1000+IF(J298="Н",0.7,0))</f>
        <v>6.1424999999999992</v>
      </c>
      <c r="X298" s="116">
        <f>(AD298-($S298-$AG298*2)*$T298*($U298-0.1))</f>
        <v>5.5725000000000025</v>
      </c>
      <c r="Y298" s="116">
        <f>(AE298-($S298-$AG298*2)*$T298*($U298-0.1))</f>
        <v>9.7425999999999995</v>
      </c>
      <c r="Z298" s="116"/>
      <c r="AA298" s="116"/>
      <c r="AB298" s="116"/>
      <c r="AC298" s="116"/>
      <c r="AD298" s="116">
        <f>(($S298-$AG298*2+IF($AG298&lt;AD$3,AD$3,$AG298)*2)*($T298+AD$3*2)*($U298+0.2))</f>
        <v>12.716000000000001</v>
      </c>
      <c r="AE298" s="116">
        <f>(($S298-$AG298*2+IF($AG298&lt;AE$3,AE$3,$AG298)*2)*($T298+AE$3*2)*($U298+0.2))</f>
        <v>16.886099999999999</v>
      </c>
      <c r="AF298" s="132">
        <v>500</v>
      </c>
      <c r="AG298" s="132">
        <v>0.25</v>
      </c>
    </row>
    <row r="299" spans="1:33" s="72" customFormat="1" x14ac:dyDescent="0.55000000000000004">
      <c r="A299" s="12" t="str">
        <f>VLOOKUP(B299,[1]матер!$B$4:$K$2150,10,FALSE)</f>
        <v>00-00002029</v>
      </c>
      <c r="B299" s="75" t="s">
        <v>348</v>
      </c>
      <c r="C299" s="74" t="s">
        <v>23</v>
      </c>
      <c r="D299" s="76">
        <v>1</v>
      </c>
      <c r="E299" s="81">
        <v>168100</v>
      </c>
      <c r="F299" s="80">
        <v>168100</v>
      </c>
      <c r="G299" s="79" t="s">
        <v>295</v>
      </c>
      <c r="H299" s="89">
        <v>2</v>
      </c>
      <c r="I299" s="89">
        <v>12</v>
      </c>
      <c r="J299" s="89"/>
      <c r="K299" s="90" t="s">
        <v>367</v>
      </c>
      <c r="L299" s="145">
        <v>320</v>
      </c>
      <c r="M299" s="133" t="s">
        <v>158</v>
      </c>
      <c r="N299" s="116">
        <f t="shared" si="25"/>
        <v>129437</v>
      </c>
      <c r="O299" s="146">
        <v>22000</v>
      </c>
      <c r="P299" s="138">
        <v>10000</v>
      </c>
      <c r="Q299" s="132">
        <v>15000</v>
      </c>
      <c r="R299" s="132"/>
      <c r="S299" s="132">
        <v>4.5</v>
      </c>
      <c r="T299" s="132">
        <v>1.3</v>
      </c>
      <c r="U299" s="132">
        <v>1.67</v>
      </c>
      <c r="V299" s="147">
        <f t="shared" si="26"/>
        <v>10</v>
      </c>
      <c r="W299" s="116">
        <f>(S299-AG299*2)*T299*(U299-L299/1000+IF(J299="Н",0.7,0))</f>
        <v>7.02</v>
      </c>
      <c r="X299" s="116">
        <f>(AD299-($S299-$AG299*2)*$T299*($U299-0.1))</f>
        <v>6.1415000000000006</v>
      </c>
      <c r="Y299" s="116">
        <f>(AE299-($S299-$AG299*2)*$T299*($U299-0.1))</f>
        <v>10.685599999999999</v>
      </c>
      <c r="Z299" s="116"/>
      <c r="AA299" s="116"/>
      <c r="AB299" s="116"/>
      <c r="AC299" s="116"/>
      <c r="AD299" s="116">
        <f>(($S299-$AG299*2+IF($AG299&lt;AD$3,AD$3,$AG299)*2)*($T299+AD$3*2)*($U299+0.2))</f>
        <v>14.3055</v>
      </c>
      <c r="AE299" s="116">
        <f>(($S299-$AG299*2+IF($AG299&lt;AE$3,AE$3,$AG299)*2)*($T299+AE$3*2)*($U299+0.2))</f>
        <v>18.849599999999999</v>
      </c>
      <c r="AF299" s="132">
        <v>500</v>
      </c>
      <c r="AG299" s="132">
        <v>0.25</v>
      </c>
    </row>
    <row r="300" spans="1:33" s="72" customFormat="1" x14ac:dyDescent="0.55000000000000004">
      <c r="A300" s="12" t="str">
        <f>VLOOKUP(B300,[1]матер!$B$4:$K$2150,10,FALSE)</f>
        <v>00-00002030</v>
      </c>
      <c r="B300" s="75" t="s">
        <v>349</v>
      </c>
      <c r="C300" s="74" t="s">
        <v>23</v>
      </c>
      <c r="D300" s="76">
        <v>1</v>
      </c>
      <c r="E300" s="81">
        <v>167600</v>
      </c>
      <c r="F300" s="80">
        <v>167600</v>
      </c>
      <c r="G300" s="79" t="s">
        <v>295</v>
      </c>
      <c r="H300" s="89">
        <v>2</v>
      </c>
      <c r="I300" s="89">
        <v>12</v>
      </c>
      <c r="J300" s="89"/>
      <c r="K300" s="90"/>
      <c r="L300" s="145">
        <v>620</v>
      </c>
      <c r="M300" s="133" t="s">
        <v>158</v>
      </c>
      <c r="N300" s="116">
        <f t="shared" si="25"/>
        <v>129052</v>
      </c>
      <c r="O300" s="146">
        <v>23000</v>
      </c>
      <c r="P300" s="138">
        <v>10000</v>
      </c>
      <c r="Q300" s="132">
        <v>15000</v>
      </c>
      <c r="R300" s="132"/>
      <c r="S300" s="132">
        <v>4</v>
      </c>
      <c r="T300" s="132">
        <v>1.3</v>
      </c>
      <c r="U300" s="132">
        <v>1.97</v>
      </c>
      <c r="V300" s="147">
        <f t="shared" si="26"/>
        <v>9</v>
      </c>
      <c r="W300" s="116">
        <f>(S300-AG300*2)*T300*(U300-L300/1000+IF(J300="Н",0.7,0))</f>
        <v>6.1425000000000001</v>
      </c>
      <c r="X300" s="116">
        <f>(AD300-($S300-$AG300*2)*$T300*($U300-0.1))</f>
        <v>6.2475000000000005</v>
      </c>
      <c r="Y300" s="116">
        <f>(AE300-($S300-$AG300*2)*$T300*($U300-0.1))</f>
        <v>11.086599999999999</v>
      </c>
      <c r="Z300" s="116"/>
      <c r="AA300" s="116"/>
      <c r="AB300" s="116"/>
      <c r="AC300" s="116"/>
      <c r="AD300" s="116">
        <f>(($S300-$AG300*2+IF($AG300&lt;AD$3,AD$3,$AG300)*2)*($T300+AD$3*2)*($U300+0.2))</f>
        <v>14.756</v>
      </c>
      <c r="AE300" s="116">
        <f>(($S300-$AG300*2+IF($AG300&lt;AE$3,AE$3,$AG300)*2)*($T300+AE$3*2)*($U300+0.2))</f>
        <v>19.595099999999999</v>
      </c>
      <c r="AF300" s="132">
        <v>500</v>
      </c>
      <c r="AG300" s="132">
        <v>0.25</v>
      </c>
    </row>
    <row r="301" spans="1:33" s="72" customFormat="1" x14ac:dyDescent="0.55000000000000004">
      <c r="A301" s="12" t="str">
        <f>VLOOKUP(B301,[1]матер!$B$4:$K$2150,10,FALSE)</f>
        <v>00-00002031</v>
      </c>
      <c r="B301" s="75" t="s">
        <v>350</v>
      </c>
      <c r="C301" s="74" t="s">
        <v>23</v>
      </c>
      <c r="D301" s="76">
        <v>1</v>
      </c>
      <c r="E301" s="81">
        <v>179400</v>
      </c>
      <c r="F301" s="80">
        <v>179400</v>
      </c>
      <c r="G301" s="79" t="s">
        <v>295</v>
      </c>
      <c r="H301" s="89">
        <v>2</v>
      </c>
      <c r="I301" s="89">
        <v>12</v>
      </c>
      <c r="J301" s="89"/>
      <c r="K301" s="90" t="s">
        <v>367</v>
      </c>
      <c r="L301" s="145">
        <v>620</v>
      </c>
      <c r="M301" s="133" t="s">
        <v>158</v>
      </c>
      <c r="N301" s="116">
        <f t="shared" si="25"/>
        <v>138138</v>
      </c>
      <c r="O301" s="146">
        <v>23000</v>
      </c>
      <c r="P301" s="138">
        <v>10000</v>
      </c>
      <c r="Q301" s="132">
        <v>15000</v>
      </c>
      <c r="R301" s="132"/>
      <c r="S301" s="132">
        <v>4.5</v>
      </c>
      <c r="T301" s="132">
        <v>1.3</v>
      </c>
      <c r="U301" s="132">
        <v>1.97</v>
      </c>
      <c r="V301" s="147">
        <f t="shared" si="26"/>
        <v>10</v>
      </c>
      <c r="W301" s="116">
        <f>(S301-AG301*2)*T301*(U301-L301/1000+IF(J301="Н",0.7,0))</f>
        <v>7.0200000000000005</v>
      </c>
      <c r="X301" s="116">
        <f>(AD301-($S301-$AG301*2)*$T301*($U301-0.1))</f>
        <v>6.8765000000000001</v>
      </c>
      <c r="Y301" s="116">
        <f>(AE301-($S301-$AG301*2)*$T301*($U301-0.1))</f>
        <v>12.1496</v>
      </c>
      <c r="Z301" s="116"/>
      <c r="AA301" s="116"/>
      <c r="AB301" s="116"/>
      <c r="AC301" s="116"/>
      <c r="AD301" s="116">
        <f>(($S301-$AG301*2+IF($AG301&lt;AD$3,AD$3,$AG301)*2)*($T301+AD$3*2)*($U301+0.2))</f>
        <v>16.6005</v>
      </c>
      <c r="AE301" s="116">
        <f>(($S301-$AG301*2+IF($AG301&lt;AE$3,AE$3,$AG301)*2)*($T301+AE$3*2)*($U301+0.2))</f>
        <v>21.8736</v>
      </c>
      <c r="AF301" s="132">
        <v>500</v>
      </c>
      <c r="AG301" s="132">
        <v>0.25</v>
      </c>
    </row>
    <row r="302" spans="1:33" s="72" customFormat="1" x14ac:dyDescent="0.55000000000000004">
      <c r="A302" s="12" t="str">
        <f>VLOOKUP(B302,[1]матер!$B$4:$K$2150,10,FALSE)</f>
        <v>00-00002032</v>
      </c>
      <c r="B302" s="75" t="s">
        <v>351</v>
      </c>
      <c r="C302" s="74" t="s">
        <v>23</v>
      </c>
      <c r="D302" s="76">
        <v>1</v>
      </c>
      <c r="E302" s="81">
        <v>168100</v>
      </c>
      <c r="F302" s="80">
        <v>168100</v>
      </c>
      <c r="G302" s="79" t="s">
        <v>295</v>
      </c>
      <c r="H302" s="89">
        <v>2</v>
      </c>
      <c r="I302" s="89">
        <v>12</v>
      </c>
      <c r="J302" s="89" t="s">
        <v>367</v>
      </c>
      <c r="K302" s="90"/>
      <c r="L302" s="145">
        <v>1020</v>
      </c>
      <c r="M302" s="133" t="s">
        <v>158</v>
      </c>
      <c r="N302" s="116">
        <f t="shared" si="25"/>
        <v>129437</v>
      </c>
      <c r="O302" s="146">
        <v>22000</v>
      </c>
      <c r="P302" s="138">
        <v>12000</v>
      </c>
      <c r="Q302" s="132">
        <v>17000</v>
      </c>
      <c r="R302" s="132"/>
      <c r="S302" s="132">
        <v>4.5</v>
      </c>
      <c r="T302" s="132">
        <v>1.3</v>
      </c>
      <c r="U302" s="132">
        <v>1.67</v>
      </c>
      <c r="V302" s="147">
        <f t="shared" si="26"/>
        <v>10</v>
      </c>
      <c r="W302" s="116">
        <f>(S302-AG302*2)*T302*(U302-L302/1000+IF(J302="Н",0.7,0))</f>
        <v>7.02</v>
      </c>
      <c r="X302" s="116">
        <f>(AD302-($S302-$AG302*2)*$T302*($U302-0.1))</f>
        <v>6.1415000000000006</v>
      </c>
      <c r="Y302" s="116">
        <f>(AE302-($S302-$AG302*2)*$T302*($U302-0.1))</f>
        <v>10.685599999999999</v>
      </c>
      <c r="Z302" s="116"/>
      <c r="AA302" s="116"/>
      <c r="AB302" s="116"/>
      <c r="AC302" s="116"/>
      <c r="AD302" s="116">
        <f>(($S302-$AG302*2+IF($AG302&lt;AD$3,AD$3,$AG302)*2)*($T302+AD$3*2)*($U302+0.2))</f>
        <v>14.3055</v>
      </c>
      <c r="AE302" s="116">
        <f>(($S302-$AG302*2+IF($AG302&lt;AE$3,AE$3,$AG302)*2)*($T302+AE$3*2)*($U302+0.2))</f>
        <v>18.849599999999999</v>
      </c>
      <c r="AF302" s="132">
        <v>500</v>
      </c>
      <c r="AG302" s="132">
        <v>0.25</v>
      </c>
    </row>
    <row r="303" spans="1:33" s="72" customFormat="1" x14ac:dyDescent="0.55000000000000004">
      <c r="A303" s="12" t="str">
        <f>VLOOKUP(B303,[1]матер!$B$4:$K$2150,10,FALSE)</f>
        <v>00-00002033</v>
      </c>
      <c r="B303" s="75" t="s">
        <v>352</v>
      </c>
      <c r="C303" s="74" t="s">
        <v>23</v>
      </c>
      <c r="D303" s="76">
        <v>1</v>
      </c>
      <c r="E303" s="81">
        <v>179400</v>
      </c>
      <c r="F303" s="80">
        <v>179400</v>
      </c>
      <c r="G303" s="79" t="s">
        <v>295</v>
      </c>
      <c r="H303" s="89">
        <v>2</v>
      </c>
      <c r="I303" s="89">
        <v>12</v>
      </c>
      <c r="J303" s="89" t="s">
        <v>367</v>
      </c>
      <c r="K303" s="90"/>
      <c r="L303" s="145">
        <v>1320</v>
      </c>
      <c r="M303" s="133" t="s">
        <v>158</v>
      </c>
      <c r="N303" s="116">
        <f t="shared" si="25"/>
        <v>138138</v>
      </c>
      <c r="O303" s="146">
        <v>23000</v>
      </c>
      <c r="P303" s="138">
        <v>12000</v>
      </c>
      <c r="Q303" s="132">
        <v>17000</v>
      </c>
      <c r="R303" s="132"/>
      <c r="S303" s="132">
        <v>4.5</v>
      </c>
      <c r="T303" s="132">
        <v>1.3</v>
      </c>
      <c r="U303" s="132">
        <v>1.97</v>
      </c>
      <c r="V303" s="147">
        <f t="shared" si="26"/>
        <v>10</v>
      </c>
      <c r="W303" s="116">
        <f>(S303-AG303*2)*T303*(U303-L303/1000+IF(J303="Н",0.7,0))</f>
        <v>7.02</v>
      </c>
      <c r="X303" s="116">
        <f>(AD303-($S303-$AG303*2)*$T303*($U303-0.1))</f>
        <v>6.8765000000000001</v>
      </c>
      <c r="Y303" s="116">
        <f>(AE303-($S303-$AG303*2)*$T303*($U303-0.1))</f>
        <v>12.1496</v>
      </c>
      <c r="Z303" s="116"/>
      <c r="AA303" s="116"/>
      <c r="AB303" s="116"/>
      <c r="AC303" s="116"/>
      <c r="AD303" s="116">
        <f>(($S303-$AG303*2+IF($AG303&lt;AD$3,AD$3,$AG303)*2)*($T303+AD$3*2)*($U303+0.2))</f>
        <v>16.6005</v>
      </c>
      <c r="AE303" s="116">
        <f>(($S303-$AG303*2+IF($AG303&lt;AE$3,AE$3,$AG303)*2)*($T303+AE$3*2)*($U303+0.2))</f>
        <v>21.8736</v>
      </c>
      <c r="AF303" s="132">
        <v>700</v>
      </c>
      <c r="AG303" s="132">
        <v>0.25</v>
      </c>
    </row>
    <row r="304" spans="1:33" s="72" customFormat="1" x14ac:dyDescent="0.55000000000000004">
      <c r="A304" s="12" t="str">
        <f>VLOOKUP(B304,[1]матер!$B$4:$K$2150,10,FALSE)</f>
        <v>00-00002034</v>
      </c>
      <c r="B304" s="75" t="s">
        <v>353</v>
      </c>
      <c r="C304" s="74" t="s">
        <v>23</v>
      </c>
      <c r="D304" s="76">
        <v>1</v>
      </c>
      <c r="E304" s="81">
        <v>179300</v>
      </c>
      <c r="F304" s="80">
        <v>179300</v>
      </c>
      <c r="G304" s="79" t="s">
        <v>295</v>
      </c>
      <c r="H304" s="89">
        <v>2</v>
      </c>
      <c r="I304" s="89">
        <v>12</v>
      </c>
      <c r="J304" s="89" t="s">
        <v>367</v>
      </c>
      <c r="K304" s="90" t="s">
        <v>367</v>
      </c>
      <c r="L304" s="145">
        <v>1020</v>
      </c>
      <c r="M304" s="133" t="s">
        <v>158</v>
      </c>
      <c r="N304" s="116">
        <f t="shared" si="25"/>
        <v>138061</v>
      </c>
      <c r="O304" s="146">
        <v>22000</v>
      </c>
      <c r="P304" s="138">
        <v>12000</v>
      </c>
      <c r="Q304" s="132">
        <v>17000</v>
      </c>
      <c r="R304" s="132"/>
      <c r="S304" s="132">
        <v>4.8499999999999996</v>
      </c>
      <c r="T304" s="132">
        <v>1.3</v>
      </c>
      <c r="U304" s="132">
        <v>1.67</v>
      </c>
      <c r="V304" s="147">
        <f t="shared" si="26"/>
        <v>11</v>
      </c>
      <c r="W304" s="116">
        <f>(S304-AG304*2)*T304*(U304-L304/1000+IF(J304="Н",0.7,0))</f>
        <v>7.634249999999998</v>
      </c>
      <c r="X304" s="116">
        <f>(AD304-($S304-$AG304*2)*$T304*($U304-0.1))</f>
        <v>6.5398000000000032</v>
      </c>
      <c r="Y304" s="116">
        <f>(AE304-($S304-$AG304*2)*$T304*($U304-0.1))</f>
        <v>11.345700000000001</v>
      </c>
      <c r="Z304" s="116"/>
      <c r="AA304" s="116"/>
      <c r="AB304" s="116"/>
      <c r="AC304" s="116"/>
      <c r="AD304" s="116">
        <f>(($S304-$AG304*2+IF($AG304&lt;AD$3,AD$3,$AG304)*2)*($T304+AD$3*2)*($U304+0.2))</f>
        <v>15.418150000000001</v>
      </c>
      <c r="AE304" s="116">
        <f>(($S304-$AG304*2+IF($AG304&lt;AE$3,AE$3,$AG304)*2)*($T304+AE$3*2)*($U304+0.2))</f>
        <v>20.224049999999998</v>
      </c>
      <c r="AF304" s="132">
        <v>500</v>
      </c>
      <c r="AG304" s="132">
        <v>0.25</v>
      </c>
    </row>
    <row r="305" spans="1:33" s="72" customFormat="1" x14ac:dyDescent="0.55000000000000004">
      <c r="A305" s="12" t="str">
        <f>VLOOKUP(B305,[1]матер!$B$4:$K$2150,10,FALSE)</f>
        <v>00-00002035</v>
      </c>
      <c r="B305" s="75" t="s">
        <v>354</v>
      </c>
      <c r="C305" s="74" t="s">
        <v>23</v>
      </c>
      <c r="D305" s="76">
        <v>1</v>
      </c>
      <c r="E305" s="81">
        <v>190600</v>
      </c>
      <c r="F305" s="80">
        <v>190600</v>
      </c>
      <c r="G305" s="79" t="s">
        <v>295</v>
      </c>
      <c r="H305" s="89">
        <v>2</v>
      </c>
      <c r="I305" s="89">
        <v>12</v>
      </c>
      <c r="J305" s="89" t="s">
        <v>367</v>
      </c>
      <c r="K305" s="90" t="s">
        <v>367</v>
      </c>
      <c r="L305" s="145">
        <v>1320</v>
      </c>
      <c r="M305" s="133" t="s">
        <v>158</v>
      </c>
      <c r="N305" s="116">
        <f t="shared" si="25"/>
        <v>146762</v>
      </c>
      <c r="O305" s="146">
        <v>23000</v>
      </c>
      <c r="P305" s="138">
        <v>12000</v>
      </c>
      <c r="Q305" s="132">
        <v>17000</v>
      </c>
      <c r="R305" s="132"/>
      <c r="S305" s="132">
        <v>4.8499999999999996</v>
      </c>
      <c r="T305" s="132">
        <v>1.3</v>
      </c>
      <c r="U305" s="132">
        <v>1.97</v>
      </c>
      <c r="V305" s="147">
        <f t="shared" si="26"/>
        <v>11</v>
      </c>
      <c r="W305" s="116">
        <f>(S305-AG305*2)*T305*(U305-L305/1000+IF(J305="Н",0.7,0))</f>
        <v>7.634249999999998</v>
      </c>
      <c r="X305" s="116">
        <f>(AD305-($S305-$AG305*2)*$T305*($U305-0.1))</f>
        <v>7.3168000000000042</v>
      </c>
      <c r="Y305" s="116">
        <f>(AE305-($S305-$AG305*2)*$T305*($U305-0.1))</f>
        <v>12.893699999999999</v>
      </c>
      <c r="Z305" s="116"/>
      <c r="AA305" s="116"/>
      <c r="AB305" s="116"/>
      <c r="AC305" s="116"/>
      <c r="AD305" s="116">
        <f>(($S305-$AG305*2+IF($AG305&lt;AD$3,AD$3,$AG305)*2)*($T305+AD$3*2)*($U305+0.2))</f>
        <v>17.891650000000002</v>
      </c>
      <c r="AE305" s="116">
        <f>(($S305-$AG305*2+IF($AG305&lt;AE$3,AE$3,$AG305)*2)*($T305+AE$3*2)*($U305+0.2))</f>
        <v>23.468549999999997</v>
      </c>
      <c r="AF305" s="132">
        <v>700</v>
      </c>
      <c r="AG305" s="132">
        <v>0.25</v>
      </c>
    </row>
    <row r="306" spans="1:33" s="72" customFormat="1" x14ac:dyDescent="0.55000000000000004">
      <c r="A306" s="12" t="str">
        <f>VLOOKUP(B306,[1]матер!$B$4:$K$2150,10,FALSE)</f>
        <v>00-00002036</v>
      </c>
      <c r="B306" s="75" t="s">
        <v>355</v>
      </c>
      <c r="C306" s="74" t="s">
        <v>23</v>
      </c>
      <c r="D306" s="76">
        <v>1</v>
      </c>
      <c r="E306" s="81">
        <v>176900</v>
      </c>
      <c r="F306" s="80">
        <v>176900</v>
      </c>
      <c r="G306" s="79" t="s">
        <v>295</v>
      </c>
      <c r="H306" s="89">
        <v>3</v>
      </c>
      <c r="I306" s="89">
        <v>18</v>
      </c>
      <c r="J306" s="89"/>
      <c r="K306" s="90"/>
      <c r="L306" s="145">
        <v>320</v>
      </c>
      <c r="M306" s="133" t="s">
        <v>158</v>
      </c>
      <c r="N306" s="116">
        <f t="shared" si="25"/>
        <v>136213</v>
      </c>
      <c r="O306" s="146">
        <v>25000</v>
      </c>
      <c r="P306" s="138">
        <v>11000</v>
      </c>
      <c r="Q306" s="132">
        <v>16000</v>
      </c>
      <c r="R306" s="132"/>
      <c r="S306" s="132">
        <v>4</v>
      </c>
      <c r="T306" s="132">
        <v>1.6</v>
      </c>
      <c r="U306" s="132">
        <v>1.67</v>
      </c>
      <c r="V306" s="147">
        <f t="shared" si="26"/>
        <v>10</v>
      </c>
      <c r="W306" s="116">
        <f>(S306-AG306*2)*T306*(U306-L306/1000+IF(J306="Н",0.7,0))</f>
        <v>7.56</v>
      </c>
      <c r="X306" s="116">
        <f>(AD306-($S306-$AG306*2)*$T306*($U306-0.1))</f>
        <v>6.1679999999999993</v>
      </c>
      <c r="Y306" s="116">
        <f>(AE306-($S306-$AG306*2)*$T306*($U306-0.1))</f>
        <v>10.506400000000001</v>
      </c>
      <c r="Z306" s="116"/>
      <c r="AA306" s="116"/>
      <c r="AB306" s="116"/>
      <c r="AC306" s="116"/>
      <c r="AD306" s="116">
        <f>(($S306-$AG306*2+IF($AG306&lt;AD$3,AD$3,$AG306)*2)*($T306+AD$3*2)*($U306+0.2))</f>
        <v>14.959999999999999</v>
      </c>
      <c r="AE306" s="116">
        <f>(($S306-$AG306*2+IF($AG306&lt;AE$3,AE$3,$AG306)*2)*($T306+AE$3*2)*($U306+0.2))</f>
        <v>19.298400000000001</v>
      </c>
      <c r="AF306" s="132">
        <v>500</v>
      </c>
      <c r="AG306" s="132">
        <v>0.25</v>
      </c>
    </row>
    <row r="307" spans="1:33" s="72" customFormat="1" x14ac:dyDescent="0.55000000000000004">
      <c r="A307" s="12" t="str">
        <f>VLOOKUP(B307,[1]матер!$B$4:$K$2150,10,FALSE)</f>
        <v>00-00002037</v>
      </c>
      <c r="B307" s="75" t="s">
        <v>356</v>
      </c>
      <c r="C307" s="74" t="s">
        <v>23</v>
      </c>
      <c r="D307" s="76">
        <v>1</v>
      </c>
      <c r="E307" s="81">
        <v>188100</v>
      </c>
      <c r="F307" s="80">
        <v>188100</v>
      </c>
      <c r="G307" s="79" t="s">
        <v>295</v>
      </c>
      <c r="H307" s="89">
        <v>3</v>
      </c>
      <c r="I307" s="89">
        <v>18</v>
      </c>
      <c r="J307" s="89"/>
      <c r="K307" s="90" t="s">
        <v>367</v>
      </c>
      <c r="L307" s="145">
        <v>320</v>
      </c>
      <c r="M307" s="133" t="s">
        <v>158</v>
      </c>
      <c r="N307" s="116">
        <f t="shared" si="25"/>
        <v>144837</v>
      </c>
      <c r="O307" s="146">
        <v>25000</v>
      </c>
      <c r="P307" s="138">
        <v>11000</v>
      </c>
      <c r="Q307" s="132">
        <v>16000</v>
      </c>
      <c r="R307" s="132"/>
      <c r="S307" s="132">
        <v>4.5</v>
      </c>
      <c r="T307" s="132">
        <v>1.6</v>
      </c>
      <c r="U307" s="132">
        <v>1.67</v>
      </c>
      <c r="V307" s="147">
        <f t="shared" si="26"/>
        <v>11</v>
      </c>
      <c r="W307" s="116">
        <f>(S307-AG307*2)*T307*(U307-L307/1000+IF(J307="Н",0.7,0))</f>
        <v>8.6399999999999988</v>
      </c>
      <c r="X307" s="116">
        <f>(AD307-($S307-$AG307*2)*$T307*($U307-0.1))</f>
        <v>6.7819999999999983</v>
      </c>
      <c r="Y307" s="116">
        <f>(AE307-($S307-$AG307*2)*$T307*($U307-0.1))</f>
        <v>11.494400000000001</v>
      </c>
      <c r="Z307" s="116"/>
      <c r="AA307" s="116"/>
      <c r="AB307" s="116"/>
      <c r="AC307" s="116"/>
      <c r="AD307" s="116">
        <f>(($S307-$AG307*2+IF($AG307&lt;AD$3,AD$3,$AG307)*2)*($T307+AD$3*2)*($U307+0.2))</f>
        <v>16.829999999999998</v>
      </c>
      <c r="AE307" s="116">
        <f>(($S307-$AG307*2+IF($AG307&lt;AE$3,AE$3,$AG307)*2)*($T307+AE$3*2)*($U307+0.2))</f>
        <v>21.542400000000001</v>
      </c>
      <c r="AF307" s="132">
        <v>500</v>
      </c>
      <c r="AG307" s="132">
        <v>0.25</v>
      </c>
    </row>
    <row r="308" spans="1:33" s="72" customFormat="1" x14ac:dyDescent="0.55000000000000004">
      <c r="A308" s="12" t="str">
        <f>VLOOKUP(B308,[1]матер!$B$4:$K$2150,10,FALSE)</f>
        <v>00-00002038</v>
      </c>
      <c r="B308" s="75" t="s">
        <v>357</v>
      </c>
      <c r="C308" s="74" t="s">
        <v>23</v>
      </c>
      <c r="D308" s="76">
        <v>1</v>
      </c>
      <c r="E308" s="81">
        <v>191600</v>
      </c>
      <c r="F308" s="80">
        <v>191600</v>
      </c>
      <c r="G308" s="79" t="s">
        <v>295</v>
      </c>
      <c r="H308" s="89">
        <v>3</v>
      </c>
      <c r="I308" s="89">
        <v>18</v>
      </c>
      <c r="J308" s="89"/>
      <c r="K308" s="90"/>
      <c r="L308" s="145">
        <v>620</v>
      </c>
      <c r="M308" s="133" t="s">
        <v>158</v>
      </c>
      <c r="N308" s="116">
        <f t="shared" si="25"/>
        <v>147532</v>
      </c>
      <c r="O308" s="146">
        <v>26000</v>
      </c>
      <c r="P308" s="138">
        <v>11000</v>
      </c>
      <c r="Q308" s="132">
        <v>16000</v>
      </c>
      <c r="R308" s="132"/>
      <c r="S308" s="132">
        <v>4</v>
      </c>
      <c r="T308" s="132">
        <v>1.6</v>
      </c>
      <c r="U308" s="132">
        <v>1.97</v>
      </c>
      <c r="V308" s="147">
        <f t="shared" si="26"/>
        <v>10</v>
      </c>
      <c r="W308" s="116">
        <f>(S308-AG308*2)*T308*(U308-L308/1000+IF(J308="Н",0.7,0))</f>
        <v>7.5600000000000014</v>
      </c>
      <c r="X308" s="116">
        <f>(AD308-($S308-$AG308*2)*$T308*($U308-0.1))</f>
        <v>6.8879999999999999</v>
      </c>
      <c r="Y308" s="116">
        <f>(AE308-($S308-$AG308*2)*$T308*($U308-0.1))</f>
        <v>11.922400000000001</v>
      </c>
      <c r="Z308" s="116"/>
      <c r="AA308" s="116"/>
      <c r="AB308" s="116"/>
      <c r="AC308" s="116"/>
      <c r="AD308" s="116">
        <f>(($S308-$AG308*2+IF($AG308&lt;AD$3,AD$3,$AG308)*2)*($T308+AD$3*2)*($U308+0.2))</f>
        <v>17.36</v>
      </c>
      <c r="AE308" s="116">
        <f>(($S308-$AG308*2+IF($AG308&lt;AE$3,AE$3,$AG308)*2)*($T308+AE$3*2)*($U308+0.2))</f>
        <v>22.394400000000001</v>
      </c>
      <c r="AF308" s="132">
        <v>500</v>
      </c>
      <c r="AG308" s="132">
        <v>0.25</v>
      </c>
    </row>
    <row r="309" spans="1:33" s="72" customFormat="1" x14ac:dyDescent="0.55000000000000004">
      <c r="A309" s="12" t="str">
        <f>VLOOKUP(B309,[1]матер!$B$4:$K$2150,10,FALSE)</f>
        <v>00-00002039</v>
      </c>
      <c r="B309" s="75" t="s">
        <v>358</v>
      </c>
      <c r="C309" s="74" t="s">
        <v>23</v>
      </c>
      <c r="D309" s="76">
        <v>1</v>
      </c>
      <c r="E309" s="81">
        <v>200400</v>
      </c>
      <c r="F309" s="80">
        <v>200400</v>
      </c>
      <c r="G309" s="79" t="s">
        <v>295</v>
      </c>
      <c r="H309" s="89">
        <v>3</v>
      </c>
      <c r="I309" s="89">
        <v>18</v>
      </c>
      <c r="J309" s="89"/>
      <c r="K309" s="90" t="s">
        <v>367</v>
      </c>
      <c r="L309" s="145">
        <v>620</v>
      </c>
      <c r="M309" s="133" t="s">
        <v>158</v>
      </c>
      <c r="N309" s="116">
        <f t="shared" si="25"/>
        <v>154308</v>
      </c>
      <c r="O309" s="146">
        <v>26000</v>
      </c>
      <c r="P309" s="138">
        <v>11000</v>
      </c>
      <c r="Q309" s="132">
        <v>16000</v>
      </c>
      <c r="R309" s="132"/>
      <c r="S309" s="132">
        <v>4.5</v>
      </c>
      <c r="T309" s="132">
        <v>1.6</v>
      </c>
      <c r="U309" s="132">
        <v>1.97</v>
      </c>
      <c r="V309" s="147">
        <f t="shared" si="26"/>
        <v>11</v>
      </c>
      <c r="W309" s="116">
        <f>(S309-AG309*2)*T309*(U309-L309/1000+IF(J309="Н",0.7,0))</f>
        <v>8.64</v>
      </c>
      <c r="X309" s="116">
        <f>(AD309-($S309-$AG309*2)*$T309*($U309-0.1))</f>
        <v>7.5620000000000012</v>
      </c>
      <c r="Y309" s="116">
        <f>(AE309-($S309-$AG309*2)*$T309*($U309-0.1))</f>
        <v>13.030400000000004</v>
      </c>
      <c r="Z309" s="116"/>
      <c r="AA309" s="116"/>
      <c r="AB309" s="116"/>
      <c r="AC309" s="116"/>
      <c r="AD309" s="116">
        <f>(($S309-$AG309*2+IF($AG309&lt;AD$3,AD$3,$AG309)*2)*($T309+AD$3*2)*($U309+0.2))</f>
        <v>19.53</v>
      </c>
      <c r="AE309" s="116">
        <f>(($S309-$AG309*2+IF($AG309&lt;AE$3,AE$3,$AG309)*2)*($T309+AE$3*2)*($U309+0.2))</f>
        <v>24.998400000000004</v>
      </c>
      <c r="AF309" s="132">
        <v>500</v>
      </c>
      <c r="AG309" s="132">
        <v>0.25</v>
      </c>
    </row>
    <row r="310" spans="1:33" s="72" customFormat="1" x14ac:dyDescent="0.55000000000000004">
      <c r="A310" s="12" t="str">
        <f>VLOOKUP(B310,[1]матер!$B$4:$K$2150,10,FALSE)</f>
        <v>00-00002040</v>
      </c>
      <c r="B310" s="75" t="s">
        <v>359</v>
      </c>
      <c r="C310" s="74" t="s">
        <v>23</v>
      </c>
      <c r="D310" s="76">
        <v>1</v>
      </c>
      <c r="E310" s="81">
        <v>188100</v>
      </c>
      <c r="F310" s="80">
        <v>188100</v>
      </c>
      <c r="G310" s="79" t="s">
        <v>295</v>
      </c>
      <c r="H310" s="89">
        <v>3</v>
      </c>
      <c r="I310" s="89">
        <v>18</v>
      </c>
      <c r="J310" s="89" t="s">
        <v>367</v>
      </c>
      <c r="K310" s="90"/>
      <c r="L310" s="145">
        <v>1020</v>
      </c>
      <c r="M310" s="133" t="s">
        <v>158</v>
      </c>
      <c r="N310" s="116">
        <f t="shared" ref="N310:N318" si="27">E310*VLOOKUP(M310,$B$362:$C$379,2,FALSE)</f>
        <v>144837</v>
      </c>
      <c r="O310" s="146">
        <v>25000</v>
      </c>
      <c r="P310" s="138">
        <v>13000</v>
      </c>
      <c r="Q310" s="132">
        <v>18000</v>
      </c>
      <c r="R310" s="132"/>
      <c r="S310" s="132">
        <v>4.5</v>
      </c>
      <c r="T310" s="132">
        <v>1.6</v>
      </c>
      <c r="U310" s="132">
        <v>1.67</v>
      </c>
      <c r="V310" s="147">
        <f t="shared" si="26"/>
        <v>11</v>
      </c>
      <c r="W310" s="116">
        <f>(S310-AG310*2)*T310*(U310-L310/1000+IF(J310="Н",0.7,0))</f>
        <v>8.6399999999999988</v>
      </c>
      <c r="X310" s="116">
        <f>(AD310-($S310-$AG310*2)*$T310*($U310-0.1))</f>
        <v>6.7819999999999983</v>
      </c>
      <c r="Y310" s="116">
        <f>(AE310-($S310-$AG310*2)*$T310*($U310-0.1))</f>
        <v>11.494400000000001</v>
      </c>
      <c r="Z310" s="116"/>
      <c r="AA310" s="116"/>
      <c r="AB310" s="116"/>
      <c r="AC310" s="116"/>
      <c r="AD310" s="116">
        <f>(($S310-$AG310*2+IF($AG310&lt;AD$3,AD$3,$AG310)*2)*($T310+AD$3*2)*($U310+0.2))</f>
        <v>16.829999999999998</v>
      </c>
      <c r="AE310" s="116">
        <f>(($S310-$AG310*2+IF($AG310&lt;AE$3,AE$3,$AG310)*2)*($T310+AE$3*2)*($U310+0.2))</f>
        <v>21.542400000000001</v>
      </c>
      <c r="AF310" s="132">
        <v>500</v>
      </c>
      <c r="AG310" s="132">
        <v>0.25</v>
      </c>
    </row>
    <row r="311" spans="1:33" s="72" customFormat="1" x14ac:dyDescent="0.55000000000000004">
      <c r="A311" s="12" t="str">
        <f>VLOOKUP(B311,[1]матер!$B$4:$K$2150,10,FALSE)</f>
        <v>00-00002041</v>
      </c>
      <c r="B311" s="75" t="s">
        <v>360</v>
      </c>
      <c r="C311" s="74" t="s">
        <v>23</v>
      </c>
      <c r="D311" s="76">
        <v>1</v>
      </c>
      <c r="E311" s="81">
        <v>200400</v>
      </c>
      <c r="F311" s="80">
        <v>200400</v>
      </c>
      <c r="G311" s="79" t="s">
        <v>295</v>
      </c>
      <c r="H311" s="89">
        <v>3</v>
      </c>
      <c r="I311" s="89">
        <v>18</v>
      </c>
      <c r="J311" s="89" t="s">
        <v>367</v>
      </c>
      <c r="K311" s="90"/>
      <c r="L311" s="145">
        <v>1320</v>
      </c>
      <c r="M311" s="133" t="s">
        <v>158</v>
      </c>
      <c r="N311" s="116">
        <f t="shared" si="27"/>
        <v>154308</v>
      </c>
      <c r="O311" s="146">
        <v>26000</v>
      </c>
      <c r="P311" s="138">
        <v>13000</v>
      </c>
      <c r="Q311" s="132">
        <v>18000</v>
      </c>
      <c r="R311" s="132"/>
      <c r="S311" s="132">
        <v>4.5</v>
      </c>
      <c r="T311" s="132">
        <v>1.6</v>
      </c>
      <c r="U311" s="132">
        <v>1.97</v>
      </c>
      <c r="V311" s="147">
        <f t="shared" ref="V311:V313" si="28">ROUNDUP((S311+T311)*2/1.2,0)</f>
        <v>11</v>
      </c>
      <c r="W311" s="116">
        <f>(S311-AG311*2)*T311*(U311-L311/1000+IF(J311="Н",0.7,0))</f>
        <v>8.6399999999999988</v>
      </c>
      <c r="X311" s="116">
        <f>(AD311-($S311-$AG311*2)*$T311*($U311-0.1))</f>
        <v>7.5620000000000012</v>
      </c>
      <c r="Y311" s="116">
        <f>(AE311-($S311-$AG311*2)*$T311*($U311-0.1))</f>
        <v>13.030400000000004</v>
      </c>
      <c r="Z311" s="116"/>
      <c r="AA311" s="116"/>
      <c r="AB311" s="116"/>
      <c r="AC311" s="116"/>
      <c r="AD311" s="116">
        <f>(($S311-$AG311*2+IF($AG311&lt;AD$3,AD$3,$AG311)*2)*($T311+AD$3*2)*($U311+0.2))</f>
        <v>19.53</v>
      </c>
      <c r="AE311" s="116">
        <f>(($S311-$AG311*2+IF($AG311&lt;AE$3,AE$3,$AG311)*2)*($T311+AE$3*2)*($U311+0.2))</f>
        <v>24.998400000000004</v>
      </c>
      <c r="AF311" s="132">
        <v>700</v>
      </c>
      <c r="AG311" s="132">
        <v>0.25</v>
      </c>
    </row>
    <row r="312" spans="1:33" s="99" customFormat="1" x14ac:dyDescent="0.55000000000000004">
      <c r="A312" s="12" t="str">
        <f>VLOOKUP(B312,[1]матер!$B$4:$K$2150,10,FALSE)</f>
        <v>00-00002042</v>
      </c>
      <c r="B312" s="106" t="s">
        <v>361</v>
      </c>
      <c r="C312" s="100" t="s">
        <v>23</v>
      </c>
      <c r="D312" s="101">
        <v>1</v>
      </c>
      <c r="E312" s="105">
        <v>199300</v>
      </c>
      <c r="F312" s="103">
        <v>199300</v>
      </c>
      <c r="G312" s="102" t="s">
        <v>295</v>
      </c>
      <c r="H312" s="106">
        <v>3</v>
      </c>
      <c r="I312" s="106">
        <v>18</v>
      </c>
      <c r="J312" s="106" t="s">
        <v>367</v>
      </c>
      <c r="K312" s="104" t="s">
        <v>367</v>
      </c>
      <c r="L312" s="145">
        <v>1020</v>
      </c>
      <c r="M312" s="133" t="s">
        <v>158</v>
      </c>
      <c r="N312" s="116">
        <f t="shared" si="27"/>
        <v>153461</v>
      </c>
      <c r="O312" s="146">
        <v>25000</v>
      </c>
      <c r="P312" s="138">
        <v>13000</v>
      </c>
      <c r="Q312" s="132">
        <v>18000</v>
      </c>
      <c r="R312" s="132"/>
      <c r="S312" s="132">
        <v>5</v>
      </c>
      <c r="T312" s="132">
        <v>1.6</v>
      </c>
      <c r="U312" s="132">
        <v>1.67</v>
      </c>
      <c r="V312" s="147">
        <f t="shared" si="28"/>
        <v>11</v>
      </c>
      <c r="W312" s="116">
        <f>(S312-AG312*2)*T312*(U312-L312/1000+IF(J312="Н",0.7,0))</f>
        <v>9.7199999999999989</v>
      </c>
      <c r="X312" s="116">
        <f>(AD312-($S312-$AG312*2)*$T312*($U312-0.1))</f>
        <v>7.3960000000000008</v>
      </c>
      <c r="Y312" s="116">
        <f>(AE312-($S312-$AG312*2)*$T312*($U312-0.1))</f>
        <v>12.482400000000002</v>
      </c>
      <c r="Z312" s="116"/>
      <c r="AA312" s="116"/>
      <c r="AB312" s="116"/>
      <c r="AC312" s="116"/>
      <c r="AD312" s="116">
        <f>(($S312-$AG312*2+IF($AG312&lt;AD$3,AD$3,$AG312)*2)*($T312+AD$3*2)*($U312+0.2))</f>
        <v>18.7</v>
      </c>
      <c r="AE312" s="116">
        <f>(($S312-$AG312*2+IF($AG312&lt;AE$3,AE$3,$AG312)*2)*($T312+AE$3*2)*($U312+0.2))</f>
        <v>23.7864</v>
      </c>
      <c r="AF312" s="132">
        <v>500</v>
      </c>
      <c r="AG312" s="132">
        <v>0.25</v>
      </c>
    </row>
    <row r="313" spans="1:33" s="99" customFormat="1" x14ac:dyDescent="0.55000000000000004">
      <c r="A313" s="12" t="str">
        <f>VLOOKUP(B313,[1]матер!$B$4:$K$2150,10,FALSE)</f>
        <v>00-00002043</v>
      </c>
      <c r="B313" s="106" t="s">
        <v>362</v>
      </c>
      <c r="C313" s="100" t="s">
        <v>23</v>
      </c>
      <c r="D313" s="101">
        <v>1</v>
      </c>
      <c r="E313" s="105">
        <v>211600</v>
      </c>
      <c r="F313" s="103">
        <v>211600</v>
      </c>
      <c r="G313" s="102" t="s">
        <v>295</v>
      </c>
      <c r="H313" s="106">
        <v>3</v>
      </c>
      <c r="I313" s="106">
        <v>18</v>
      </c>
      <c r="J313" s="106" t="s">
        <v>367</v>
      </c>
      <c r="K313" s="104" t="s">
        <v>367</v>
      </c>
      <c r="L313" s="145">
        <v>1320</v>
      </c>
      <c r="M313" s="133" t="s">
        <v>158</v>
      </c>
      <c r="N313" s="116">
        <f t="shared" si="27"/>
        <v>162932</v>
      </c>
      <c r="O313" s="146">
        <v>26000</v>
      </c>
      <c r="P313" s="138">
        <v>13000</v>
      </c>
      <c r="Q313" s="132">
        <v>18000</v>
      </c>
      <c r="R313" s="132"/>
      <c r="S313" s="132">
        <v>5</v>
      </c>
      <c r="T313" s="132">
        <v>1.6</v>
      </c>
      <c r="U313" s="132">
        <v>1.97</v>
      </c>
      <c r="V313" s="147">
        <f t="shared" si="28"/>
        <v>11</v>
      </c>
      <c r="W313" s="116">
        <f>(S313-AG313*2)*T313*(U313-L313/1000+IF(J313="Н",0.7,0))</f>
        <v>9.7199999999999989</v>
      </c>
      <c r="X313" s="116">
        <f>(AD313-($S313-$AG313*2)*$T313*($U313-0.1))</f>
        <v>8.2360000000000007</v>
      </c>
      <c r="Y313" s="116">
        <f>(AE313-($S313-$AG313*2)*$T313*($U313-0.1))</f>
        <v>14.138400000000001</v>
      </c>
      <c r="Z313" s="116"/>
      <c r="AA313" s="116"/>
      <c r="AB313" s="116"/>
      <c r="AC313" s="116"/>
      <c r="AD313" s="116">
        <f>(($S313-$AG313*2+IF($AG313&lt;AD$3,AD$3,$AG313)*2)*($T313+AD$3*2)*($U313+0.2))</f>
        <v>21.7</v>
      </c>
      <c r="AE313" s="116">
        <f>(($S313-$AG313*2+IF($AG313&lt;AE$3,AE$3,$AG313)*2)*($T313+AE$3*2)*($U313+0.2))</f>
        <v>27.602399999999999</v>
      </c>
      <c r="AF313" s="132">
        <v>700</v>
      </c>
      <c r="AG313" s="132">
        <v>0.25</v>
      </c>
    </row>
    <row r="314" spans="1:33" s="99" customFormat="1" x14ac:dyDescent="0.55000000000000004">
      <c r="A314" s="12" t="str">
        <f>VLOOKUP(B314,[1]матер!$B$4:$K$2150,10,FALSE)</f>
        <v>00-00002044</v>
      </c>
      <c r="B314" s="106" t="s">
        <v>369</v>
      </c>
      <c r="C314" s="100" t="s">
        <v>23</v>
      </c>
      <c r="D314" s="101">
        <v>1</v>
      </c>
      <c r="E314" s="105">
        <v>25900</v>
      </c>
      <c r="F314" s="103">
        <v>25900</v>
      </c>
      <c r="G314" s="102" t="s">
        <v>20</v>
      </c>
      <c r="H314" s="106"/>
      <c r="I314" s="106" t="s">
        <v>370</v>
      </c>
      <c r="J314" s="106"/>
      <c r="K314" s="104"/>
      <c r="L314" s="145"/>
      <c r="M314" s="133" t="s">
        <v>20</v>
      </c>
      <c r="N314" s="116">
        <f t="shared" si="27"/>
        <v>18130</v>
      </c>
      <c r="O314" s="146">
        <v>12000</v>
      </c>
      <c r="P314" s="138"/>
      <c r="Q314" s="132"/>
      <c r="R314" s="132">
        <v>3000</v>
      </c>
      <c r="S314" s="132">
        <v>1.2769999999999999</v>
      </c>
      <c r="T314" s="132">
        <v>1.1000000000000001</v>
      </c>
      <c r="U314" s="132">
        <v>1.639</v>
      </c>
      <c r="V314" s="147">
        <f>ROUNDUP(S314*T314/(1.2*0.6),0)</f>
        <v>2</v>
      </c>
      <c r="W314" s="116">
        <v>1</v>
      </c>
      <c r="X314" s="116">
        <f>AD314-PI()*($T314^2)/4*$S314-PI()*(0.9^2)/4*($U314-$T314)</f>
        <v>2.8179838357054736</v>
      </c>
      <c r="Y314" s="116">
        <f>AE314-PI()*($T314^2)/4*$S314-PI()*(0.9^2)/4*($U314-$T314)</f>
        <v>5.306145035705474</v>
      </c>
      <c r="Z314" s="116"/>
      <c r="AA314" s="116"/>
      <c r="AB314" s="116"/>
      <c r="AC314" s="116"/>
      <c r="AD314" s="116">
        <f>(($S314+AD$3*2)*($T314+AD$3*2)*($U314+0.1))</f>
        <v>4.3744545000000006</v>
      </c>
      <c r="AE314" s="116">
        <f>(($S314+AE$3*2)*($T314+AE$3*2)*($U314+0.1))</f>
        <v>6.862615700000001</v>
      </c>
      <c r="AF314" s="132">
        <v>500</v>
      </c>
      <c r="AG314" s="132"/>
    </row>
    <row r="315" spans="1:33" s="99" customFormat="1" x14ac:dyDescent="0.55000000000000004">
      <c r="A315" s="12" t="str">
        <f>VLOOKUP(B315,[1]матер!$B$4:$K$2150,10,FALSE)</f>
        <v>00-00002045</v>
      </c>
      <c r="B315" s="106" t="s">
        <v>371</v>
      </c>
      <c r="C315" s="100" t="s">
        <v>23</v>
      </c>
      <c r="D315" s="101">
        <v>1</v>
      </c>
      <c r="E315" s="105">
        <v>31900</v>
      </c>
      <c r="F315" s="103">
        <v>31900</v>
      </c>
      <c r="G315" s="102" t="s">
        <v>20</v>
      </c>
      <c r="H315" s="106"/>
      <c r="I315" s="106" t="s">
        <v>372</v>
      </c>
      <c r="J315" s="106"/>
      <c r="K315" s="104"/>
      <c r="L315" s="145"/>
      <c r="M315" s="133" t="s">
        <v>20</v>
      </c>
      <c r="N315" s="116">
        <f t="shared" si="27"/>
        <v>22330</v>
      </c>
      <c r="O315" s="146">
        <v>14000</v>
      </c>
      <c r="P315" s="138"/>
      <c r="Q315" s="132"/>
      <c r="R315" s="132">
        <v>3000</v>
      </c>
      <c r="S315" s="132">
        <v>1.68</v>
      </c>
      <c r="T315" s="132">
        <v>1.113</v>
      </c>
      <c r="U315" s="132">
        <v>1.72</v>
      </c>
      <c r="V315" s="147">
        <f t="shared" ref="V315:V317" si="29">ROUNDUP(S315*T315/(1.2*0.6),0)</f>
        <v>3</v>
      </c>
      <c r="W315" s="116">
        <v>1.5</v>
      </c>
      <c r="X315" s="116">
        <f>AD315-PI()*($T315^2)/4*$S315-PI()*(0.9^2)/4*($U315-$T315)</f>
        <v>3.7069388972465713</v>
      </c>
      <c r="Y315" s="116">
        <f>AE315-PI()*($T315^2)/4*$S315-PI()*(0.9^2)/4*($U315-$T315)</f>
        <v>6.613842897246573</v>
      </c>
      <c r="Z315" s="116"/>
      <c r="AA315" s="116"/>
      <c r="AB315" s="116"/>
      <c r="AC315" s="116"/>
      <c r="AD315" s="116">
        <f>(($S315+AD$3*2)*($T315+AD$3*2)*($U315+0.1))</f>
        <v>5.7276128000000002</v>
      </c>
      <c r="AE315" s="116">
        <f>(($S315+AE$3*2)*($T315+AE$3*2)*($U315+0.1))</f>
        <v>8.6345168000000019</v>
      </c>
      <c r="AF315" s="132">
        <v>500</v>
      </c>
      <c r="AG315" s="132"/>
    </row>
    <row r="316" spans="1:33" s="99" customFormat="1" x14ac:dyDescent="0.55000000000000004">
      <c r="A316" s="12" t="str">
        <f>VLOOKUP(B316,[1]матер!$B$4:$K$2150,10,FALSE)</f>
        <v>00-00000467</v>
      </c>
      <c r="B316" s="106" t="s">
        <v>373</v>
      </c>
      <c r="C316" s="100" t="s">
        <v>23</v>
      </c>
      <c r="D316" s="101">
        <v>1</v>
      </c>
      <c r="E316" s="105">
        <v>46900</v>
      </c>
      <c r="F316" s="103">
        <v>46900</v>
      </c>
      <c r="G316" s="102" t="s">
        <v>20</v>
      </c>
      <c r="H316" s="106"/>
      <c r="I316" s="106" t="s">
        <v>374</v>
      </c>
      <c r="J316" s="106"/>
      <c r="K316" s="104"/>
      <c r="L316" s="145"/>
      <c r="M316" s="133" t="s">
        <v>20</v>
      </c>
      <c r="N316" s="116">
        <f t="shared" si="27"/>
        <v>32830</v>
      </c>
      <c r="O316" s="146">
        <v>16000</v>
      </c>
      <c r="P316" s="138"/>
      <c r="Q316" s="132"/>
      <c r="R316" s="132">
        <v>5000</v>
      </c>
      <c r="S316" s="132">
        <v>2.2210000000000001</v>
      </c>
      <c r="T316" s="132">
        <v>1.3049999999999999</v>
      </c>
      <c r="U316" s="132">
        <v>1.8779999999999999</v>
      </c>
      <c r="V316" s="147">
        <f t="shared" si="29"/>
        <v>5</v>
      </c>
      <c r="W316" s="116">
        <v>2.4</v>
      </c>
      <c r="X316" s="116">
        <f>AD316-PI()*($T316^2)/4*$S316-PI()*(0.9^2)/4*($U316-$T316)</f>
        <v>5.5040648776868597</v>
      </c>
      <c r="Y316" s="116">
        <f>AE316-PI()*($T316^2)/4*$S316-PI()*(0.9^2)/4*($U316-$T316)</f>
        <v>9.2432760776868559</v>
      </c>
      <c r="Z316" s="116"/>
      <c r="AA316" s="116"/>
      <c r="AB316" s="116"/>
      <c r="AC316" s="116"/>
      <c r="AD316" s="116">
        <f>(($S316+AD$3*2)*($T316+AD$3*2)*($U316+0.1))</f>
        <v>8.8392962900000018</v>
      </c>
      <c r="AE316" s="116">
        <f>(($S316+AE$3*2)*($T316+AE$3*2)*($U316+0.1))</f>
        <v>12.578507489999998</v>
      </c>
      <c r="AF316" s="132">
        <v>500</v>
      </c>
      <c r="AG316" s="132"/>
    </row>
    <row r="317" spans="1:33" s="99" customFormat="1" x14ac:dyDescent="0.55000000000000004">
      <c r="A317" s="12" t="str">
        <f>VLOOKUP(B317,[1]матер!$B$4:$K$2150,10,FALSE)</f>
        <v>00-00002046</v>
      </c>
      <c r="B317" s="106" t="s">
        <v>375</v>
      </c>
      <c r="C317" s="100" t="s">
        <v>23</v>
      </c>
      <c r="D317" s="101">
        <v>1</v>
      </c>
      <c r="E317" s="105">
        <v>55900</v>
      </c>
      <c r="F317" s="103">
        <v>55900</v>
      </c>
      <c r="G317" s="102" t="s">
        <v>20</v>
      </c>
      <c r="H317" s="106"/>
      <c r="I317" s="106" t="s">
        <v>376</v>
      </c>
      <c r="J317" s="106"/>
      <c r="K317" s="104"/>
      <c r="L317" s="145"/>
      <c r="M317" s="133" t="s">
        <v>20</v>
      </c>
      <c r="N317" s="116">
        <f t="shared" si="27"/>
        <v>39130</v>
      </c>
      <c r="O317" s="146">
        <v>19000</v>
      </c>
      <c r="P317" s="138"/>
      <c r="Q317" s="132"/>
      <c r="R317" s="132">
        <v>5000</v>
      </c>
      <c r="S317" s="132">
        <v>2.3620000000000001</v>
      </c>
      <c r="T317" s="132">
        <v>1.4379999999999999</v>
      </c>
      <c r="U317" s="132">
        <v>1.9670000000000001</v>
      </c>
      <c r="V317" s="147">
        <f t="shared" si="29"/>
        <v>5</v>
      </c>
      <c r="W317" s="116">
        <v>3</v>
      </c>
      <c r="X317" s="116">
        <f>AD317-PI()*($T317^2)/4*$S317-PI()*(0.9^2)/4*($U317-$T317)</f>
        <v>6.3206269548961016</v>
      </c>
      <c r="Y317" s="116">
        <f>AE317-PI()*($T317^2)/4*$S317-PI()*(0.9^2)/4*($U317-$T317)</f>
        <v>10.454626954896101</v>
      </c>
      <c r="Z317" s="116"/>
      <c r="AA317" s="116"/>
      <c r="AB317" s="116"/>
      <c r="AC317" s="116"/>
      <c r="AD317" s="116">
        <f>(($S317+AD$3*2)*($T317+AD$3*2)*($U317+0.1))</f>
        <v>10.493241252000001</v>
      </c>
      <c r="AE317" s="116">
        <f>(($S317+AE$3*2)*($T317+AE$3*2)*($U317+0.1))</f>
        <v>14.627241252000001</v>
      </c>
      <c r="AF317" s="132">
        <v>500</v>
      </c>
      <c r="AG317" s="132"/>
    </row>
    <row r="318" spans="1:33" s="99" customFormat="1" x14ac:dyDescent="0.55000000000000004">
      <c r="A318" s="12" t="str">
        <f>VLOOKUP(B318,[1]матер!$B$4:$K$2150,10,FALSE)</f>
        <v>00-00002047</v>
      </c>
      <c r="B318" s="106" t="s">
        <v>378</v>
      </c>
      <c r="C318" s="100" t="s">
        <v>23</v>
      </c>
      <c r="D318" s="101">
        <v>1</v>
      </c>
      <c r="E318" s="105">
        <v>33000</v>
      </c>
      <c r="F318" s="103">
        <v>33000</v>
      </c>
      <c r="G318" s="102" t="s">
        <v>20</v>
      </c>
      <c r="H318" s="106"/>
      <c r="I318" s="106"/>
      <c r="J318" s="106"/>
      <c r="K318" s="104"/>
      <c r="L318" s="145"/>
      <c r="M318" s="133" t="s">
        <v>20</v>
      </c>
      <c r="N318" s="116">
        <f t="shared" si="27"/>
        <v>23100</v>
      </c>
      <c r="O318" s="146">
        <v>14000</v>
      </c>
      <c r="P318" s="138"/>
      <c r="Q318" s="132"/>
      <c r="R318" s="132">
        <v>3000</v>
      </c>
      <c r="S318" s="132">
        <v>1.68</v>
      </c>
      <c r="T318" s="132">
        <v>1.113</v>
      </c>
      <c r="U318" s="132">
        <v>1.72</v>
      </c>
      <c r="V318" s="147">
        <f>ROUNDUP(S318*T318/(1.2*0.6),0)</f>
        <v>3</v>
      </c>
      <c r="W318" s="116">
        <v>1</v>
      </c>
      <c r="X318" s="116">
        <f>AD318-PI()*($T318^2)/4*$S318-PI()*(0.9^2)/4*($U318-$T318)</f>
        <v>3.7069388972465713</v>
      </c>
      <c r="Y318" s="116">
        <f>AE318-PI()*($T318^2)/4*$S318-PI()*(0.9^2)/4*($U318-$T318)</f>
        <v>6.613842897246573</v>
      </c>
      <c r="Z318" s="116"/>
      <c r="AA318" s="116"/>
      <c r="AB318" s="116"/>
      <c r="AC318" s="116"/>
      <c r="AD318" s="116">
        <f>(($S318+AD$3*2)*($T318+AD$3*2)*($U318+0.1))</f>
        <v>5.7276128000000002</v>
      </c>
      <c r="AE318" s="116">
        <f>(($S318+AE$3*2)*($T318+AE$3*2)*($U318+0.1))</f>
        <v>8.6345168000000019</v>
      </c>
      <c r="AF318" s="132">
        <v>500</v>
      </c>
      <c r="AG318" s="132"/>
    </row>
    <row r="319" spans="1:33" s="99" customFormat="1" x14ac:dyDescent="0.55000000000000004">
      <c r="A319" s="12" t="str">
        <f>VLOOKUP(B319,[1]матер!$B$4:$K$2150,10,FALSE)</f>
        <v>00-00002048</v>
      </c>
      <c r="B319" s="106" t="s">
        <v>379</v>
      </c>
      <c r="C319" s="100" t="s">
        <v>23</v>
      </c>
      <c r="D319" s="101">
        <v>1</v>
      </c>
      <c r="E319" s="105">
        <v>18000</v>
      </c>
      <c r="F319" s="103">
        <f>D319*E319</f>
        <v>18000</v>
      </c>
      <c r="G319" s="102" t="s">
        <v>401</v>
      </c>
      <c r="H319" s="106"/>
      <c r="I319" s="106"/>
      <c r="J319" s="106"/>
      <c r="K319" s="104"/>
      <c r="L319" s="145"/>
      <c r="M319" s="133" t="s">
        <v>21</v>
      </c>
      <c r="N319" s="116">
        <f t="shared" ref="N319:N358" si="30">E319*VLOOKUP(M319,$B$362:$C$379,2,FALSE)</f>
        <v>12600</v>
      </c>
      <c r="O319" s="146">
        <v>12000</v>
      </c>
      <c r="P319" s="138"/>
      <c r="Q319" s="132"/>
      <c r="R319" s="132">
        <v>3000</v>
      </c>
      <c r="S319" s="132">
        <v>1.34</v>
      </c>
      <c r="T319" s="132">
        <v>1.1599999999999999</v>
      </c>
      <c r="U319" s="132">
        <v>1.5649999999999999</v>
      </c>
      <c r="V319" s="147">
        <f>ROUNDUP(S319*T319/(1.2*0.6),0)</f>
        <v>3</v>
      </c>
      <c r="W319" s="116">
        <v>1.2</v>
      </c>
      <c r="X319" s="116">
        <f>AD319-PI()*($T319^2)/4*$S319-PI()*(0.9^2)/4*($U319-$T319)</f>
        <v>2.8456715624828757</v>
      </c>
      <c r="Y319" s="116">
        <f>AE319-PI()*($T319^2)/4*$S319-PI()*(0.9^2)/4*($U319-$T319)</f>
        <v>5.3098715624828747</v>
      </c>
      <c r="Z319" s="116">
        <f>IFERROR(X319/(VLOOKUP($M319,$Y$362:$AA$379,2,FALSE)+VLOOKUP($M319,$Y$362:$AA$379,3,FALSE))*1200*VLOOKUP($M319,$Y$362:$AA$379,2,FALSE),0)</f>
        <v>569.13431249657515</v>
      </c>
      <c r="AA319" s="116">
        <f t="shared" ref="AA319" si="31">ROUNDUP(Z319/50,0)</f>
        <v>12</v>
      </c>
      <c r="AB319" s="116">
        <f>IFERROR(Y319/(VLOOKUP($M319,$Y$362:$AA$379,2,FALSE)+VLOOKUP($M319,$Y$362:$AA$379,3,FALSE))*1200*VLOOKUP($M319,$Y$362:$AA$379,2,FALSE),0)</f>
        <v>1061.9743124965751</v>
      </c>
      <c r="AC319" s="116">
        <f t="shared" ref="AC319" si="32">ROUNDUP(AB319/50,0)</f>
        <v>22</v>
      </c>
      <c r="AD319" s="116">
        <f>(($S319+AD$3*2)*($T319+AD$3*2)*($U319+0.1))</f>
        <v>4.5194760000000009</v>
      </c>
      <c r="AE319" s="116">
        <f>(($S319+AE$3*2)*($T319+AE$3*2)*($U319+0.1))</f>
        <v>6.983676</v>
      </c>
      <c r="AF319" s="132">
        <v>500</v>
      </c>
      <c r="AG319" s="132"/>
    </row>
    <row r="320" spans="1:33" s="99" customFormat="1" x14ac:dyDescent="0.55000000000000004">
      <c r="A320" s="12" t="str">
        <f>VLOOKUP(B320,[1]матер!$B$4:$K$2150,10,FALSE)</f>
        <v>00-00002049</v>
      </c>
      <c r="B320" s="106" t="s">
        <v>380</v>
      </c>
      <c r="C320" s="100" t="s">
        <v>23</v>
      </c>
      <c r="D320" s="101">
        <v>1</v>
      </c>
      <c r="E320" s="105">
        <v>21500</v>
      </c>
      <c r="F320" s="103">
        <f t="shared" ref="F320:F350" si="33">D320*E320</f>
        <v>21500</v>
      </c>
      <c r="G320" s="102" t="s">
        <v>402</v>
      </c>
      <c r="H320" s="106">
        <v>0.4</v>
      </c>
      <c r="I320" s="106">
        <v>2</v>
      </c>
      <c r="J320" s="106"/>
      <c r="K320" s="104"/>
      <c r="L320" s="145"/>
      <c r="M320" s="133" t="s">
        <v>21</v>
      </c>
      <c r="N320" s="116">
        <f t="shared" si="30"/>
        <v>15049.999999999998</v>
      </c>
      <c r="O320" s="146">
        <v>12000</v>
      </c>
      <c r="P320" s="138"/>
      <c r="Q320" s="132"/>
      <c r="R320" s="132">
        <v>3000</v>
      </c>
      <c r="S320" s="132">
        <v>1.34</v>
      </c>
      <c r="T320" s="132">
        <v>1.1599999999999999</v>
      </c>
      <c r="U320" s="132">
        <v>1.5649999999999999</v>
      </c>
      <c r="V320" s="147">
        <f t="shared" ref="V320:V341" si="34">ROUNDUP(S320*T320/(1.2*0.6),0)</f>
        <v>3</v>
      </c>
      <c r="W320" s="116">
        <v>1.2</v>
      </c>
      <c r="X320" s="116">
        <f>AD320-PI()*($T320^2)/4*$S320-PI()*(0.9^2)/4*($U320-$T320)</f>
        <v>2.8456715624828757</v>
      </c>
      <c r="Y320" s="116">
        <f>AE320-PI()*($T320^2)/4*$S320-PI()*(0.9^2)/4*($U320-$T320)</f>
        <v>5.3098715624828747</v>
      </c>
      <c r="Z320" s="116">
        <f>IFERROR(X320/(VLOOKUP($M320,$Y$362:$AA$379,2,FALSE)+VLOOKUP($M320,$Y$362:$AA$379,3,FALSE))*1200*VLOOKUP($M320,$Y$362:$AA$379,2,FALSE),0)</f>
        <v>569.13431249657515</v>
      </c>
      <c r="AA320" s="116">
        <f t="shared" ref="AA320:AA329" si="35">ROUNDUP(Z320/50,0)</f>
        <v>12</v>
      </c>
      <c r="AB320" s="116">
        <f>IFERROR(Y320/(VLOOKUP($M320,$Y$362:$AA$379,2,FALSE)+VLOOKUP($M320,$Y$362:$AA$379,3,FALSE))*1200*VLOOKUP($M320,$Y$362:$AA$379,2,FALSE),0)</f>
        <v>1061.9743124965751</v>
      </c>
      <c r="AC320" s="116">
        <f t="shared" ref="AC320:AC329" si="36">ROUNDUP(AB320/50,0)</f>
        <v>22</v>
      </c>
      <c r="AD320" s="116">
        <f>(($S320+AD$3*2)*($T320+AD$3*2)*($U320+0.1))</f>
        <v>4.5194760000000009</v>
      </c>
      <c r="AE320" s="116">
        <f>(($S320+AE$3*2)*($T320+AE$3*2)*($U320+0.1))</f>
        <v>6.983676</v>
      </c>
      <c r="AF320" s="132">
        <v>500</v>
      </c>
      <c r="AG320" s="132"/>
    </row>
    <row r="321" spans="1:33" s="99" customFormat="1" x14ac:dyDescent="0.55000000000000004">
      <c r="A321" s="12" t="str">
        <f>VLOOKUP(B321,[1]матер!$B$4:$K$2150,10,FALSE)</f>
        <v>00-00002050</v>
      </c>
      <c r="B321" s="106" t="s">
        <v>381</v>
      </c>
      <c r="C321" s="100" t="s">
        <v>23</v>
      </c>
      <c r="D321" s="101">
        <v>1</v>
      </c>
      <c r="E321" s="105">
        <v>24000</v>
      </c>
      <c r="F321" s="103">
        <f t="shared" si="33"/>
        <v>24000</v>
      </c>
      <c r="G321" s="102" t="s">
        <v>401</v>
      </c>
      <c r="H321" s="106"/>
      <c r="I321" s="106"/>
      <c r="J321" s="106"/>
      <c r="K321" s="104"/>
      <c r="L321" s="145"/>
      <c r="M321" s="133" t="s">
        <v>21</v>
      </c>
      <c r="N321" s="116">
        <f t="shared" si="30"/>
        <v>16800</v>
      </c>
      <c r="O321" s="146">
        <v>16000</v>
      </c>
      <c r="P321" s="138"/>
      <c r="Q321" s="132"/>
      <c r="R321" s="132">
        <v>3000</v>
      </c>
      <c r="S321" s="132">
        <v>1.595</v>
      </c>
      <c r="T321" s="132">
        <v>1.155</v>
      </c>
      <c r="U321" s="132">
        <v>2</v>
      </c>
      <c r="V321" s="147">
        <f t="shared" si="34"/>
        <v>3</v>
      </c>
      <c r="W321" s="116">
        <v>2</v>
      </c>
      <c r="X321" s="116">
        <f>AD321-PI()*($T321^2)/4*$S321-PI()*(0.9^2)/4*($U321-$T321)</f>
        <v>4.3059601751051995</v>
      </c>
      <c r="Y321" s="116">
        <f>AE321-PI()*($T321^2)/4*$S321-PI()*(0.9^2)/4*($U321-$T321)</f>
        <v>7.6239601751051973</v>
      </c>
      <c r="Z321" s="116">
        <f>IFERROR(X321/(VLOOKUP($M321,$Y$362:$AA$379,2,FALSE)+VLOOKUP($M321,$Y$362:$AA$379,3,FALSE))*1200*VLOOKUP($M321,$Y$362:$AA$379,2,FALSE),0)</f>
        <v>861.19203502103994</v>
      </c>
      <c r="AA321" s="116">
        <f t="shared" si="35"/>
        <v>18</v>
      </c>
      <c r="AB321" s="116">
        <f>IFERROR(Y321/(VLOOKUP($M321,$Y$362:$AA$379,2,FALSE)+VLOOKUP($M321,$Y$362:$AA$379,3,FALSE))*1200*VLOOKUP($M321,$Y$362:$AA$379,2,FALSE),0)</f>
        <v>1524.7920350210395</v>
      </c>
      <c r="AC321" s="116">
        <f t="shared" si="36"/>
        <v>31</v>
      </c>
      <c r="AD321" s="116">
        <f>(($S321+AD$3*2)*($T321+AD$3*2)*($U321+0.1))</f>
        <v>6.5146725000000014</v>
      </c>
      <c r="AE321" s="116">
        <f>(($S321+AE$3*2)*($T321+AE$3*2)*($U321+0.1))</f>
        <v>9.8326724999999993</v>
      </c>
      <c r="AF321" s="132">
        <v>500</v>
      </c>
      <c r="AG321" s="132"/>
    </row>
    <row r="322" spans="1:33" s="99" customFormat="1" x14ac:dyDescent="0.55000000000000004">
      <c r="A322" s="12" t="str">
        <f>VLOOKUP(B322,[1]матер!$B$4:$K$2150,10,FALSE)</f>
        <v>00-00002051</v>
      </c>
      <c r="B322" s="106" t="s">
        <v>382</v>
      </c>
      <c r="C322" s="100" t="s">
        <v>23</v>
      </c>
      <c r="D322" s="101">
        <v>1</v>
      </c>
      <c r="E322" s="105">
        <v>29900</v>
      </c>
      <c r="F322" s="103">
        <f t="shared" si="33"/>
        <v>29900</v>
      </c>
      <c r="G322" s="102" t="s">
        <v>402</v>
      </c>
      <c r="H322" s="106">
        <v>0.8</v>
      </c>
      <c r="I322" s="106">
        <v>4</v>
      </c>
      <c r="J322" s="106"/>
      <c r="K322" s="104"/>
      <c r="L322" s="145"/>
      <c r="M322" s="133" t="s">
        <v>21</v>
      </c>
      <c r="N322" s="116">
        <f t="shared" si="30"/>
        <v>20930</v>
      </c>
      <c r="O322" s="146">
        <v>16000</v>
      </c>
      <c r="P322" s="138"/>
      <c r="Q322" s="132"/>
      <c r="R322" s="132">
        <v>3000</v>
      </c>
      <c r="S322" s="132">
        <v>1.595</v>
      </c>
      <c r="T322" s="132">
        <v>1.155</v>
      </c>
      <c r="U322" s="132">
        <v>2</v>
      </c>
      <c r="V322" s="147">
        <f t="shared" si="34"/>
        <v>3</v>
      </c>
      <c r="W322" s="116">
        <v>2</v>
      </c>
      <c r="X322" s="116">
        <f>AD322-PI()*($T322^2)/4*$S322-PI()*(0.9^2)/4*($U322-$T322)</f>
        <v>4.3059601751051995</v>
      </c>
      <c r="Y322" s="116">
        <f>AE322-PI()*($T322^2)/4*$S322-PI()*(0.9^2)/4*($U322-$T322)</f>
        <v>7.6239601751051973</v>
      </c>
      <c r="Z322" s="116">
        <f>IFERROR(X322/(VLOOKUP($M322,$Y$362:$AA$379,2,FALSE)+VLOOKUP($M322,$Y$362:$AA$379,3,FALSE))*1200*VLOOKUP($M322,$Y$362:$AA$379,2,FALSE),0)</f>
        <v>861.19203502103994</v>
      </c>
      <c r="AA322" s="116">
        <f t="shared" si="35"/>
        <v>18</v>
      </c>
      <c r="AB322" s="116">
        <f>IFERROR(Y322/(VLOOKUP($M322,$Y$362:$AA$379,2,FALSE)+VLOOKUP($M322,$Y$362:$AA$379,3,FALSE))*1200*VLOOKUP($M322,$Y$362:$AA$379,2,FALSE),0)</f>
        <v>1524.7920350210395</v>
      </c>
      <c r="AC322" s="116">
        <f t="shared" si="36"/>
        <v>31</v>
      </c>
      <c r="AD322" s="116">
        <f>(($S322+AD$3*2)*($T322+AD$3*2)*($U322+0.1))</f>
        <v>6.5146725000000014</v>
      </c>
      <c r="AE322" s="116">
        <f>(($S322+AE$3*2)*($T322+AE$3*2)*($U322+0.1))</f>
        <v>9.8326724999999993</v>
      </c>
      <c r="AF322" s="132">
        <v>500</v>
      </c>
      <c r="AG322" s="132"/>
    </row>
    <row r="323" spans="1:33" s="99" customFormat="1" x14ac:dyDescent="0.55000000000000004">
      <c r="A323" s="12" t="str">
        <f>VLOOKUP(B323,[1]матер!$B$4:$K$2150,10,FALSE)</f>
        <v>00-00002052</v>
      </c>
      <c r="B323" s="106" t="s">
        <v>383</v>
      </c>
      <c r="C323" s="100" t="s">
        <v>23</v>
      </c>
      <c r="D323" s="101">
        <v>1</v>
      </c>
      <c r="E323" s="105">
        <v>30100</v>
      </c>
      <c r="F323" s="103">
        <f t="shared" si="33"/>
        <v>30100</v>
      </c>
      <c r="G323" s="102" t="s">
        <v>401</v>
      </c>
      <c r="H323" s="106"/>
      <c r="I323" s="106"/>
      <c r="J323" s="106"/>
      <c r="K323" s="104"/>
      <c r="L323" s="145"/>
      <c r="M323" s="133" t="s">
        <v>21</v>
      </c>
      <c r="N323" s="116">
        <f t="shared" si="30"/>
        <v>21070</v>
      </c>
      <c r="O323" s="146">
        <v>18000</v>
      </c>
      <c r="P323" s="138"/>
      <c r="Q323" s="132"/>
      <c r="R323" s="132">
        <v>5000</v>
      </c>
      <c r="S323" s="132">
        <v>2</v>
      </c>
      <c r="T323" s="132">
        <v>1.155</v>
      </c>
      <c r="U323" s="132">
        <v>2.0049999999999999</v>
      </c>
      <c r="V323" s="147">
        <f t="shared" si="34"/>
        <v>4</v>
      </c>
      <c r="W323" s="116">
        <v>2.5</v>
      </c>
      <c r="X323" s="116">
        <f>AD323-PI()*($T323^2)/4*$S323-PI()*(0.9^2)/4*($U323-$T323)</f>
        <v>5.2196317946482953</v>
      </c>
      <c r="Y323" s="116">
        <f>AE323-PI()*($T323^2)/4*$S323-PI()*(0.9^2)/4*($U323-$T323)</f>
        <v>8.886541794648295</v>
      </c>
      <c r="Z323" s="116">
        <f>IFERROR(X323/(VLOOKUP($M323,$Y$362:$AA$379,2,FALSE)+VLOOKUP($M323,$Y$362:$AA$379,3,FALSE))*1200*VLOOKUP($M323,$Y$362:$AA$379,2,FALSE),0)</f>
        <v>1043.926358929659</v>
      </c>
      <c r="AA323" s="116">
        <f t="shared" si="35"/>
        <v>21</v>
      </c>
      <c r="AB323" s="116">
        <f>IFERROR(Y323/(VLOOKUP($M323,$Y$362:$AA$379,2,FALSE)+VLOOKUP($M323,$Y$362:$AA$379,3,FALSE))*1200*VLOOKUP($M323,$Y$362:$AA$379,2,FALSE),0)</f>
        <v>1777.3083589296591</v>
      </c>
      <c r="AC323" s="116">
        <f t="shared" si="36"/>
        <v>36</v>
      </c>
      <c r="AD323" s="116">
        <f>(($S323+AD$3*2)*($T323+AD$3*2)*($U323+0.1))</f>
        <v>7.8558600000000007</v>
      </c>
      <c r="AE323" s="116">
        <f>(($S323+AE$3*2)*($T323+AE$3*2)*($U323+0.1))</f>
        <v>11.52277</v>
      </c>
      <c r="AF323" s="132">
        <v>500</v>
      </c>
      <c r="AG323" s="132"/>
    </row>
    <row r="324" spans="1:33" s="99" customFormat="1" x14ac:dyDescent="0.55000000000000004">
      <c r="A324" s="12" t="str">
        <f>VLOOKUP(B324,[1]матер!$B$4:$K$2150,10,FALSE)</f>
        <v>00-00002053</v>
      </c>
      <c r="B324" s="106" t="s">
        <v>384</v>
      </c>
      <c r="C324" s="100" t="s">
        <v>23</v>
      </c>
      <c r="D324" s="101">
        <v>1</v>
      </c>
      <c r="E324" s="105">
        <v>36000</v>
      </c>
      <c r="F324" s="103">
        <f t="shared" si="33"/>
        <v>36000</v>
      </c>
      <c r="G324" s="102" t="s">
        <v>402</v>
      </c>
      <c r="H324" s="106">
        <v>1</v>
      </c>
      <c r="I324" s="106">
        <v>5</v>
      </c>
      <c r="J324" s="106"/>
      <c r="K324" s="104"/>
      <c r="L324" s="145"/>
      <c r="M324" s="133" t="s">
        <v>21</v>
      </c>
      <c r="N324" s="116">
        <f t="shared" si="30"/>
        <v>25200</v>
      </c>
      <c r="O324" s="146">
        <v>18000</v>
      </c>
      <c r="P324" s="138"/>
      <c r="Q324" s="132"/>
      <c r="R324" s="132">
        <v>5000</v>
      </c>
      <c r="S324" s="132">
        <v>2</v>
      </c>
      <c r="T324" s="132">
        <v>1.155</v>
      </c>
      <c r="U324" s="132">
        <v>2.0049999999999999</v>
      </c>
      <c r="V324" s="147">
        <f t="shared" si="34"/>
        <v>4</v>
      </c>
      <c r="W324" s="116">
        <v>2.5</v>
      </c>
      <c r="X324" s="116">
        <f>AD324-PI()*($T324^2)/4*$S324-PI()*(0.9^2)/4*($U324-$T324)</f>
        <v>5.2196317946482953</v>
      </c>
      <c r="Y324" s="116">
        <f>AE324-PI()*($T324^2)/4*$S324-PI()*(0.9^2)/4*($U324-$T324)</f>
        <v>8.886541794648295</v>
      </c>
      <c r="Z324" s="116">
        <f>IFERROR(X324/(VLOOKUP($M324,$Y$362:$AA$379,2,FALSE)+VLOOKUP($M324,$Y$362:$AA$379,3,FALSE))*1200*VLOOKUP($M324,$Y$362:$AA$379,2,FALSE),0)</f>
        <v>1043.926358929659</v>
      </c>
      <c r="AA324" s="116">
        <f t="shared" si="35"/>
        <v>21</v>
      </c>
      <c r="AB324" s="116">
        <f>IFERROR(Y324/(VLOOKUP($M324,$Y$362:$AA$379,2,FALSE)+VLOOKUP($M324,$Y$362:$AA$379,3,FALSE))*1200*VLOOKUP($M324,$Y$362:$AA$379,2,FALSE),0)</f>
        <v>1777.3083589296591</v>
      </c>
      <c r="AC324" s="116">
        <f t="shared" si="36"/>
        <v>36</v>
      </c>
      <c r="AD324" s="116">
        <f>(($S324+AD$3*2)*($T324+AD$3*2)*($U324+0.1))</f>
        <v>7.8558600000000007</v>
      </c>
      <c r="AE324" s="116">
        <f>(($S324+AE$3*2)*($T324+AE$3*2)*($U324+0.1))</f>
        <v>11.52277</v>
      </c>
      <c r="AF324" s="132">
        <v>500</v>
      </c>
      <c r="AG324" s="132"/>
    </row>
    <row r="325" spans="1:33" s="99" customFormat="1" x14ac:dyDescent="0.55000000000000004">
      <c r="A325" s="12" t="str">
        <f>VLOOKUP(B325,[1]матер!$B$4:$K$2150,10,FALSE)</f>
        <v>00-00002054</v>
      </c>
      <c r="B325" s="106" t="s">
        <v>385</v>
      </c>
      <c r="C325" s="100" t="s">
        <v>23</v>
      </c>
      <c r="D325" s="101">
        <v>1</v>
      </c>
      <c r="E325" s="105">
        <v>37000</v>
      </c>
      <c r="F325" s="103">
        <f t="shared" si="33"/>
        <v>37000</v>
      </c>
      <c r="G325" s="102" t="s">
        <v>401</v>
      </c>
      <c r="H325" s="106"/>
      <c r="I325" s="106"/>
      <c r="J325" s="106"/>
      <c r="K325" s="104"/>
      <c r="L325" s="145"/>
      <c r="M325" s="133" t="s">
        <v>21</v>
      </c>
      <c r="N325" s="116">
        <f t="shared" si="30"/>
        <v>25900</v>
      </c>
      <c r="O325" s="146">
        <v>19000</v>
      </c>
      <c r="P325" s="138"/>
      <c r="Q325" s="132"/>
      <c r="R325" s="132">
        <v>5000</v>
      </c>
      <c r="S325" s="132">
        <v>2.2999999999999998</v>
      </c>
      <c r="T325" s="132">
        <v>1.155</v>
      </c>
      <c r="U325" s="132">
        <v>1.905</v>
      </c>
      <c r="V325" s="147">
        <f t="shared" si="34"/>
        <v>4</v>
      </c>
      <c r="W325" s="116">
        <v>3</v>
      </c>
      <c r="X325" s="116">
        <f>AD325-PI()*($T325^2)/4*$S325-PI()*(0.9^2)/4*($U325-$T325)</f>
        <v>5.5310593104056043</v>
      </c>
      <c r="Y325" s="116">
        <f>AE325-PI()*($T325^2)/4*$S325-PI()*(0.9^2)/4*($U325-$T325)</f>
        <v>9.264369310405602</v>
      </c>
      <c r="Z325" s="116">
        <f>IFERROR(X325/(VLOOKUP($M325,$Y$362:$AA$379,2,FALSE)+VLOOKUP($M325,$Y$362:$AA$379,3,FALSE))*1200*VLOOKUP($M325,$Y$362:$AA$379,2,FALSE),0)</f>
        <v>1106.2118620811209</v>
      </c>
      <c r="AA325" s="116">
        <f t="shared" si="35"/>
        <v>23</v>
      </c>
      <c r="AB325" s="116">
        <f>IFERROR(Y325/(VLOOKUP($M325,$Y$362:$AA$379,2,FALSE)+VLOOKUP($M325,$Y$362:$AA$379,3,FALSE))*1200*VLOOKUP($M325,$Y$362:$AA$379,2,FALSE),0)</f>
        <v>1852.8738620811205</v>
      </c>
      <c r="AC325" s="116">
        <f t="shared" si="36"/>
        <v>38</v>
      </c>
      <c r="AD325" s="116">
        <f>(($S325+AD$3*2)*($T325+AD$3*2)*($U325+0.1))</f>
        <v>8.4179925000000004</v>
      </c>
      <c r="AE325" s="116">
        <f>(($S325+AE$3*2)*($T325+AE$3*2)*($U325+0.1))</f>
        <v>12.151302499999998</v>
      </c>
      <c r="AF325" s="132">
        <v>500</v>
      </c>
      <c r="AG325" s="132"/>
    </row>
    <row r="326" spans="1:33" s="99" customFormat="1" x14ac:dyDescent="0.55000000000000004">
      <c r="A326" s="12" t="str">
        <f>VLOOKUP(B326,[1]матер!$B$4:$K$2150,10,FALSE)</f>
        <v>00-00002055</v>
      </c>
      <c r="B326" s="106" t="s">
        <v>386</v>
      </c>
      <c r="C326" s="100" t="s">
        <v>23</v>
      </c>
      <c r="D326" s="101">
        <v>1</v>
      </c>
      <c r="E326" s="105">
        <v>43000</v>
      </c>
      <c r="F326" s="103">
        <f t="shared" si="33"/>
        <v>43000</v>
      </c>
      <c r="G326" s="102" t="s">
        <v>402</v>
      </c>
      <c r="H326" s="106">
        <v>1.2</v>
      </c>
      <c r="I326" s="106">
        <v>6</v>
      </c>
      <c r="J326" s="106"/>
      <c r="K326" s="104"/>
      <c r="L326" s="145"/>
      <c r="M326" s="133" t="s">
        <v>21</v>
      </c>
      <c r="N326" s="116">
        <f t="shared" si="30"/>
        <v>30099.999999999996</v>
      </c>
      <c r="O326" s="146">
        <v>19000</v>
      </c>
      <c r="P326" s="138"/>
      <c r="Q326" s="132"/>
      <c r="R326" s="132">
        <v>5000</v>
      </c>
      <c r="S326" s="132">
        <v>2.2999999999999998</v>
      </c>
      <c r="T326" s="132">
        <v>1.155</v>
      </c>
      <c r="U326" s="132">
        <v>1.905</v>
      </c>
      <c r="V326" s="147">
        <f t="shared" si="34"/>
        <v>4</v>
      </c>
      <c r="W326" s="116">
        <v>3</v>
      </c>
      <c r="X326" s="116">
        <f>AD326-PI()*($T326^2)/4*$S326-PI()*(0.9^2)/4*($U326-$T326)</f>
        <v>5.5310593104056043</v>
      </c>
      <c r="Y326" s="116">
        <f>AE326-PI()*($T326^2)/4*$S326-PI()*(0.9^2)/4*($U326-$T326)</f>
        <v>9.264369310405602</v>
      </c>
      <c r="Z326" s="116">
        <f>IFERROR(X326/(VLOOKUP($M326,$Y$362:$AA$379,2,FALSE)+VLOOKUP($M326,$Y$362:$AA$379,3,FALSE))*1200*VLOOKUP($M326,$Y$362:$AA$379,2,FALSE),0)</f>
        <v>1106.2118620811209</v>
      </c>
      <c r="AA326" s="116">
        <f t="shared" si="35"/>
        <v>23</v>
      </c>
      <c r="AB326" s="116">
        <f>IFERROR(Y326/(VLOOKUP($M326,$Y$362:$AA$379,2,FALSE)+VLOOKUP($M326,$Y$362:$AA$379,3,FALSE))*1200*VLOOKUP($M326,$Y$362:$AA$379,2,FALSE),0)</f>
        <v>1852.8738620811205</v>
      </c>
      <c r="AC326" s="116">
        <f t="shared" si="36"/>
        <v>38</v>
      </c>
      <c r="AD326" s="116">
        <f>(($S326+AD$3*2)*($T326+AD$3*2)*($U326+0.1))</f>
        <v>8.4179925000000004</v>
      </c>
      <c r="AE326" s="116">
        <f>(($S326+AE$3*2)*($T326+AE$3*2)*($U326+0.1))</f>
        <v>12.151302499999998</v>
      </c>
      <c r="AF326" s="132">
        <v>500</v>
      </c>
      <c r="AG326" s="132"/>
    </row>
    <row r="327" spans="1:33" s="99" customFormat="1" x14ac:dyDescent="0.55000000000000004">
      <c r="A327" s="12" t="str">
        <f>VLOOKUP(B327,[1]матер!$B$4:$K$2150,10,FALSE)</f>
        <v>00-00002056</v>
      </c>
      <c r="B327" s="106" t="s">
        <v>387</v>
      </c>
      <c r="C327" s="100" t="s">
        <v>23</v>
      </c>
      <c r="D327" s="101">
        <v>1</v>
      </c>
      <c r="E327" s="105">
        <v>40900</v>
      </c>
      <c r="F327" s="103">
        <f t="shared" si="33"/>
        <v>40900</v>
      </c>
      <c r="G327" s="102" t="s">
        <v>401</v>
      </c>
      <c r="H327" s="106"/>
      <c r="I327" s="106"/>
      <c r="J327" s="106"/>
      <c r="K327" s="104"/>
      <c r="L327" s="145"/>
      <c r="M327" s="133" t="s">
        <v>21</v>
      </c>
      <c r="N327" s="116">
        <f t="shared" si="30"/>
        <v>28630</v>
      </c>
      <c r="O327" s="146">
        <v>21000</v>
      </c>
      <c r="P327" s="138"/>
      <c r="Q327" s="132"/>
      <c r="R327" s="132">
        <v>7000</v>
      </c>
      <c r="S327" s="132">
        <v>2.41</v>
      </c>
      <c r="T327" s="132">
        <v>1.19</v>
      </c>
      <c r="U327" s="132">
        <v>2.0049999999999999</v>
      </c>
      <c r="V327" s="147">
        <f t="shared" si="34"/>
        <v>4</v>
      </c>
      <c r="W327" s="116">
        <v>3.5</v>
      </c>
      <c r="X327" s="116">
        <f>AD327-PI()*($T327^2)/4*$S327-PI()*(0.9^2)/4*($U327-$T327)</f>
        <v>6.206041264992197</v>
      </c>
      <c r="Y327" s="116">
        <f>AE327-PI()*($T327^2)/4*$S327-PI()*(0.9^2)/4*($U327-$T327)</f>
        <v>10.2476412649922</v>
      </c>
      <c r="Z327" s="116">
        <f>IFERROR(X327/(VLOOKUP($M327,$Y$362:$AA$379,2,FALSE)+VLOOKUP($M327,$Y$362:$AA$379,3,FALSE))*1200*VLOOKUP($M327,$Y$362:$AA$379,2,FALSE),0)</f>
        <v>1241.2082529984393</v>
      </c>
      <c r="AA327" s="116">
        <f t="shared" si="35"/>
        <v>25</v>
      </c>
      <c r="AB327" s="116">
        <f>IFERROR(Y327/(VLOOKUP($M327,$Y$362:$AA$379,2,FALSE)+VLOOKUP($M327,$Y$362:$AA$379,3,FALSE))*1200*VLOOKUP($M327,$Y$362:$AA$379,2,FALSE),0)</f>
        <v>2049.5282529984402</v>
      </c>
      <c r="AC327" s="116">
        <f t="shared" si="36"/>
        <v>41</v>
      </c>
      <c r="AD327" s="116">
        <f>(($S327+AD$3*2)*($T327+AD$3*2)*($U327+0.1))</f>
        <v>9.4049294999999979</v>
      </c>
      <c r="AE327" s="116">
        <f>(($S327+AE$3*2)*($T327+AE$3*2)*($U327+0.1))</f>
        <v>13.4465295</v>
      </c>
      <c r="AF327" s="132">
        <v>500</v>
      </c>
      <c r="AG327" s="132"/>
    </row>
    <row r="328" spans="1:33" s="99" customFormat="1" x14ac:dyDescent="0.55000000000000004">
      <c r="A328" s="12" t="str">
        <f>VLOOKUP(B328,[1]матер!$B$4:$K$2150,10,FALSE)</f>
        <v>00-00002057</v>
      </c>
      <c r="B328" s="106" t="s">
        <v>388</v>
      </c>
      <c r="C328" s="100" t="s">
        <v>23</v>
      </c>
      <c r="D328" s="101">
        <v>1</v>
      </c>
      <c r="E328" s="105">
        <v>47900</v>
      </c>
      <c r="F328" s="103">
        <f t="shared" si="33"/>
        <v>47900</v>
      </c>
      <c r="G328" s="102" t="s">
        <v>402</v>
      </c>
      <c r="H328" s="106">
        <v>1.8</v>
      </c>
      <c r="I328" s="106">
        <v>7</v>
      </c>
      <c r="J328" s="106"/>
      <c r="K328" s="104"/>
      <c r="L328" s="145"/>
      <c r="M328" s="133" t="s">
        <v>21</v>
      </c>
      <c r="N328" s="116">
        <f t="shared" si="30"/>
        <v>33530</v>
      </c>
      <c r="O328" s="146">
        <v>21000</v>
      </c>
      <c r="P328" s="138"/>
      <c r="Q328" s="132"/>
      <c r="R328" s="132">
        <v>7000</v>
      </c>
      <c r="S328" s="132">
        <v>2.41</v>
      </c>
      <c r="T328" s="132">
        <v>1.19</v>
      </c>
      <c r="U328" s="132">
        <v>2.0049999999999999</v>
      </c>
      <c r="V328" s="147">
        <f t="shared" si="34"/>
        <v>4</v>
      </c>
      <c r="W328" s="116">
        <v>3.5</v>
      </c>
      <c r="X328" s="116">
        <f>AD328-PI()*($T328^2)/4*$S328-PI()*(0.9^2)/4*($U328-$T328)</f>
        <v>6.206041264992197</v>
      </c>
      <c r="Y328" s="116">
        <f>AE328-PI()*($T328^2)/4*$S328-PI()*(0.9^2)/4*($U328-$T328)</f>
        <v>10.2476412649922</v>
      </c>
      <c r="Z328" s="116">
        <f>IFERROR(X328/(VLOOKUP($M328,$Y$362:$AA$379,2,FALSE)+VLOOKUP($M328,$Y$362:$AA$379,3,FALSE))*1200*VLOOKUP($M328,$Y$362:$AA$379,2,FALSE),0)</f>
        <v>1241.2082529984393</v>
      </c>
      <c r="AA328" s="116">
        <f t="shared" si="35"/>
        <v>25</v>
      </c>
      <c r="AB328" s="116">
        <f>IFERROR(Y328/(VLOOKUP($M328,$Y$362:$AA$379,2,FALSE)+VLOOKUP($M328,$Y$362:$AA$379,3,FALSE))*1200*VLOOKUP($M328,$Y$362:$AA$379,2,FALSE),0)</f>
        <v>2049.5282529984402</v>
      </c>
      <c r="AC328" s="116">
        <f t="shared" si="36"/>
        <v>41</v>
      </c>
      <c r="AD328" s="116">
        <f>(($S328+AD$3*2)*($T328+AD$3*2)*($U328+0.1))</f>
        <v>9.4049294999999979</v>
      </c>
      <c r="AE328" s="116">
        <f>(($S328+AE$3*2)*($T328+AE$3*2)*($U328+0.1))</f>
        <v>13.4465295</v>
      </c>
      <c r="AF328" s="132">
        <v>500</v>
      </c>
      <c r="AG328" s="132"/>
    </row>
    <row r="329" spans="1:33" s="99" customFormat="1" x14ac:dyDescent="0.55000000000000004">
      <c r="A329" s="12" t="str">
        <f>VLOOKUP(B329,[1]матер!$B$4:$K$2150,10,FALSE)</f>
        <v>00-00002058</v>
      </c>
      <c r="B329" s="106" t="s">
        <v>389</v>
      </c>
      <c r="C329" s="100" t="s">
        <v>23</v>
      </c>
      <c r="D329" s="101">
        <v>1</v>
      </c>
      <c r="E329" s="105">
        <v>58900</v>
      </c>
      <c r="F329" s="103">
        <f t="shared" si="33"/>
        <v>58900</v>
      </c>
      <c r="G329" s="102" t="s">
        <v>401</v>
      </c>
      <c r="H329" s="106"/>
      <c r="I329" s="106"/>
      <c r="J329" s="106"/>
      <c r="K329" s="104"/>
      <c r="L329" s="145"/>
      <c r="M329" s="133" t="s">
        <v>21</v>
      </c>
      <c r="N329" s="116">
        <f t="shared" si="30"/>
        <v>41230</v>
      </c>
      <c r="O329" s="146">
        <v>25000</v>
      </c>
      <c r="P329" s="138"/>
      <c r="Q329" s="132"/>
      <c r="R329" s="132">
        <v>7000</v>
      </c>
      <c r="S329" s="132">
        <v>2.2200000000000002</v>
      </c>
      <c r="T329" s="132">
        <v>1.65</v>
      </c>
      <c r="U329" s="132">
        <v>2.395</v>
      </c>
      <c r="V329" s="147">
        <f t="shared" si="34"/>
        <v>6</v>
      </c>
      <c r="W329" s="116">
        <v>5.5</v>
      </c>
      <c r="X329" s="116">
        <f>AD329-PI()*($T329^2)/4*$S329-PI()*(0.9^2)/4*($U329-$T329)</f>
        <v>8.1797892486318009</v>
      </c>
      <c r="Y329" s="116">
        <f>AE329-PI()*($T329^2)/4*$S329-PI()*(0.9^2)/4*($U329-$T329)</f>
        <v>13.239649248631807</v>
      </c>
      <c r="Z329" s="116">
        <f>IFERROR(X329/(VLOOKUP($M329,$Y$362:$AA$379,2,FALSE)+VLOOKUP($M329,$Y$362:$AA$379,3,FALSE))*1200*VLOOKUP($M329,$Y$362:$AA$379,2,FALSE),0)</f>
        <v>1635.9578497263603</v>
      </c>
      <c r="AA329" s="116">
        <f t="shared" si="35"/>
        <v>33</v>
      </c>
      <c r="AB329" s="116">
        <f>IFERROR(Y329/(VLOOKUP($M329,$Y$362:$AA$379,2,FALSE)+VLOOKUP($M329,$Y$362:$AA$379,3,FALSE))*1200*VLOOKUP($M329,$Y$362:$AA$379,2,FALSE),0)</f>
        <v>2647.9298497263612</v>
      </c>
      <c r="AC329" s="116">
        <f t="shared" si="36"/>
        <v>53</v>
      </c>
      <c r="AD329" s="116">
        <f>(($S329+AD$3*2)*($T329+AD$3*2)*($U329+0.1))</f>
        <v>13.400644999999999</v>
      </c>
      <c r="AE329" s="116">
        <f>(($S329+AE$3*2)*($T329+AE$3*2)*($U329+0.1))</f>
        <v>18.460505000000005</v>
      </c>
      <c r="AF329" s="132">
        <v>500</v>
      </c>
      <c r="AG329" s="132"/>
    </row>
    <row r="330" spans="1:33" s="99" customFormat="1" x14ac:dyDescent="0.55000000000000004">
      <c r="A330" s="12" t="str">
        <f>VLOOKUP(B330,[1]матер!$B$4:$K$2150,10,FALSE)</f>
        <v>00-00002059</v>
      </c>
      <c r="B330" s="106" t="s">
        <v>390</v>
      </c>
      <c r="C330" s="100" t="s">
        <v>23</v>
      </c>
      <c r="D330" s="101">
        <v>1</v>
      </c>
      <c r="E330" s="105">
        <v>69000</v>
      </c>
      <c r="F330" s="103">
        <f t="shared" si="33"/>
        <v>69000</v>
      </c>
      <c r="G330" s="102" t="s">
        <v>402</v>
      </c>
      <c r="H330" s="106">
        <v>2.2000000000000002</v>
      </c>
      <c r="I330" s="106">
        <v>12</v>
      </c>
      <c r="J330" s="106"/>
      <c r="K330" s="104"/>
      <c r="L330" s="145"/>
      <c r="M330" s="133" t="s">
        <v>21</v>
      </c>
      <c r="N330" s="116">
        <f t="shared" si="30"/>
        <v>48300</v>
      </c>
      <c r="O330" s="146">
        <v>25000</v>
      </c>
      <c r="P330" s="138"/>
      <c r="Q330" s="132"/>
      <c r="R330" s="132">
        <v>7000</v>
      </c>
      <c r="S330" s="132">
        <v>2.2200000000000002</v>
      </c>
      <c r="T330" s="132">
        <v>1.65</v>
      </c>
      <c r="U330" s="132">
        <v>2.395</v>
      </c>
      <c r="V330" s="147">
        <f t="shared" si="34"/>
        <v>6</v>
      </c>
      <c r="W330" s="116">
        <v>5.5</v>
      </c>
      <c r="X330" s="116">
        <f>AD330-PI()*($T330^2)/4*$S330-PI()*(0.9^2)/4*($U330-$T330)</f>
        <v>8.1797892486318009</v>
      </c>
      <c r="Y330" s="116">
        <f>AE330-PI()*($T330^2)/4*$S330-PI()*(0.9^2)/4*($U330-$T330)</f>
        <v>13.239649248631807</v>
      </c>
      <c r="Z330" s="116">
        <f>IFERROR(X330/(VLOOKUP($M330,$Y$362:$AA$379,2,FALSE)+VLOOKUP($M330,$Y$362:$AA$379,3,FALSE))*1200*VLOOKUP($M330,$Y$362:$AA$379,2,FALSE),0)</f>
        <v>1635.9578497263603</v>
      </c>
      <c r="AA330" s="116">
        <f t="shared" ref="AA330" si="37">ROUNDUP(Z330/50,0)</f>
        <v>33</v>
      </c>
      <c r="AB330" s="116">
        <f>IFERROR(Y330/(VLOOKUP($M330,$Y$362:$AA$379,2,FALSE)+VLOOKUP($M330,$Y$362:$AA$379,3,FALSE))*1200*VLOOKUP($M330,$Y$362:$AA$379,2,FALSE),0)</f>
        <v>2647.9298497263612</v>
      </c>
      <c r="AC330" s="116">
        <f t="shared" ref="AC330" si="38">ROUNDUP(AB330/50,0)</f>
        <v>53</v>
      </c>
      <c r="AD330" s="116">
        <f>(($S330+AD$3*2)*($T330+AD$3*2)*($U330+0.1))</f>
        <v>13.400644999999999</v>
      </c>
      <c r="AE330" s="116">
        <f>(($S330+AE$3*2)*($T330+AE$3*2)*($U330+0.1))</f>
        <v>18.460505000000005</v>
      </c>
      <c r="AF330" s="132">
        <v>500</v>
      </c>
      <c r="AG330" s="132"/>
    </row>
    <row r="331" spans="1:33" s="99" customFormat="1" x14ac:dyDescent="0.55000000000000004">
      <c r="A331" s="12" t="str">
        <f>VLOOKUP(B331,[1]матер!$B$4:$K$2150,10,FALSE)</f>
        <v>00-00002060</v>
      </c>
      <c r="B331" s="106" t="s">
        <v>391</v>
      </c>
      <c r="C331" s="100" t="s">
        <v>23</v>
      </c>
      <c r="D331" s="101">
        <v>1</v>
      </c>
      <c r="E331" s="105">
        <v>26000</v>
      </c>
      <c r="F331" s="103">
        <f t="shared" si="33"/>
        <v>26000</v>
      </c>
      <c r="G331" s="102" t="s">
        <v>403</v>
      </c>
      <c r="H331" s="106">
        <v>0.5</v>
      </c>
      <c r="I331" s="106">
        <v>2</v>
      </c>
      <c r="J331" s="106"/>
      <c r="K331" s="104"/>
      <c r="L331" s="145"/>
      <c r="M331" s="133" t="s">
        <v>21</v>
      </c>
      <c r="N331" s="116">
        <f t="shared" si="30"/>
        <v>18200</v>
      </c>
      <c r="O331" s="146">
        <v>14000</v>
      </c>
      <c r="P331" s="138"/>
      <c r="Q331" s="132"/>
      <c r="R331" s="132">
        <v>3000</v>
      </c>
      <c r="S331" s="132">
        <v>2</v>
      </c>
      <c r="T331" s="132">
        <v>0.78500000000000003</v>
      </c>
      <c r="U331" s="132">
        <v>1.5549999999999999</v>
      </c>
      <c r="V331" s="147">
        <f t="shared" si="34"/>
        <v>3</v>
      </c>
      <c r="W331" s="116">
        <v>1.3</v>
      </c>
      <c r="X331" s="116">
        <f>AD331-PI()*($T331^2)/4*$S331-PI()*(0.9^2)/4*($U331-$T331)</f>
        <v>3.2490031990098256</v>
      </c>
      <c r="Y331" s="116">
        <f>AE331-PI()*($T331^2)/4*$S331-PI()*(0.9^2)/4*($U331-$T331)</f>
        <v>5.8870731990098264</v>
      </c>
      <c r="Z331" s="116">
        <f>IFERROR(X331/(VLOOKUP($M331,$Y$362:$AA$379,2,FALSE)+VLOOKUP($M331,$Y$362:$AA$379,3,FALSE))*1200*VLOOKUP($M331,$Y$362:$AA$379,2,FALSE),0)</f>
        <v>649.80063980196508</v>
      </c>
      <c r="AA331" s="116">
        <f t="shared" ref="AA331:AA341" si="39">ROUNDUP(Z331/50,0)</f>
        <v>13</v>
      </c>
      <c r="AB331" s="116">
        <f>IFERROR(Y331/(VLOOKUP($M331,$Y$362:$AA$379,2,FALSE)+VLOOKUP($M331,$Y$362:$AA$379,3,FALSE))*1200*VLOOKUP($M331,$Y$362:$AA$379,2,FALSE),0)</f>
        <v>1177.4146398019652</v>
      </c>
      <c r="AC331" s="116">
        <f t="shared" ref="AC331:AC341" si="40">ROUNDUP(AB331/50,0)</f>
        <v>24</v>
      </c>
      <c r="AD331" s="116">
        <f>(($S331+AD$3*2)*($T331+AD$3*2)*($U331+0.1))</f>
        <v>4.7068199999999996</v>
      </c>
      <c r="AE331" s="116">
        <f>(($S331+AE$3*2)*($T331+AE$3*2)*($U331+0.1))</f>
        <v>7.3448899999999995</v>
      </c>
      <c r="AF331" s="132">
        <v>500</v>
      </c>
      <c r="AG331" s="132"/>
    </row>
    <row r="332" spans="1:33" s="99" customFormat="1" x14ac:dyDescent="0.55000000000000004">
      <c r="A332" s="12" t="str">
        <f>VLOOKUP(B332,[1]матер!$B$4:$K$2150,10,FALSE)</f>
        <v>00-00002061</v>
      </c>
      <c r="B332" s="106" t="s">
        <v>392</v>
      </c>
      <c r="C332" s="100" t="s">
        <v>23</v>
      </c>
      <c r="D332" s="101">
        <v>1</v>
      </c>
      <c r="E332" s="105">
        <v>31900</v>
      </c>
      <c r="F332" s="103">
        <f t="shared" si="33"/>
        <v>31900</v>
      </c>
      <c r="G332" s="102" t="s">
        <v>403</v>
      </c>
      <c r="H332" s="106">
        <v>0.5</v>
      </c>
      <c r="I332" s="106">
        <v>2</v>
      </c>
      <c r="J332" s="106"/>
      <c r="K332" s="104" t="s">
        <v>27</v>
      </c>
      <c r="L332" s="145"/>
      <c r="M332" s="133" t="s">
        <v>21</v>
      </c>
      <c r="N332" s="116">
        <f t="shared" si="30"/>
        <v>22330</v>
      </c>
      <c r="O332" s="146">
        <v>14000</v>
      </c>
      <c r="P332" s="138"/>
      <c r="Q332" s="132"/>
      <c r="R332" s="132">
        <v>3000</v>
      </c>
      <c r="S332" s="132">
        <v>2</v>
      </c>
      <c r="T332" s="132">
        <v>0.78500000000000003</v>
      </c>
      <c r="U332" s="132">
        <v>1.5549999999999999</v>
      </c>
      <c r="V332" s="147">
        <f t="shared" si="34"/>
        <v>3</v>
      </c>
      <c r="W332" s="116">
        <v>1.3</v>
      </c>
      <c r="X332" s="116">
        <f>AD332-PI()*($T332^2)/4*$S332-PI()*(0.9^2)/4*($U332-$T332)</f>
        <v>3.2490031990098256</v>
      </c>
      <c r="Y332" s="116">
        <f>AE332-PI()*($T332^2)/4*$S332-PI()*(0.9^2)/4*($U332-$T332)</f>
        <v>5.8870731990098264</v>
      </c>
      <c r="Z332" s="116">
        <f>IFERROR(X332/(VLOOKUP($M332,$Y$362:$AA$379,2,FALSE)+VLOOKUP($M332,$Y$362:$AA$379,3,FALSE))*1200*VLOOKUP($M332,$Y$362:$AA$379,2,FALSE),0)</f>
        <v>649.80063980196508</v>
      </c>
      <c r="AA332" s="116">
        <f t="shared" si="39"/>
        <v>13</v>
      </c>
      <c r="AB332" s="116">
        <f>IFERROR(Y332/(VLOOKUP($M332,$Y$362:$AA$379,2,FALSE)+VLOOKUP($M332,$Y$362:$AA$379,3,FALSE))*1200*VLOOKUP($M332,$Y$362:$AA$379,2,FALSE),0)</f>
        <v>1177.4146398019652</v>
      </c>
      <c r="AC332" s="116">
        <f t="shared" si="40"/>
        <v>24</v>
      </c>
      <c r="AD332" s="116">
        <f>(($S332+AD$3*2)*($T332+AD$3*2)*($U332+0.1))</f>
        <v>4.7068199999999996</v>
      </c>
      <c r="AE332" s="116">
        <f>(($S332+AE$3*2)*($T332+AE$3*2)*($U332+0.1))</f>
        <v>7.3448899999999995</v>
      </c>
      <c r="AF332" s="132">
        <v>500</v>
      </c>
      <c r="AG332" s="132"/>
    </row>
    <row r="333" spans="1:33" s="99" customFormat="1" x14ac:dyDescent="0.55000000000000004">
      <c r="A333" s="12" t="str">
        <f>VLOOKUP(B333,[1]матер!$B$4:$K$2150,10,FALSE)</f>
        <v>00-00002062</v>
      </c>
      <c r="B333" s="106" t="s">
        <v>393</v>
      </c>
      <c r="C333" s="100" t="s">
        <v>23</v>
      </c>
      <c r="D333" s="101">
        <v>1</v>
      </c>
      <c r="E333" s="105">
        <v>28900</v>
      </c>
      <c r="F333" s="103">
        <f t="shared" si="33"/>
        <v>28900</v>
      </c>
      <c r="G333" s="102" t="s">
        <v>403</v>
      </c>
      <c r="H333" s="106">
        <v>0.6</v>
      </c>
      <c r="I333" s="106">
        <v>3</v>
      </c>
      <c r="J333" s="106"/>
      <c r="K333" s="104"/>
      <c r="L333" s="145"/>
      <c r="M333" s="133" t="s">
        <v>21</v>
      </c>
      <c r="N333" s="116">
        <f t="shared" si="30"/>
        <v>20230</v>
      </c>
      <c r="O333" s="146">
        <v>16000</v>
      </c>
      <c r="P333" s="138"/>
      <c r="Q333" s="132"/>
      <c r="R333" s="132">
        <v>3000</v>
      </c>
      <c r="S333" s="132">
        <v>2</v>
      </c>
      <c r="T333" s="132">
        <v>0.8</v>
      </c>
      <c r="U333" s="132">
        <v>2</v>
      </c>
      <c r="V333" s="147">
        <f t="shared" si="34"/>
        <v>3</v>
      </c>
      <c r="W333" s="116">
        <v>1.5</v>
      </c>
      <c r="X333" s="116">
        <f>AD333-PI()*($T333^2)/4*$S333-PI()*(0.9^2)/4*($U333-$T333)</f>
        <v>4.2792833360289464</v>
      </c>
      <c r="Y333" s="116">
        <f>AE333-PI()*($T333^2)/4*$S333-PI()*(0.9^2)/4*($U333-$T333)</f>
        <v>7.6392833360289458</v>
      </c>
      <c r="Z333" s="116">
        <f>IFERROR(X333/(VLOOKUP($M333,$Y$362:$AA$379,2,FALSE)+VLOOKUP($M333,$Y$362:$AA$379,3,FALSE))*1200*VLOOKUP($M333,$Y$362:$AA$379,2,FALSE),0)</f>
        <v>855.85666720578934</v>
      </c>
      <c r="AA333" s="116">
        <f t="shared" si="39"/>
        <v>18</v>
      </c>
      <c r="AB333" s="116">
        <f>IFERROR(Y333/(VLOOKUP($M333,$Y$362:$AA$379,2,FALSE)+VLOOKUP($M333,$Y$362:$AA$379,3,FALSE))*1200*VLOOKUP($M333,$Y$362:$AA$379,2,FALSE),0)</f>
        <v>1527.8566672057893</v>
      </c>
      <c r="AC333" s="116">
        <f t="shared" si="40"/>
        <v>31</v>
      </c>
      <c r="AD333" s="116">
        <f>(($S333+AD$3*2)*($T333+AD$3*2)*($U333+0.1))</f>
        <v>6.0480000000000009</v>
      </c>
      <c r="AE333" s="116">
        <f>(($S333+AE$3*2)*($T333+AE$3*2)*($U333+0.1))</f>
        <v>9.4079999999999995</v>
      </c>
      <c r="AF333" s="132">
        <v>500</v>
      </c>
      <c r="AG333" s="132"/>
    </row>
    <row r="334" spans="1:33" s="99" customFormat="1" x14ac:dyDescent="0.55000000000000004">
      <c r="A334" s="12" t="str">
        <f>VLOOKUP(B334,[1]матер!$B$4:$K$2150,10,FALSE)</f>
        <v>00-00002063</v>
      </c>
      <c r="B334" s="106" t="s">
        <v>394</v>
      </c>
      <c r="C334" s="100" t="s">
        <v>23</v>
      </c>
      <c r="D334" s="101">
        <v>1</v>
      </c>
      <c r="E334" s="105">
        <v>34600</v>
      </c>
      <c r="F334" s="103">
        <f t="shared" si="33"/>
        <v>34600</v>
      </c>
      <c r="G334" s="102" t="s">
        <v>403</v>
      </c>
      <c r="H334" s="106">
        <v>0.6</v>
      </c>
      <c r="I334" s="106">
        <v>3</v>
      </c>
      <c r="J334" s="106"/>
      <c r="K334" s="104" t="s">
        <v>27</v>
      </c>
      <c r="L334" s="145"/>
      <c r="M334" s="133" t="s">
        <v>21</v>
      </c>
      <c r="N334" s="116">
        <f t="shared" si="30"/>
        <v>24220</v>
      </c>
      <c r="O334" s="146">
        <v>16000</v>
      </c>
      <c r="P334" s="138"/>
      <c r="Q334" s="132"/>
      <c r="R334" s="132">
        <v>3000</v>
      </c>
      <c r="S334" s="132">
        <v>2</v>
      </c>
      <c r="T334" s="132">
        <v>0.8</v>
      </c>
      <c r="U334" s="132">
        <v>2</v>
      </c>
      <c r="V334" s="147">
        <f t="shared" si="34"/>
        <v>3</v>
      </c>
      <c r="W334" s="116">
        <v>1.5</v>
      </c>
      <c r="X334" s="116">
        <f>AD334-PI()*($T334^2)/4*$S334-PI()*(0.9^2)/4*($U334-$T334)</f>
        <v>4.2792833360289464</v>
      </c>
      <c r="Y334" s="116">
        <f>AE334-PI()*($T334^2)/4*$S334-PI()*(0.9^2)/4*($U334-$T334)</f>
        <v>7.6392833360289458</v>
      </c>
      <c r="Z334" s="116">
        <f>IFERROR(X334/(VLOOKUP($M334,$Y$362:$AA$379,2,FALSE)+VLOOKUP($M334,$Y$362:$AA$379,3,FALSE))*1200*VLOOKUP($M334,$Y$362:$AA$379,2,FALSE),0)</f>
        <v>855.85666720578934</v>
      </c>
      <c r="AA334" s="116">
        <f t="shared" si="39"/>
        <v>18</v>
      </c>
      <c r="AB334" s="116">
        <f>IFERROR(Y334/(VLOOKUP($M334,$Y$362:$AA$379,2,FALSE)+VLOOKUP($M334,$Y$362:$AA$379,3,FALSE))*1200*VLOOKUP($M334,$Y$362:$AA$379,2,FALSE),0)</f>
        <v>1527.8566672057893</v>
      </c>
      <c r="AC334" s="116">
        <f t="shared" si="40"/>
        <v>31</v>
      </c>
      <c r="AD334" s="116">
        <f>(($S334+AD$3*2)*($T334+AD$3*2)*($U334+0.1))</f>
        <v>6.0480000000000009</v>
      </c>
      <c r="AE334" s="116">
        <f>(($S334+AE$3*2)*($T334+AE$3*2)*($U334+0.1))</f>
        <v>9.4079999999999995</v>
      </c>
      <c r="AF334" s="132">
        <v>500</v>
      </c>
      <c r="AG334" s="132"/>
    </row>
    <row r="335" spans="1:33" s="99" customFormat="1" x14ac:dyDescent="0.55000000000000004">
      <c r="A335" s="12" t="str">
        <f>VLOOKUP(B335,[1]матер!$B$4:$K$2150,10,FALSE)</f>
        <v>00-00002064</v>
      </c>
      <c r="B335" s="106" t="s">
        <v>395</v>
      </c>
      <c r="C335" s="100" t="s">
        <v>23</v>
      </c>
      <c r="D335" s="101">
        <v>1</v>
      </c>
      <c r="E335" s="105">
        <v>34000</v>
      </c>
      <c r="F335" s="103">
        <f t="shared" si="33"/>
        <v>34000</v>
      </c>
      <c r="G335" s="102" t="s">
        <v>403</v>
      </c>
      <c r="H335" s="106">
        <v>0.8</v>
      </c>
      <c r="I335" s="106">
        <v>4</v>
      </c>
      <c r="J335" s="106"/>
      <c r="K335" s="104"/>
      <c r="L335" s="145"/>
      <c r="M335" s="133" t="s">
        <v>21</v>
      </c>
      <c r="N335" s="116">
        <f t="shared" si="30"/>
        <v>23800</v>
      </c>
      <c r="O335" s="146">
        <v>16000</v>
      </c>
      <c r="P335" s="138"/>
      <c r="Q335" s="132"/>
      <c r="R335" s="132">
        <v>3000</v>
      </c>
      <c r="S335" s="132">
        <v>2</v>
      </c>
      <c r="T335" s="132">
        <v>1</v>
      </c>
      <c r="U335" s="132">
        <v>2.1</v>
      </c>
      <c r="V335" s="147">
        <f t="shared" si="34"/>
        <v>3</v>
      </c>
      <c r="W335" s="116">
        <v>2</v>
      </c>
      <c r="X335" s="116">
        <f>AD335-PI()*($T335^2)/4*$S335-PI()*(0.9^2)/4*($U335-$T335)</f>
        <v>5.1214139096179769</v>
      </c>
      <c r="Y335" s="116">
        <f>AE335-PI()*($T335^2)/4*$S335-PI()*(0.9^2)/4*($U335-$T335)</f>
        <v>8.8174139096179776</v>
      </c>
      <c r="Z335" s="116">
        <f>IFERROR(X335/(VLOOKUP($M335,$Y$362:$AA$379,2,FALSE)+VLOOKUP($M335,$Y$362:$AA$379,3,FALSE))*1200*VLOOKUP($M335,$Y$362:$AA$379,2,FALSE),0)</f>
        <v>1024.2827819235954</v>
      </c>
      <c r="AA335" s="116">
        <f t="shared" si="39"/>
        <v>21</v>
      </c>
      <c r="AB335" s="116">
        <f>IFERROR(Y335/(VLOOKUP($M335,$Y$362:$AA$379,2,FALSE)+VLOOKUP($M335,$Y$362:$AA$379,3,FALSE))*1200*VLOOKUP($M335,$Y$362:$AA$379,2,FALSE),0)</f>
        <v>1763.4827819235954</v>
      </c>
      <c r="AC335" s="116">
        <f t="shared" si="40"/>
        <v>36</v>
      </c>
      <c r="AD335" s="116">
        <f>(($S335+AD$3*2)*($T335+AD$3*2)*($U335+0.1))</f>
        <v>7.3920000000000003</v>
      </c>
      <c r="AE335" s="116">
        <f>(($S335+AE$3*2)*($T335+AE$3*2)*($U335+0.1))</f>
        <v>11.088000000000001</v>
      </c>
      <c r="AF335" s="132">
        <v>500</v>
      </c>
      <c r="AG335" s="132"/>
    </row>
    <row r="336" spans="1:33" s="99" customFormat="1" x14ac:dyDescent="0.55000000000000004">
      <c r="A336" s="12" t="str">
        <f>VLOOKUP(B336,[1]матер!$B$4:$K$2150,10,FALSE)</f>
        <v>00-00002065</v>
      </c>
      <c r="B336" s="106" t="s">
        <v>396</v>
      </c>
      <c r="C336" s="100" t="s">
        <v>23</v>
      </c>
      <c r="D336" s="101">
        <v>1</v>
      </c>
      <c r="E336" s="105">
        <v>39400</v>
      </c>
      <c r="F336" s="103">
        <f t="shared" si="33"/>
        <v>39400</v>
      </c>
      <c r="G336" s="102" t="s">
        <v>403</v>
      </c>
      <c r="H336" s="106">
        <v>0.8</v>
      </c>
      <c r="I336" s="106">
        <v>4</v>
      </c>
      <c r="J336" s="106"/>
      <c r="K336" s="104" t="s">
        <v>27</v>
      </c>
      <c r="L336" s="145"/>
      <c r="M336" s="133" t="s">
        <v>21</v>
      </c>
      <c r="N336" s="116">
        <f t="shared" si="30"/>
        <v>27580</v>
      </c>
      <c r="O336" s="146">
        <v>16000</v>
      </c>
      <c r="P336" s="138"/>
      <c r="Q336" s="132"/>
      <c r="R336" s="132">
        <v>3000</v>
      </c>
      <c r="S336" s="132">
        <v>2</v>
      </c>
      <c r="T336" s="132">
        <v>1</v>
      </c>
      <c r="U336" s="132">
        <v>2.1</v>
      </c>
      <c r="V336" s="147">
        <f t="shared" si="34"/>
        <v>3</v>
      </c>
      <c r="W336" s="116">
        <v>2</v>
      </c>
      <c r="X336" s="116">
        <f>AD336-PI()*($T336^2)/4*$S336-PI()*(0.9^2)/4*($U336-$T336)</f>
        <v>5.1214139096179769</v>
      </c>
      <c r="Y336" s="116">
        <f>AE336-PI()*($T336^2)/4*$S336-PI()*(0.9^2)/4*($U336-$T336)</f>
        <v>8.8174139096179776</v>
      </c>
      <c r="Z336" s="116">
        <f>IFERROR(X336/(VLOOKUP($M336,$Y$362:$AA$379,2,FALSE)+VLOOKUP($M336,$Y$362:$AA$379,3,FALSE))*1200*VLOOKUP($M336,$Y$362:$AA$379,2,FALSE),0)</f>
        <v>1024.2827819235954</v>
      </c>
      <c r="AA336" s="116">
        <f t="shared" si="39"/>
        <v>21</v>
      </c>
      <c r="AB336" s="116">
        <f>IFERROR(Y336/(VLOOKUP($M336,$Y$362:$AA$379,2,FALSE)+VLOOKUP($M336,$Y$362:$AA$379,3,FALSE))*1200*VLOOKUP($M336,$Y$362:$AA$379,2,FALSE),0)</f>
        <v>1763.4827819235954</v>
      </c>
      <c r="AC336" s="116">
        <f t="shared" si="40"/>
        <v>36</v>
      </c>
      <c r="AD336" s="116">
        <f>(($S336+AD$3*2)*($T336+AD$3*2)*($U336+0.1))</f>
        <v>7.3920000000000003</v>
      </c>
      <c r="AE336" s="116">
        <f>(($S336+AE$3*2)*($T336+AE$3*2)*($U336+0.1))</f>
        <v>11.088000000000001</v>
      </c>
      <c r="AF336" s="132">
        <v>500</v>
      </c>
      <c r="AG336" s="132"/>
    </row>
    <row r="337" spans="1:33" s="99" customFormat="1" x14ac:dyDescent="0.55000000000000004">
      <c r="A337" s="12" t="str">
        <f>VLOOKUP(B337,[1]матер!$B$4:$K$2150,10,FALSE)</f>
        <v>00-00002066</v>
      </c>
      <c r="B337" s="106" t="s">
        <v>397</v>
      </c>
      <c r="C337" s="100" t="s">
        <v>23</v>
      </c>
      <c r="D337" s="101">
        <v>1</v>
      </c>
      <c r="E337" s="105">
        <v>39900</v>
      </c>
      <c r="F337" s="103">
        <f t="shared" si="33"/>
        <v>39900</v>
      </c>
      <c r="G337" s="102" t="s">
        <v>403</v>
      </c>
      <c r="H337" s="106">
        <v>1</v>
      </c>
      <c r="I337" s="106">
        <v>5</v>
      </c>
      <c r="J337" s="106"/>
      <c r="K337" s="104"/>
      <c r="L337" s="145"/>
      <c r="M337" s="133" t="s">
        <v>21</v>
      </c>
      <c r="N337" s="116">
        <f t="shared" si="30"/>
        <v>27930</v>
      </c>
      <c r="O337" s="146">
        <v>18000</v>
      </c>
      <c r="P337" s="138"/>
      <c r="Q337" s="132"/>
      <c r="R337" s="132">
        <v>5000</v>
      </c>
      <c r="S337" s="132">
        <v>2.0499999999999998</v>
      </c>
      <c r="T337" s="132">
        <v>1.05</v>
      </c>
      <c r="U337" s="132">
        <v>2.11</v>
      </c>
      <c r="V337" s="147">
        <f t="shared" si="34"/>
        <v>3</v>
      </c>
      <c r="W337" s="116">
        <v>2.5</v>
      </c>
      <c r="X337" s="116">
        <f>AD337-PI()*($T337^2)/4*$S337-PI()*(0.9^2)/4*($U337-$T337)</f>
        <v>5.4015841128582931</v>
      </c>
      <c r="Y337" s="116">
        <f>AE337-PI()*($T337^2)/4*$S337-PI()*(0.9^2)/4*($U337-$T337)</f>
        <v>9.2027841128582928</v>
      </c>
      <c r="Z337" s="116">
        <f>IFERROR(X337/(VLOOKUP($M337,$Y$362:$AA$379,2,FALSE)+VLOOKUP($M337,$Y$362:$AA$379,3,FALSE))*1200*VLOOKUP($M337,$Y$362:$AA$379,2,FALSE),0)</f>
        <v>1080.3168225716586</v>
      </c>
      <c r="AA337" s="116">
        <f t="shared" si="39"/>
        <v>22</v>
      </c>
      <c r="AB337" s="116">
        <f>IFERROR(Y337/(VLOOKUP($M337,$Y$362:$AA$379,2,FALSE)+VLOOKUP($M337,$Y$362:$AA$379,3,FALSE))*1200*VLOOKUP($M337,$Y$362:$AA$379,2,FALSE),0)</f>
        <v>1840.5568225716586</v>
      </c>
      <c r="AC337" s="116">
        <f t="shared" si="40"/>
        <v>37</v>
      </c>
      <c r="AD337" s="116">
        <f>(($S337+AD$3*2)*($T337+AD$3*2)*($U337+0.1))</f>
        <v>7.8510249999999999</v>
      </c>
      <c r="AE337" s="116">
        <f>(($S337+AE$3*2)*($T337+AE$3*2)*($U337+0.1))</f>
        <v>11.652225</v>
      </c>
      <c r="AF337" s="132">
        <v>500</v>
      </c>
      <c r="AG337" s="132"/>
    </row>
    <row r="338" spans="1:33" s="99" customFormat="1" x14ac:dyDescent="0.55000000000000004">
      <c r="A338" s="12" t="str">
        <f>VLOOKUP(B338,[1]матер!$B$4:$K$2150,10,FALSE)</f>
        <v>00-00002067</v>
      </c>
      <c r="B338" s="106" t="s">
        <v>398</v>
      </c>
      <c r="C338" s="100" t="s">
        <v>23</v>
      </c>
      <c r="D338" s="101">
        <v>1</v>
      </c>
      <c r="E338" s="105">
        <v>45700</v>
      </c>
      <c r="F338" s="103">
        <f t="shared" si="33"/>
        <v>45700</v>
      </c>
      <c r="G338" s="102" t="s">
        <v>403</v>
      </c>
      <c r="H338" s="106">
        <v>1</v>
      </c>
      <c r="I338" s="106">
        <v>5</v>
      </c>
      <c r="J338" s="106"/>
      <c r="K338" s="104" t="s">
        <v>27</v>
      </c>
      <c r="L338" s="145"/>
      <c r="M338" s="133" t="s">
        <v>21</v>
      </c>
      <c r="N338" s="116">
        <f t="shared" si="30"/>
        <v>31989.999999999996</v>
      </c>
      <c r="O338" s="146">
        <v>18000</v>
      </c>
      <c r="P338" s="138"/>
      <c r="Q338" s="132"/>
      <c r="R338" s="132">
        <v>5000</v>
      </c>
      <c r="S338" s="132">
        <v>2.0499999999999998</v>
      </c>
      <c r="T338" s="132">
        <v>1.05</v>
      </c>
      <c r="U338" s="132">
        <v>2.11</v>
      </c>
      <c r="V338" s="147">
        <f t="shared" si="34"/>
        <v>3</v>
      </c>
      <c r="W338" s="116">
        <v>2.5</v>
      </c>
      <c r="X338" s="116">
        <f>AD338-PI()*($T338^2)/4*$S338-PI()*(0.9^2)/4*($U338-$T338)</f>
        <v>5.4015841128582931</v>
      </c>
      <c r="Y338" s="116">
        <f>AE338-PI()*($T338^2)/4*$S338-PI()*(0.9^2)/4*($U338-$T338)</f>
        <v>9.2027841128582928</v>
      </c>
      <c r="Z338" s="116">
        <f>IFERROR(X338/(VLOOKUP($M338,$Y$362:$AA$379,2,FALSE)+VLOOKUP($M338,$Y$362:$AA$379,3,FALSE))*1200*VLOOKUP($M338,$Y$362:$AA$379,2,FALSE),0)</f>
        <v>1080.3168225716586</v>
      </c>
      <c r="AA338" s="116">
        <f t="shared" si="39"/>
        <v>22</v>
      </c>
      <c r="AB338" s="116">
        <f>IFERROR(Y338/(VLOOKUP($M338,$Y$362:$AA$379,2,FALSE)+VLOOKUP($M338,$Y$362:$AA$379,3,FALSE))*1200*VLOOKUP($M338,$Y$362:$AA$379,2,FALSE),0)</f>
        <v>1840.5568225716586</v>
      </c>
      <c r="AC338" s="116">
        <f t="shared" si="40"/>
        <v>37</v>
      </c>
      <c r="AD338" s="116">
        <f>(($S338+AD$3*2)*($T338+AD$3*2)*($U338+0.1))</f>
        <v>7.8510249999999999</v>
      </c>
      <c r="AE338" s="116">
        <f>(($S338+AE$3*2)*($T338+AE$3*2)*($U338+0.1))</f>
        <v>11.652225</v>
      </c>
      <c r="AF338" s="132">
        <v>500</v>
      </c>
      <c r="AG338" s="132"/>
    </row>
    <row r="339" spans="1:33" s="99" customFormat="1" x14ac:dyDescent="0.55000000000000004">
      <c r="A339" s="12" t="str">
        <f>VLOOKUP(B339,[1]матер!$B$4:$K$2150,10,FALSE)</f>
        <v>00-00002068</v>
      </c>
      <c r="B339" s="106" t="s">
        <v>399</v>
      </c>
      <c r="C339" s="100" t="s">
        <v>23</v>
      </c>
      <c r="D339" s="101">
        <v>1</v>
      </c>
      <c r="E339" s="105">
        <v>46900</v>
      </c>
      <c r="F339" s="103">
        <f t="shared" si="33"/>
        <v>46900</v>
      </c>
      <c r="G339" s="102" t="s">
        <v>403</v>
      </c>
      <c r="H339" s="106">
        <v>1.2</v>
      </c>
      <c r="I339" s="106">
        <v>6</v>
      </c>
      <c r="J339" s="106"/>
      <c r="K339" s="104"/>
      <c r="L339" s="145"/>
      <c r="M339" s="133" t="s">
        <v>21</v>
      </c>
      <c r="N339" s="116">
        <f t="shared" si="30"/>
        <v>32830</v>
      </c>
      <c r="O339" s="146">
        <v>19000</v>
      </c>
      <c r="P339" s="138"/>
      <c r="Q339" s="132"/>
      <c r="R339" s="132">
        <v>5000</v>
      </c>
      <c r="S339" s="132">
        <v>2.19</v>
      </c>
      <c r="T339" s="132">
        <v>1.2</v>
      </c>
      <c r="U339" s="132">
        <v>2.0699999999999998</v>
      </c>
      <c r="V339" s="147">
        <f t="shared" si="34"/>
        <v>4</v>
      </c>
      <c r="W339" s="116">
        <v>3</v>
      </c>
      <c r="X339" s="116">
        <f>AD339-PI()*($T339^2)/4*$S339-PI()*(0.9^2)/4*($U339-$T339)</f>
        <v>5.962178266163626</v>
      </c>
      <c r="Y339" s="116">
        <f>AE339-PI()*($T339^2)/4*$S339-PI()*(0.9^2)/4*($U339-$T339)</f>
        <v>9.946298266163625</v>
      </c>
      <c r="Z339" s="116">
        <f>IFERROR(X339/(VLOOKUP($M339,$Y$362:$AA$379,2,FALSE)+VLOOKUP($M339,$Y$362:$AA$379,3,FALSE))*1200*VLOOKUP($M339,$Y$362:$AA$379,2,FALSE),0)</f>
        <v>1192.4356532327251</v>
      </c>
      <c r="AA339" s="116">
        <f t="shared" si="39"/>
        <v>24</v>
      </c>
      <c r="AB339" s="116">
        <f>IFERROR(Y339/(VLOOKUP($M339,$Y$362:$AA$379,2,FALSE)+VLOOKUP($M339,$Y$362:$AA$379,3,FALSE))*1200*VLOOKUP($M339,$Y$362:$AA$379,2,FALSE),0)</f>
        <v>1989.259653232725</v>
      </c>
      <c r="AC339" s="116">
        <f t="shared" si="40"/>
        <v>40</v>
      </c>
      <c r="AD339" s="116">
        <f>(($S339+AD$3*2)*($T339+AD$3*2)*($U339+0.1))</f>
        <v>8.9924800000000005</v>
      </c>
      <c r="AE339" s="116">
        <f>(($S339+AE$3*2)*($T339+AE$3*2)*($U339+0.1))</f>
        <v>12.976600000000001</v>
      </c>
      <c r="AF339" s="132">
        <v>500</v>
      </c>
      <c r="AG339" s="132"/>
    </row>
    <row r="340" spans="1:33" s="99" customFormat="1" x14ac:dyDescent="0.55000000000000004">
      <c r="A340" s="12" t="str">
        <f>VLOOKUP(B340,[1]матер!$B$4:$K$2150,10,FALSE)</f>
        <v>00-00002069</v>
      </c>
      <c r="B340" s="106" t="s">
        <v>400</v>
      </c>
      <c r="C340" s="100" t="s">
        <v>23</v>
      </c>
      <c r="D340" s="101">
        <v>1</v>
      </c>
      <c r="E340" s="105">
        <v>52500</v>
      </c>
      <c r="F340" s="103">
        <f t="shared" si="33"/>
        <v>52500</v>
      </c>
      <c r="G340" s="102" t="s">
        <v>403</v>
      </c>
      <c r="H340" s="106">
        <v>1.2</v>
      </c>
      <c r="I340" s="106">
        <v>6</v>
      </c>
      <c r="J340" s="106"/>
      <c r="K340" s="104" t="s">
        <v>27</v>
      </c>
      <c r="L340" s="145"/>
      <c r="M340" s="133" t="s">
        <v>21</v>
      </c>
      <c r="N340" s="116">
        <f t="shared" si="30"/>
        <v>36750</v>
      </c>
      <c r="O340" s="146">
        <v>19000</v>
      </c>
      <c r="P340" s="138"/>
      <c r="Q340" s="132"/>
      <c r="R340" s="132">
        <v>5000</v>
      </c>
      <c r="S340" s="132">
        <v>2.19</v>
      </c>
      <c r="T340" s="132">
        <v>1.2</v>
      </c>
      <c r="U340" s="132">
        <v>2.0699999999999998</v>
      </c>
      <c r="V340" s="147">
        <f t="shared" si="34"/>
        <v>4</v>
      </c>
      <c r="W340" s="116">
        <v>3</v>
      </c>
      <c r="X340" s="116">
        <f>AD340-PI()*($T340^2)/4*$S340-PI()*(0.9^2)/4*($U340-$T340)</f>
        <v>5.962178266163626</v>
      </c>
      <c r="Y340" s="116">
        <f>AE340-PI()*($T340^2)/4*$S340-PI()*(0.9^2)/4*($U340-$T340)</f>
        <v>9.946298266163625</v>
      </c>
      <c r="Z340" s="116">
        <f>IFERROR(X340/(VLOOKUP($M340,$Y$362:$AA$379,2,FALSE)+VLOOKUP($M340,$Y$362:$AA$379,3,FALSE))*1200*VLOOKUP($M340,$Y$362:$AA$379,2,FALSE),0)</f>
        <v>1192.4356532327251</v>
      </c>
      <c r="AA340" s="116">
        <f t="shared" si="39"/>
        <v>24</v>
      </c>
      <c r="AB340" s="116">
        <f>IFERROR(Y340/(VLOOKUP($M340,$Y$362:$AA$379,2,FALSE)+VLOOKUP($M340,$Y$362:$AA$379,3,FALSE))*1200*VLOOKUP($M340,$Y$362:$AA$379,2,FALSE),0)</f>
        <v>1989.259653232725</v>
      </c>
      <c r="AC340" s="116">
        <f t="shared" si="40"/>
        <v>40</v>
      </c>
      <c r="AD340" s="116">
        <f>(($S340+AD$3*2)*($T340+AD$3*2)*($U340+0.1))</f>
        <v>8.9924800000000005</v>
      </c>
      <c r="AE340" s="116">
        <f>(($S340+AE$3*2)*($T340+AE$3*2)*($U340+0.1))</f>
        <v>12.976600000000001</v>
      </c>
      <c r="AF340" s="132">
        <v>500</v>
      </c>
      <c r="AG340" s="132"/>
    </row>
    <row r="341" spans="1:33" s="99" customFormat="1" x14ac:dyDescent="0.55000000000000004">
      <c r="A341" s="12" t="str">
        <f>VLOOKUP(B341,[1]матер!$B$4:$K$2150,10,FALSE)</f>
        <v>00-00002070</v>
      </c>
      <c r="B341" s="106" t="s">
        <v>411</v>
      </c>
      <c r="C341" s="100" t="s">
        <v>23</v>
      </c>
      <c r="D341" s="101">
        <v>1</v>
      </c>
      <c r="E341" s="105">
        <v>55000</v>
      </c>
      <c r="F341" s="103">
        <f t="shared" si="33"/>
        <v>55000</v>
      </c>
      <c r="G341" s="102" t="s">
        <v>404</v>
      </c>
      <c r="H341" s="106">
        <v>0.5</v>
      </c>
      <c r="I341" s="106">
        <v>3</v>
      </c>
      <c r="J341" s="106"/>
      <c r="K341" s="104"/>
      <c r="L341" s="145">
        <v>900</v>
      </c>
      <c r="M341" s="133" t="s">
        <v>404</v>
      </c>
      <c r="N341" s="116">
        <f t="shared" si="30"/>
        <v>38500</v>
      </c>
      <c r="O341" s="146">
        <v>14000</v>
      </c>
      <c r="P341" s="138">
        <v>7500</v>
      </c>
      <c r="Q341" s="132">
        <v>12500</v>
      </c>
      <c r="R341" s="132"/>
      <c r="S341" s="132">
        <v>1.5549999999999999</v>
      </c>
      <c r="T341" s="132">
        <v>0.78500000000000003</v>
      </c>
      <c r="U341" s="132">
        <v>2</v>
      </c>
      <c r="V341" s="147">
        <f t="shared" si="34"/>
        <v>2</v>
      </c>
      <c r="W341" s="116">
        <f>S341*T341*(U341-L341/1000)</f>
        <v>1.3427424999999999</v>
      </c>
      <c r="X341" s="116">
        <f>AD341-($S341-0.1)*($T341-0.1)*($U341-$L341/1000)-(0.9^2)*($U341-$T341)</f>
        <v>2.7845250000000004</v>
      </c>
      <c r="Y341" s="116">
        <f>AE341-($S341-0.1)*($T341-0.1)*($U341-$L341/1000)-(0.9^2)*($U341-$T341)</f>
        <v>5.7581250000000015</v>
      </c>
      <c r="Z341" s="116">
        <f>IFERROR(X341/(VLOOKUP($M341,$Y$362:$AA$379,2,FALSE)+VLOOKUP($M341,$Y$362:$AA$379,3,FALSE))*1200*VLOOKUP($M341,$Y$362:$AA$379,2,FALSE),0)</f>
        <v>556.90500000000009</v>
      </c>
      <c r="AA341" s="116">
        <f t="shared" si="39"/>
        <v>12</v>
      </c>
      <c r="AB341" s="116">
        <f>IFERROR(Y341/(VLOOKUP($M341,$Y$362:$AA$379,2,FALSE)+VLOOKUP($M341,$Y$362:$AA$379,3,FALSE))*1200*VLOOKUP($M341,$Y$362:$AA$379,2,FALSE),0)</f>
        <v>1151.6250000000002</v>
      </c>
      <c r="AC341" s="116">
        <f t="shared" si="40"/>
        <v>24</v>
      </c>
      <c r="AD341" s="116">
        <f>(($S341+AD$3*2)*($T341+AD$3*2)*($U341+0.1))</f>
        <v>4.8650175000000004</v>
      </c>
      <c r="AE341" s="116">
        <f>(($S341+AE$3*2)*($T341+AE$3*2)*($U341+0.1))</f>
        <v>7.8386175000000007</v>
      </c>
      <c r="AF341" s="132">
        <v>500</v>
      </c>
      <c r="AG341" s="132"/>
    </row>
    <row r="342" spans="1:33" s="99" customFormat="1" x14ac:dyDescent="0.55000000000000004">
      <c r="A342" s="12" t="str">
        <f>VLOOKUP(B342,[1]матер!$B$4:$K$2150,10,FALSE)</f>
        <v>00-00002071</v>
      </c>
      <c r="B342" s="106" t="s">
        <v>412</v>
      </c>
      <c r="C342" s="100" t="s">
        <v>23</v>
      </c>
      <c r="D342" s="101">
        <v>1</v>
      </c>
      <c r="E342" s="105">
        <v>60800</v>
      </c>
      <c r="F342" s="103">
        <f t="shared" si="33"/>
        <v>60800</v>
      </c>
      <c r="G342" s="102" t="s">
        <v>404</v>
      </c>
      <c r="H342" s="106">
        <v>0.5</v>
      </c>
      <c r="I342" s="106">
        <v>3</v>
      </c>
      <c r="J342" s="106"/>
      <c r="K342" s="104"/>
      <c r="L342" s="145">
        <v>900</v>
      </c>
      <c r="M342" s="133" t="s">
        <v>404</v>
      </c>
      <c r="N342" s="116">
        <f t="shared" si="30"/>
        <v>42560</v>
      </c>
      <c r="O342" s="146">
        <v>14000</v>
      </c>
      <c r="P342" s="138">
        <v>7500</v>
      </c>
      <c r="Q342" s="132">
        <v>12500</v>
      </c>
      <c r="R342" s="132"/>
      <c r="S342" s="132">
        <v>1.5549999999999999</v>
      </c>
      <c r="T342" s="132">
        <v>0.78500000000000003</v>
      </c>
      <c r="U342" s="132">
        <v>2</v>
      </c>
      <c r="V342" s="147">
        <f t="shared" ref="V342:V350" si="41">ROUNDUP(S342*T342/(1.2*0.6),0)</f>
        <v>2</v>
      </c>
      <c r="W342" s="116">
        <f t="shared" ref="W342:W350" si="42">S342*T342*(U342-L342/1000)</f>
        <v>1.3427424999999999</v>
      </c>
      <c r="X342" s="116">
        <f>AD342-($S342-0.1)*($T342-0.1)*($U342-$L342/1000)-(0.9^2)*($U342-$T342)</f>
        <v>2.7845250000000004</v>
      </c>
      <c r="Y342" s="116">
        <f>AE342-($S342-0.1)*($T342-0.1)*($U342-$L342/1000)-(0.9^2)*($U342-$T342)</f>
        <v>5.7581250000000015</v>
      </c>
      <c r="Z342" s="116">
        <f>IFERROR(X342/(VLOOKUP($M342,$Y$362:$AA$379,2,FALSE)+VLOOKUP($M342,$Y$362:$AA$379,3,FALSE))*1200*VLOOKUP($M342,$Y$362:$AA$379,2,FALSE),0)</f>
        <v>556.90500000000009</v>
      </c>
      <c r="AA342" s="116">
        <f t="shared" ref="AA342:AA351" si="43">ROUNDUP(Z342/50,0)</f>
        <v>12</v>
      </c>
      <c r="AB342" s="116">
        <f>IFERROR(Y342/(VLOOKUP($M342,$Y$362:$AA$379,2,FALSE)+VLOOKUP($M342,$Y$362:$AA$379,3,FALSE))*1200*VLOOKUP($M342,$Y$362:$AA$379,2,FALSE),0)</f>
        <v>1151.6250000000002</v>
      </c>
      <c r="AC342" s="116">
        <f t="shared" ref="AC342:AC350" si="44">ROUNDUP(AB342/50,0)</f>
        <v>24</v>
      </c>
      <c r="AD342" s="116">
        <f>(($S342+AD$3*2)*($T342+AD$3*2)*($U342+0.1))</f>
        <v>4.8650175000000004</v>
      </c>
      <c r="AE342" s="116">
        <f>(($S342+AE$3*2)*($T342+AE$3*2)*($U342+0.1))</f>
        <v>7.8386175000000007</v>
      </c>
      <c r="AF342" s="132">
        <v>500</v>
      </c>
      <c r="AG342" s="132"/>
    </row>
    <row r="343" spans="1:33" s="99" customFormat="1" x14ac:dyDescent="0.55000000000000004">
      <c r="A343" s="12" t="str">
        <f>VLOOKUP(B343,[1]матер!$B$4:$K$2150,10,FALSE)</f>
        <v>00-00002072</v>
      </c>
      <c r="B343" s="106" t="s">
        <v>413</v>
      </c>
      <c r="C343" s="100" t="s">
        <v>23</v>
      </c>
      <c r="D343" s="101">
        <v>1</v>
      </c>
      <c r="E343" s="105">
        <v>59000</v>
      </c>
      <c r="F343" s="103">
        <f t="shared" si="33"/>
        <v>59000</v>
      </c>
      <c r="G343" s="102" t="s">
        <v>404</v>
      </c>
      <c r="H343" s="106">
        <v>0.8</v>
      </c>
      <c r="I343" s="106">
        <v>4</v>
      </c>
      <c r="J343" s="106"/>
      <c r="K343" s="104"/>
      <c r="L343" s="145">
        <v>900</v>
      </c>
      <c r="M343" s="133" t="s">
        <v>404</v>
      </c>
      <c r="N343" s="116">
        <f t="shared" si="30"/>
        <v>41300</v>
      </c>
      <c r="O343" s="137">
        <v>16000</v>
      </c>
      <c r="P343" s="138">
        <v>7500</v>
      </c>
      <c r="Q343" s="132">
        <v>12500</v>
      </c>
      <c r="R343" s="132"/>
      <c r="S343" s="132">
        <v>2</v>
      </c>
      <c r="T343" s="132">
        <v>0.8</v>
      </c>
      <c r="U343" s="132">
        <v>2</v>
      </c>
      <c r="V343" s="147">
        <f t="shared" si="41"/>
        <v>3</v>
      </c>
      <c r="W343" s="116">
        <f t="shared" si="42"/>
        <v>1.7600000000000002</v>
      </c>
      <c r="X343" s="116">
        <f>AD343-($S343-0.1)*($T343-0.1)*($U343-$L343/1000)-(0.9^2)*($U343-$T343)</f>
        <v>3.6130000000000009</v>
      </c>
      <c r="Y343" s="116">
        <f>AE343-($S343-0.1)*($T343-0.1)*($U343-$L343/1000)-(0.9^2)*($U343-$T343)</f>
        <v>6.972999999999999</v>
      </c>
      <c r="Z343" s="116">
        <f>IFERROR(X343/(VLOOKUP($M343,$Y$362:$AA$379,2,FALSE)+VLOOKUP($M343,$Y$362:$AA$379,3,FALSE))*1200*VLOOKUP($M343,$Y$362:$AA$379,2,FALSE),0)</f>
        <v>722.60000000000025</v>
      </c>
      <c r="AA343" s="116">
        <f t="shared" si="43"/>
        <v>15</v>
      </c>
      <c r="AB343" s="116">
        <f>IFERROR(Y343/(VLOOKUP($M343,$Y$362:$AA$379,2,FALSE)+VLOOKUP($M343,$Y$362:$AA$379,3,FALSE))*1200*VLOOKUP($M343,$Y$362:$AA$379,2,FALSE),0)</f>
        <v>1394.6</v>
      </c>
      <c r="AC343" s="116">
        <f t="shared" si="44"/>
        <v>28</v>
      </c>
      <c r="AD343" s="116">
        <f>(($S343+AD$3*2)*($T343+AD$3*2)*($U343+0.1))</f>
        <v>6.0480000000000009</v>
      </c>
      <c r="AE343" s="116">
        <f>(($S343+AE$3*2)*($T343+AE$3*2)*($U343+0.1))</f>
        <v>9.4079999999999995</v>
      </c>
      <c r="AF343" s="132">
        <v>500</v>
      </c>
      <c r="AG343" s="132"/>
    </row>
    <row r="344" spans="1:33" s="99" customFormat="1" x14ac:dyDescent="0.55000000000000004">
      <c r="A344" s="12" t="str">
        <f>VLOOKUP(B344,[1]матер!$B$4:$K$2150,10,FALSE)</f>
        <v>00-00002073</v>
      </c>
      <c r="B344" s="106" t="s">
        <v>414</v>
      </c>
      <c r="C344" s="100" t="s">
        <v>23</v>
      </c>
      <c r="D344" s="101">
        <v>1</v>
      </c>
      <c r="E344" s="105">
        <v>64800</v>
      </c>
      <c r="F344" s="103">
        <f t="shared" si="33"/>
        <v>64800</v>
      </c>
      <c r="G344" s="102" t="s">
        <v>404</v>
      </c>
      <c r="H344" s="106">
        <v>0.8</v>
      </c>
      <c r="I344" s="106">
        <v>4</v>
      </c>
      <c r="J344" s="106"/>
      <c r="K344" s="104"/>
      <c r="L344" s="145">
        <v>900</v>
      </c>
      <c r="M344" s="133" t="s">
        <v>404</v>
      </c>
      <c r="N344" s="116">
        <f t="shared" si="30"/>
        <v>45360</v>
      </c>
      <c r="O344" s="137">
        <v>16000</v>
      </c>
      <c r="P344" s="138">
        <v>7500</v>
      </c>
      <c r="Q344" s="132">
        <v>12500</v>
      </c>
      <c r="R344" s="132"/>
      <c r="S344" s="132">
        <v>2</v>
      </c>
      <c r="T344" s="132">
        <v>0.8</v>
      </c>
      <c r="U344" s="132">
        <v>2</v>
      </c>
      <c r="V344" s="147">
        <f t="shared" si="41"/>
        <v>3</v>
      </c>
      <c r="W344" s="116">
        <f t="shared" si="42"/>
        <v>1.7600000000000002</v>
      </c>
      <c r="X344" s="116">
        <f>AD344-($S344-0.1)*($T344-0.1)*($U344-$L344/1000)-(0.9^2)*($U344-$T344)</f>
        <v>3.6130000000000009</v>
      </c>
      <c r="Y344" s="116">
        <f>AE344-($S344-0.1)*($T344-0.1)*($U344-$L344/1000)-(0.9^2)*($U344-$T344)</f>
        <v>6.972999999999999</v>
      </c>
      <c r="Z344" s="116">
        <f>IFERROR(X344/(VLOOKUP($M344,$Y$362:$AA$379,2,FALSE)+VLOOKUP($M344,$Y$362:$AA$379,3,FALSE))*1200*VLOOKUP($M344,$Y$362:$AA$379,2,FALSE),0)</f>
        <v>722.60000000000025</v>
      </c>
      <c r="AA344" s="116">
        <f t="shared" si="43"/>
        <v>15</v>
      </c>
      <c r="AB344" s="116">
        <f>IFERROR(Y344/(VLOOKUP($M344,$Y$362:$AA$379,2,FALSE)+VLOOKUP($M344,$Y$362:$AA$379,3,FALSE))*1200*VLOOKUP($M344,$Y$362:$AA$379,2,FALSE),0)</f>
        <v>1394.6</v>
      </c>
      <c r="AC344" s="116">
        <f t="shared" si="44"/>
        <v>28</v>
      </c>
      <c r="AD344" s="116">
        <f>(($S344+AD$3*2)*($T344+AD$3*2)*($U344+0.1))</f>
        <v>6.0480000000000009</v>
      </c>
      <c r="AE344" s="116">
        <f>(($S344+AE$3*2)*($T344+AE$3*2)*($U344+0.1))</f>
        <v>9.4079999999999995</v>
      </c>
      <c r="AF344" s="132">
        <v>500</v>
      </c>
      <c r="AG344" s="132"/>
    </row>
    <row r="345" spans="1:33" s="99" customFormat="1" x14ac:dyDescent="0.55000000000000004">
      <c r="A345" s="12" t="str">
        <f>VLOOKUP(B345,[1]матер!$B$4:$K$2150,10,FALSE)</f>
        <v>00-00002074</v>
      </c>
      <c r="B345" s="106" t="s">
        <v>415</v>
      </c>
      <c r="C345" s="100" t="s">
        <v>23</v>
      </c>
      <c r="D345" s="101">
        <v>1</v>
      </c>
      <c r="E345" s="105">
        <v>69000</v>
      </c>
      <c r="F345" s="103">
        <f t="shared" si="33"/>
        <v>69000</v>
      </c>
      <c r="G345" s="102" t="s">
        <v>404</v>
      </c>
      <c r="H345" s="106">
        <v>1.3</v>
      </c>
      <c r="I345" s="106">
        <v>6</v>
      </c>
      <c r="J345" s="106"/>
      <c r="K345" s="104"/>
      <c r="L345" s="145">
        <v>900</v>
      </c>
      <c r="M345" s="133" t="s">
        <v>404</v>
      </c>
      <c r="N345" s="116">
        <f t="shared" si="30"/>
        <v>48300</v>
      </c>
      <c r="O345" s="137">
        <v>17000</v>
      </c>
      <c r="P345" s="138">
        <v>7500</v>
      </c>
      <c r="Q345" s="132">
        <v>12500</v>
      </c>
      <c r="R345" s="132"/>
      <c r="S345" s="132">
        <v>2</v>
      </c>
      <c r="T345" s="132">
        <v>1</v>
      </c>
      <c r="U345" s="132">
        <v>2.1</v>
      </c>
      <c r="V345" s="147">
        <f t="shared" si="41"/>
        <v>3</v>
      </c>
      <c r="W345" s="116">
        <f t="shared" si="42"/>
        <v>2.4000000000000004</v>
      </c>
      <c r="X345" s="116">
        <f>AD345-($S345-0.1)*($T345-0.1)*($U345-$L345/1000)-(0.9^2)*($U345-$T345)</f>
        <v>4.4489999999999998</v>
      </c>
      <c r="Y345" s="116">
        <f>AE345-($S345-0.1)*($T345-0.1)*($U345-$L345/1000)-(0.9^2)*($U345-$T345)</f>
        <v>8.1450000000000014</v>
      </c>
      <c r="Z345" s="116">
        <f>IFERROR(X345/(VLOOKUP($M345,$Y$362:$AA$379,2,FALSE)+VLOOKUP($M345,$Y$362:$AA$379,3,FALSE))*1200*VLOOKUP($M345,$Y$362:$AA$379,2,FALSE),0)</f>
        <v>889.8</v>
      </c>
      <c r="AA345" s="116">
        <f t="shared" si="43"/>
        <v>18</v>
      </c>
      <c r="AB345" s="116">
        <f>IFERROR(Y345/(VLOOKUP($M345,$Y$362:$AA$379,2,FALSE)+VLOOKUP($M345,$Y$362:$AA$379,3,FALSE))*1200*VLOOKUP($M345,$Y$362:$AA$379,2,FALSE),0)</f>
        <v>1629.0000000000002</v>
      </c>
      <c r="AC345" s="116">
        <f t="shared" si="44"/>
        <v>33</v>
      </c>
      <c r="AD345" s="116">
        <f>(($S345+AD$3*2)*($T345+AD$3*2)*($U345+0.1))</f>
        <v>7.3920000000000003</v>
      </c>
      <c r="AE345" s="116">
        <f>(($S345+AE$3*2)*($T345+AE$3*2)*($U345+0.1))</f>
        <v>11.088000000000001</v>
      </c>
      <c r="AF345" s="132">
        <v>500</v>
      </c>
      <c r="AG345" s="132"/>
    </row>
    <row r="346" spans="1:33" s="99" customFormat="1" x14ac:dyDescent="0.55000000000000004">
      <c r="A346" s="12" t="str">
        <f>VLOOKUP(B346,[1]матер!$B$4:$K$2150,10,FALSE)</f>
        <v>00-00002075</v>
      </c>
      <c r="B346" s="106" t="s">
        <v>416</v>
      </c>
      <c r="C346" s="100" t="s">
        <v>23</v>
      </c>
      <c r="D346" s="101">
        <v>1</v>
      </c>
      <c r="E346" s="105">
        <v>74800</v>
      </c>
      <c r="F346" s="103">
        <f t="shared" si="33"/>
        <v>74800</v>
      </c>
      <c r="G346" s="102" t="s">
        <v>404</v>
      </c>
      <c r="H346" s="106">
        <v>1.3</v>
      </c>
      <c r="I346" s="106">
        <v>6</v>
      </c>
      <c r="J346" s="106"/>
      <c r="K346" s="104"/>
      <c r="L346" s="145">
        <v>900</v>
      </c>
      <c r="M346" s="133" t="s">
        <v>404</v>
      </c>
      <c r="N346" s="116">
        <f t="shared" si="30"/>
        <v>52360</v>
      </c>
      <c r="O346" s="137">
        <v>17000</v>
      </c>
      <c r="P346" s="138">
        <v>7500</v>
      </c>
      <c r="Q346" s="132">
        <v>12500</v>
      </c>
      <c r="R346" s="132"/>
      <c r="S346" s="132">
        <v>2</v>
      </c>
      <c r="T346" s="132">
        <v>1</v>
      </c>
      <c r="U346" s="132">
        <v>2.1</v>
      </c>
      <c r="V346" s="147">
        <f t="shared" si="41"/>
        <v>3</v>
      </c>
      <c r="W346" s="116">
        <f t="shared" si="42"/>
        <v>2.4000000000000004</v>
      </c>
      <c r="X346" s="116">
        <f>AD346-($S346-0.1)*($T346-0.1)*($U346-$L346/1000)-(0.9^2)*($U346-$T346)</f>
        <v>4.4489999999999998</v>
      </c>
      <c r="Y346" s="116">
        <f>AE346-($S346-0.1)*($T346-0.1)*($U346-$L346/1000)-(0.9^2)*($U346-$T346)</f>
        <v>8.1450000000000014</v>
      </c>
      <c r="Z346" s="116">
        <f>IFERROR(X346/(VLOOKUP($M346,$Y$362:$AA$379,2,FALSE)+VLOOKUP($M346,$Y$362:$AA$379,3,FALSE))*1200*VLOOKUP($M346,$Y$362:$AA$379,2,FALSE),0)</f>
        <v>889.8</v>
      </c>
      <c r="AA346" s="116">
        <f t="shared" si="43"/>
        <v>18</v>
      </c>
      <c r="AB346" s="116">
        <f>IFERROR(Y346/(VLOOKUP($M346,$Y$362:$AA$379,2,FALSE)+VLOOKUP($M346,$Y$362:$AA$379,3,FALSE))*1200*VLOOKUP($M346,$Y$362:$AA$379,2,FALSE),0)</f>
        <v>1629.0000000000002</v>
      </c>
      <c r="AC346" s="116">
        <f t="shared" si="44"/>
        <v>33</v>
      </c>
      <c r="AD346" s="116">
        <f>(($S346+AD$3*2)*($T346+AD$3*2)*($U346+0.1))</f>
        <v>7.3920000000000003</v>
      </c>
      <c r="AE346" s="116">
        <f>(($S346+AE$3*2)*($T346+AE$3*2)*($U346+0.1))</f>
        <v>11.088000000000001</v>
      </c>
      <c r="AF346" s="132">
        <v>500</v>
      </c>
      <c r="AG346" s="132"/>
    </row>
    <row r="347" spans="1:33" s="99" customFormat="1" x14ac:dyDescent="0.55000000000000004">
      <c r="A347" s="12" t="str">
        <f>VLOOKUP(B347,[1]матер!$B$4:$K$2150,10,FALSE)</f>
        <v>00-00002076</v>
      </c>
      <c r="B347" s="106" t="s">
        <v>417</v>
      </c>
      <c r="C347" s="100" t="s">
        <v>23</v>
      </c>
      <c r="D347" s="101">
        <v>1</v>
      </c>
      <c r="E347" s="105">
        <v>82400</v>
      </c>
      <c r="F347" s="103">
        <f t="shared" si="33"/>
        <v>82400</v>
      </c>
      <c r="G347" s="102" t="s">
        <v>404</v>
      </c>
      <c r="H347" s="106">
        <v>1.6</v>
      </c>
      <c r="I347" s="106">
        <v>8</v>
      </c>
      <c r="J347" s="106"/>
      <c r="K347" s="104"/>
      <c r="L347" s="145">
        <v>900</v>
      </c>
      <c r="M347" s="133" t="s">
        <v>404</v>
      </c>
      <c r="N347" s="116">
        <f t="shared" si="30"/>
        <v>57679.999999999993</v>
      </c>
      <c r="O347" s="132">
        <v>19000</v>
      </c>
      <c r="P347" s="132">
        <v>8500</v>
      </c>
      <c r="Q347" s="132">
        <v>13500</v>
      </c>
      <c r="R347" s="132"/>
      <c r="S347" s="132">
        <v>2.0499999999999998</v>
      </c>
      <c r="T347" s="132">
        <v>1.05</v>
      </c>
      <c r="U347" s="132">
        <v>2.11</v>
      </c>
      <c r="V347" s="147">
        <f t="shared" si="41"/>
        <v>3</v>
      </c>
      <c r="W347" s="116">
        <f t="shared" si="42"/>
        <v>2.6045249999999998</v>
      </c>
      <c r="X347" s="116">
        <f>AD347-($S347-0.1)*($T347-0.1)*($U347-$L347/1000)-(0.9^2)*($U347-$T347)</f>
        <v>4.7509000000000006</v>
      </c>
      <c r="Y347" s="116">
        <f>AE347-($S347-0.1)*($T347-0.1)*($U347-$L347/1000)-(0.9^2)*($U347-$T347)</f>
        <v>8.5521000000000011</v>
      </c>
      <c r="Z347" s="116">
        <f>IFERROR(X347/(VLOOKUP($M347,$Y$362:$AA$379,2,FALSE)+VLOOKUP($M347,$Y$362:$AA$379,3,FALSE))*1200*VLOOKUP($M347,$Y$362:$AA$379,2,FALSE),0)</f>
        <v>950.18000000000006</v>
      </c>
      <c r="AA347" s="116">
        <f t="shared" si="43"/>
        <v>20</v>
      </c>
      <c r="AB347" s="116">
        <f>IFERROR(Y347/(VLOOKUP($M347,$Y$362:$AA$379,2,FALSE)+VLOOKUP($M347,$Y$362:$AA$379,3,FALSE))*1200*VLOOKUP($M347,$Y$362:$AA$379,2,FALSE),0)</f>
        <v>1710.42</v>
      </c>
      <c r="AC347" s="116">
        <f t="shared" si="44"/>
        <v>35</v>
      </c>
      <c r="AD347" s="116">
        <f>(($S347+AD$3*2)*($T347+AD$3*2)*($U347+0.1))</f>
        <v>7.8510249999999999</v>
      </c>
      <c r="AE347" s="116">
        <f>(($S347+AE$3*2)*($T347+AE$3*2)*($U347+0.1))</f>
        <v>11.652225</v>
      </c>
      <c r="AF347" s="132">
        <v>500</v>
      </c>
      <c r="AG347" s="132"/>
    </row>
    <row r="348" spans="1:33" s="99" customFormat="1" x14ac:dyDescent="0.55000000000000004">
      <c r="A348" s="12" t="str">
        <f>VLOOKUP(B348,[1]матер!$B$4:$K$2150,10,FALSE)</f>
        <v>00-00002077</v>
      </c>
      <c r="B348" s="106" t="s">
        <v>418</v>
      </c>
      <c r="C348" s="100" t="s">
        <v>23</v>
      </c>
      <c r="D348" s="101">
        <v>1</v>
      </c>
      <c r="E348" s="105">
        <v>88200</v>
      </c>
      <c r="F348" s="103">
        <f t="shared" si="33"/>
        <v>88200</v>
      </c>
      <c r="G348" s="102" t="s">
        <v>404</v>
      </c>
      <c r="H348" s="106">
        <v>1.6</v>
      </c>
      <c r="I348" s="106">
        <v>8</v>
      </c>
      <c r="J348" s="106"/>
      <c r="K348" s="104"/>
      <c r="L348" s="145">
        <v>900</v>
      </c>
      <c r="M348" s="133" t="s">
        <v>404</v>
      </c>
      <c r="N348" s="116">
        <f t="shared" si="30"/>
        <v>61739.999999999993</v>
      </c>
      <c r="O348" s="132">
        <v>19000</v>
      </c>
      <c r="P348" s="132">
        <v>8500</v>
      </c>
      <c r="Q348" s="132">
        <v>13500</v>
      </c>
      <c r="R348" s="132"/>
      <c r="S348" s="132">
        <v>2.0499999999999998</v>
      </c>
      <c r="T348" s="132">
        <v>1.05</v>
      </c>
      <c r="U348" s="132">
        <v>2.11</v>
      </c>
      <c r="V348" s="147">
        <f t="shared" si="41"/>
        <v>3</v>
      </c>
      <c r="W348" s="116">
        <f t="shared" si="42"/>
        <v>2.6045249999999998</v>
      </c>
      <c r="X348" s="116">
        <f>AD348-($S348-0.1)*($T348-0.1)*($U348-$L348/1000)-(0.9^2)*($U348-$T348)</f>
        <v>4.7509000000000006</v>
      </c>
      <c r="Y348" s="116">
        <f>AE348-($S348-0.1)*($T348-0.1)*($U348-$L348/1000)-(0.9^2)*($U348-$T348)</f>
        <v>8.5521000000000011</v>
      </c>
      <c r="Z348" s="116">
        <f>IFERROR(X348/(VLOOKUP($M348,$Y$362:$AA$379,2,FALSE)+VLOOKUP($M348,$Y$362:$AA$379,3,FALSE))*1200*VLOOKUP($M348,$Y$362:$AA$379,2,FALSE),0)</f>
        <v>950.18000000000006</v>
      </c>
      <c r="AA348" s="116">
        <f t="shared" si="43"/>
        <v>20</v>
      </c>
      <c r="AB348" s="116">
        <f>IFERROR(Y348/(VLOOKUP($M348,$Y$362:$AA$379,2,FALSE)+VLOOKUP($M348,$Y$362:$AA$379,3,FALSE))*1200*VLOOKUP($M348,$Y$362:$AA$379,2,FALSE),0)</f>
        <v>1710.42</v>
      </c>
      <c r="AC348" s="116">
        <f t="shared" si="44"/>
        <v>35</v>
      </c>
      <c r="AD348" s="116">
        <f>(($S348+AD$3*2)*($T348+AD$3*2)*($U348+0.1))</f>
        <v>7.8510249999999999</v>
      </c>
      <c r="AE348" s="116">
        <f>(($S348+AE$3*2)*($T348+AE$3*2)*($U348+0.1))</f>
        <v>11.652225</v>
      </c>
      <c r="AF348" s="132">
        <v>500</v>
      </c>
      <c r="AG348" s="132"/>
    </row>
    <row r="349" spans="1:33" s="99" customFormat="1" x14ac:dyDescent="0.55000000000000004">
      <c r="A349" s="12" t="str">
        <f>VLOOKUP(B349,[1]матер!$B$4:$K$2150,10,FALSE)</f>
        <v>00-00002078</v>
      </c>
      <c r="B349" s="106" t="s">
        <v>419</v>
      </c>
      <c r="C349" s="100" t="s">
        <v>23</v>
      </c>
      <c r="D349" s="101">
        <v>1</v>
      </c>
      <c r="E349" s="105">
        <v>99900</v>
      </c>
      <c r="F349" s="103">
        <f t="shared" si="33"/>
        <v>99900</v>
      </c>
      <c r="G349" s="102" t="s">
        <v>404</v>
      </c>
      <c r="H349" s="106">
        <v>1.9</v>
      </c>
      <c r="I349" s="106">
        <v>10</v>
      </c>
      <c r="J349" s="106"/>
      <c r="K349" s="104"/>
      <c r="L349" s="145">
        <v>900</v>
      </c>
      <c r="M349" s="133" t="s">
        <v>404</v>
      </c>
      <c r="N349" s="116">
        <f t="shared" si="30"/>
        <v>69930</v>
      </c>
      <c r="O349" s="137">
        <v>21000</v>
      </c>
      <c r="P349" s="138">
        <v>9500</v>
      </c>
      <c r="Q349" s="132">
        <v>14500</v>
      </c>
      <c r="R349" s="132"/>
      <c r="S349" s="132">
        <v>2.19</v>
      </c>
      <c r="T349" s="132">
        <v>1.2</v>
      </c>
      <c r="U349" s="132">
        <v>2.0699999999999998</v>
      </c>
      <c r="V349" s="147">
        <f t="shared" si="41"/>
        <v>4</v>
      </c>
      <c r="W349" s="116">
        <f t="shared" si="42"/>
        <v>3.0747599999999995</v>
      </c>
      <c r="X349" s="116">
        <f>AD349-($S349-0.1)*($T349-0.1)*($U349-$L349/1000)-(0.9^2)*($U349-$T349)</f>
        <v>5.5979500000000018</v>
      </c>
      <c r="Y349" s="116">
        <f>AE349-($S349-0.1)*($T349-0.1)*($U349-$L349/1000)-(0.9^2)*($U349-$T349)</f>
        <v>9.5820700000000016</v>
      </c>
      <c r="Z349" s="116">
        <f>IFERROR(X349/(VLOOKUP($M349,$Y$362:$AA$379,2,FALSE)+VLOOKUP($M349,$Y$362:$AA$379,3,FALSE))*1200*VLOOKUP($M349,$Y$362:$AA$379,2,FALSE),0)</f>
        <v>1119.5900000000004</v>
      </c>
      <c r="AA349" s="116">
        <f t="shared" si="43"/>
        <v>23</v>
      </c>
      <c r="AB349" s="116">
        <f>IFERROR(Y349/(VLOOKUP($M349,$Y$362:$AA$379,2,FALSE)+VLOOKUP($M349,$Y$362:$AA$379,3,FALSE))*1200*VLOOKUP($M349,$Y$362:$AA$379,2,FALSE),0)</f>
        <v>1916.4140000000002</v>
      </c>
      <c r="AC349" s="116">
        <f t="shared" si="44"/>
        <v>39</v>
      </c>
      <c r="AD349" s="116">
        <f>(($S349+AD$3*2)*($T349+AD$3*2)*($U349+0.1))</f>
        <v>8.9924800000000005</v>
      </c>
      <c r="AE349" s="116">
        <f>(($S349+AE$3*2)*($T349+AE$3*2)*($U349+0.1))</f>
        <v>12.976600000000001</v>
      </c>
      <c r="AF349" s="132">
        <v>500</v>
      </c>
      <c r="AG349" s="132"/>
    </row>
    <row r="350" spans="1:33" s="99" customFormat="1" x14ac:dyDescent="0.55000000000000004">
      <c r="A350" s="12" t="str">
        <f>VLOOKUP(B350,[1]матер!$B$4:$K$2150,10,FALSE)</f>
        <v>00-00002079</v>
      </c>
      <c r="B350" s="106" t="s">
        <v>420</v>
      </c>
      <c r="C350" s="100" t="s">
        <v>23</v>
      </c>
      <c r="D350" s="101">
        <v>1</v>
      </c>
      <c r="E350" s="105">
        <v>105700</v>
      </c>
      <c r="F350" s="103">
        <f t="shared" si="33"/>
        <v>105700</v>
      </c>
      <c r="G350" s="102" t="s">
        <v>404</v>
      </c>
      <c r="H350" s="106">
        <v>1.9</v>
      </c>
      <c r="I350" s="106">
        <v>10</v>
      </c>
      <c r="J350" s="106"/>
      <c r="K350" s="104"/>
      <c r="L350" s="145">
        <v>900</v>
      </c>
      <c r="M350" s="133" t="s">
        <v>404</v>
      </c>
      <c r="N350" s="116">
        <f t="shared" si="30"/>
        <v>73990</v>
      </c>
      <c r="O350" s="137">
        <v>21000</v>
      </c>
      <c r="P350" s="138">
        <v>9500</v>
      </c>
      <c r="Q350" s="132">
        <v>14500</v>
      </c>
      <c r="R350" s="132"/>
      <c r="S350" s="132">
        <v>2.19</v>
      </c>
      <c r="T350" s="132">
        <v>1.2</v>
      </c>
      <c r="U350" s="132">
        <v>2.0699999999999998</v>
      </c>
      <c r="V350" s="147">
        <f t="shared" si="41"/>
        <v>4</v>
      </c>
      <c r="W350" s="116">
        <f t="shared" si="42"/>
        <v>3.0747599999999995</v>
      </c>
      <c r="X350" s="116">
        <f>AD350-($S350-0.1)*($T350-0.1)*($U350-$L350/1000)-(0.9^2)*($U350-$T350)</f>
        <v>5.5979500000000018</v>
      </c>
      <c r="Y350" s="116">
        <f>AE350-($S350-0.1)*($T350-0.1)*($U350-$L350/1000)-(0.9^2)*($U350-$T350)</f>
        <v>9.5820700000000016</v>
      </c>
      <c r="Z350" s="116">
        <f>IFERROR(X350/(VLOOKUP($M350,$Y$362:$AA$379,2,FALSE)+VLOOKUP($M350,$Y$362:$AA$379,3,FALSE))*1200*VLOOKUP($M350,$Y$362:$AA$379,2,FALSE),0)</f>
        <v>1119.5900000000004</v>
      </c>
      <c r="AA350" s="116">
        <f t="shared" si="43"/>
        <v>23</v>
      </c>
      <c r="AB350" s="116">
        <f>IFERROR(Y350/(VLOOKUP($M350,$Y$362:$AA$379,2,FALSE)+VLOOKUP($M350,$Y$362:$AA$379,3,FALSE))*1200*VLOOKUP($M350,$Y$362:$AA$379,2,FALSE),0)</f>
        <v>1916.4140000000002</v>
      </c>
      <c r="AC350" s="116">
        <f t="shared" si="44"/>
        <v>39</v>
      </c>
      <c r="AD350" s="116">
        <f>(($S350+AD$3*2)*($T350+AD$3*2)*($U350+0.1))</f>
        <v>8.9924800000000005</v>
      </c>
      <c r="AE350" s="116">
        <f>(($S350+AE$3*2)*($T350+AE$3*2)*($U350+0.1))</f>
        <v>12.976600000000001</v>
      </c>
      <c r="AF350" s="132">
        <v>500</v>
      </c>
      <c r="AG350" s="132"/>
    </row>
    <row r="351" spans="1:33" s="99" customFormat="1" x14ac:dyDescent="0.55000000000000004">
      <c r="A351" s="12" t="str">
        <f>VLOOKUP(B351,[1]матер!$B$4:$K$2150,10,FALSE)</f>
        <v>00-00002080</v>
      </c>
      <c r="B351" s="107" t="s">
        <v>407</v>
      </c>
      <c r="C351" s="100" t="s">
        <v>23</v>
      </c>
      <c r="D351" s="101">
        <v>1</v>
      </c>
      <c r="E351" s="105">
        <v>80000</v>
      </c>
      <c r="F351" s="103">
        <f>D351*E351*0.9</f>
        <v>72000</v>
      </c>
      <c r="G351" s="102" t="s">
        <v>405</v>
      </c>
      <c r="H351" s="106">
        <v>1</v>
      </c>
      <c r="I351" s="106">
        <v>5</v>
      </c>
      <c r="J351" s="106"/>
      <c r="K351" s="104"/>
      <c r="L351" s="145">
        <v>700</v>
      </c>
      <c r="M351" s="133" t="s">
        <v>405</v>
      </c>
      <c r="N351" s="116">
        <f t="shared" si="30"/>
        <v>52000</v>
      </c>
      <c r="O351" s="137">
        <v>16000</v>
      </c>
      <c r="P351" s="138">
        <v>7500</v>
      </c>
      <c r="Q351" s="132">
        <v>12500</v>
      </c>
      <c r="R351" s="132"/>
      <c r="S351" s="132">
        <v>1.2</v>
      </c>
      <c r="T351" s="132">
        <v>1.2</v>
      </c>
      <c r="U351" s="132">
        <v>2.11</v>
      </c>
      <c r="V351" s="116">
        <f>ROUNDUP(S351*PI()/1.2,0)</f>
        <v>4</v>
      </c>
      <c r="W351" s="116">
        <f>ROUND((S351^2*PI()/4*(U351-L351/1000))*(3/4),1)</f>
        <v>1.2</v>
      </c>
      <c r="X351" s="116">
        <f>AD351-PI()*((($S351+0.9)/2)^2)/4*$U351/3-PI()*(($S351-0.1)^2)/4*$U351/3-PI()*((($S351+0.3)/2)^2)/4*$U351/3</f>
        <v>3.8134594637634103</v>
      </c>
      <c r="Y351" s="116">
        <f>AE351-PI()*((($S351+0.9)/2)^2)/4*$U351/3-PI()*(($S351-0.1)^2)/4*$U351/3-PI()*((($S351+0.3)/2)^2)/4*$U351/3</f>
        <v>6.8518594637634092</v>
      </c>
      <c r="Z351" s="116">
        <f>IFERROR(X351/(VLOOKUP($M351,$Y$362:$AA$379,2,FALSE)+VLOOKUP($M351,$Y$362:$AA$379,3,FALSE))*1200*VLOOKUP($M351,$Y$362:$AA$379,2,FALSE),0)</f>
        <v>0</v>
      </c>
      <c r="AA351" s="116">
        <f t="shared" si="43"/>
        <v>0</v>
      </c>
      <c r="AB351" s="116"/>
      <c r="AC351" s="116"/>
      <c r="AD351" s="116">
        <f>(($S351+AD$3*2)*($T351+AD$3*2)*($U351))</f>
        <v>5.4016000000000011</v>
      </c>
      <c r="AE351" s="116">
        <f>(($S351+AE$3*2)*($T351+AE$3*2)*($U351))</f>
        <v>8.44</v>
      </c>
      <c r="AF351" s="132">
        <v>500</v>
      </c>
      <c r="AG351" s="132"/>
    </row>
    <row r="352" spans="1:33" s="99" customFormat="1" x14ac:dyDescent="0.55000000000000004">
      <c r="A352" s="12" t="str">
        <f>VLOOKUP(B352,[1]матер!$B$4:$K$2150,10,FALSE)</f>
        <v>00-00002081</v>
      </c>
      <c r="B352" s="107" t="s">
        <v>408</v>
      </c>
      <c r="C352" s="100" t="s">
        <v>23</v>
      </c>
      <c r="D352" s="101">
        <v>1</v>
      </c>
      <c r="E352" s="105">
        <v>90000</v>
      </c>
      <c r="F352" s="103">
        <f t="shared" ref="F352:F354" si="45">D352*E352*0.9</f>
        <v>81000</v>
      </c>
      <c r="G352" s="102" t="s">
        <v>405</v>
      </c>
      <c r="H352" s="106">
        <v>1</v>
      </c>
      <c r="I352" s="106">
        <v>5</v>
      </c>
      <c r="J352" s="106"/>
      <c r="K352" s="104"/>
      <c r="L352" s="145">
        <v>1200</v>
      </c>
      <c r="M352" s="133" t="s">
        <v>405</v>
      </c>
      <c r="N352" s="116">
        <f t="shared" si="30"/>
        <v>58500</v>
      </c>
      <c r="O352" s="137">
        <v>19000</v>
      </c>
      <c r="P352" s="138">
        <v>7500</v>
      </c>
      <c r="Q352" s="132">
        <v>12500</v>
      </c>
      <c r="R352" s="132"/>
      <c r="S352" s="132">
        <v>1.2</v>
      </c>
      <c r="T352" s="132">
        <v>1.2</v>
      </c>
      <c r="U352" s="132">
        <v>2.61</v>
      </c>
      <c r="V352" s="116">
        <f t="shared" ref="V352:V354" si="46">ROUNDUP(S352*PI()/1.2,0)</f>
        <v>4</v>
      </c>
      <c r="W352" s="116">
        <f t="shared" ref="W352:W354" si="47">ROUND((S352^2*PI()/4*(U352-L352/1000))*(3/4),1)</f>
        <v>1.2</v>
      </c>
      <c r="X352" s="116">
        <f>AD352-PI()*((($S352+0.9)/2)^2)/4*$U352/3-PI()*(($S352-0.1)^2)/4*$U352/3-PI()*((($S352+0.3)/2)^2)/4*$U352/3</f>
        <v>4.7171228438021338</v>
      </c>
      <c r="Y352" s="116">
        <f>AE352-PI()*((($S352+0.9)/2)^2)/4*$U352/3-PI()*(($S352-0.1)^2)/4*$U352/3-PI()*((($S352+0.3)/2)^2)/4*$U352/3</f>
        <v>8.4755228438021337</v>
      </c>
      <c r="Z352" s="116"/>
      <c r="AA352" s="116"/>
      <c r="AB352" s="116"/>
      <c r="AC352" s="116"/>
      <c r="AD352" s="116">
        <f>(($S352+AD$3*2)*($T352+AD$3*2)*($U352))</f>
        <v>6.6816000000000013</v>
      </c>
      <c r="AE352" s="116">
        <f>(($S352+AE$3*2)*($T352+AE$3*2)*($U352))</f>
        <v>10.44</v>
      </c>
      <c r="AF352" s="132">
        <v>600</v>
      </c>
      <c r="AG352" s="132"/>
    </row>
    <row r="353" spans="1:33" s="99" customFormat="1" x14ac:dyDescent="0.55000000000000004">
      <c r="A353" s="12" t="str">
        <f>VLOOKUP(B353,[1]матер!$B$4:$K$2150,10,FALSE)</f>
        <v>00-00002082</v>
      </c>
      <c r="B353" s="107" t="s">
        <v>409</v>
      </c>
      <c r="C353" s="100" t="s">
        <v>23</v>
      </c>
      <c r="D353" s="101">
        <v>1</v>
      </c>
      <c r="E353" s="105">
        <v>105000</v>
      </c>
      <c r="F353" s="103">
        <f t="shared" si="45"/>
        <v>94500</v>
      </c>
      <c r="G353" s="102" t="s">
        <v>405</v>
      </c>
      <c r="H353" s="106">
        <v>1.6</v>
      </c>
      <c r="I353" s="106">
        <v>8</v>
      </c>
      <c r="J353" s="106"/>
      <c r="K353" s="104"/>
      <c r="L353" s="145">
        <v>700</v>
      </c>
      <c r="M353" s="133" t="s">
        <v>405</v>
      </c>
      <c r="N353" s="116">
        <f t="shared" si="30"/>
        <v>68250</v>
      </c>
      <c r="O353" s="137">
        <v>18000</v>
      </c>
      <c r="P353" s="138">
        <v>8500</v>
      </c>
      <c r="Q353" s="132">
        <v>13500</v>
      </c>
      <c r="R353" s="132"/>
      <c r="S353" s="132">
        <v>1.5</v>
      </c>
      <c r="T353" s="132">
        <v>1.5</v>
      </c>
      <c r="U353" s="132">
        <v>2.11</v>
      </c>
      <c r="V353" s="116">
        <f t="shared" si="46"/>
        <v>4</v>
      </c>
      <c r="W353" s="116">
        <f t="shared" si="47"/>
        <v>1.9</v>
      </c>
      <c r="X353" s="116">
        <f>AD353-PI()*((($S353+0.9)/2)^2)/4*$U353/3-PI()*(($S353-0.1)^2)/4*$U353/3-PI()*((($S353+0.3)/2)^2)/4*$U353/3</f>
        <v>5.2915098582413753</v>
      </c>
      <c r="Y353" s="116">
        <f>AE353-PI()*((($S353+0.9)/2)^2)/4*$U353/3-PI()*(($S353-0.1)^2)/4*$U353/3-PI()*((($S353+0.3)/2)^2)/4*$U353/3</f>
        <v>8.836309858241373</v>
      </c>
      <c r="Z353" s="116"/>
      <c r="AA353" s="116"/>
      <c r="AB353" s="116"/>
      <c r="AC353" s="116"/>
      <c r="AD353" s="116">
        <f>(($S353+AD$3*2)*($T353+AD$3*2)*($U353))</f>
        <v>7.6170999999999989</v>
      </c>
      <c r="AE353" s="116">
        <f>(($S353+AE$3*2)*($T353+AE$3*2)*($U353))</f>
        <v>11.161899999999997</v>
      </c>
      <c r="AF353" s="132">
        <v>500</v>
      </c>
      <c r="AG353" s="132"/>
    </row>
    <row r="354" spans="1:33" s="99" customFormat="1" x14ac:dyDescent="0.55000000000000004">
      <c r="A354" s="12" t="str">
        <f>VLOOKUP(B354,[1]матер!$B$4:$K$2150,10,FALSE)</f>
        <v>00-00002083</v>
      </c>
      <c r="B354" s="107" t="s">
        <v>410</v>
      </c>
      <c r="C354" s="100" t="s">
        <v>23</v>
      </c>
      <c r="D354" s="101">
        <v>1</v>
      </c>
      <c r="E354" s="105">
        <v>114000</v>
      </c>
      <c r="F354" s="103">
        <f t="shared" si="45"/>
        <v>102600</v>
      </c>
      <c r="G354" s="102" t="s">
        <v>405</v>
      </c>
      <c r="H354" s="106">
        <v>1.6</v>
      </c>
      <c r="I354" s="106">
        <v>8</v>
      </c>
      <c r="J354" s="106"/>
      <c r="K354" s="104"/>
      <c r="L354" s="145">
        <v>1200</v>
      </c>
      <c r="M354" s="133" t="s">
        <v>405</v>
      </c>
      <c r="N354" s="116">
        <f t="shared" si="30"/>
        <v>74100</v>
      </c>
      <c r="O354" s="137">
        <v>21000</v>
      </c>
      <c r="P354" s="138">
        <v>8500</v>
      </c>
      <c r="Q354" s="132">
        <v>13500</v>
      </c>
      <c r="R354" s="132"/>
      <c r="S354" s="132">
        <v>1.5</v>
      </c>
      <c r="T354" s="132">
        <v>1.5</v>
      </c>
      <c r="U354" s="132">
        <v>2.61</v>
      </c>
      <c r="V354" s="116">
        <f t="shared" si="46"/>
        <v>4</v>
      </c>
      <c r="W354" s="116">
        <f t="shared" si="47"/>
        <v>1.9</v>
      </c>
      <c r="X354" s="116">
        <f>AD354-PI()*((($S354+0.9)/2)^2)/4*$U354/3-PI()*(($S354-0.1)^2)/4*$U354/3-PI()*((($S354+0.3)/2)^2)/4*$U354/3</f>
        <v>6.5454221469241647</v>
      </c>
      <c r="Y354" s="116">
        <f>AE354-PI()*((($S354+0.9)/2)^2)/4*$U354/3-PI()*(($S354-0.1)^2)/4*$U354/3-PI()*((($S354+0.3)/2)^2)/4*$U354/3</f>
        <v>10.930222146924162</v>
      </c>
      <c r="Z354" s="116"/>
      <c r="AA354" s="116"/>
      <c r="AB354" s="116"/>
      <c r="AC354" s="116"/>
      <c r="AD354" s="116">
        <f>(($S354+AD$3*2)*($T354+AD$3*2)*($U354))</f>
        <v>9.4220999999999986</v>
      </c>
      <c r="AE354" s="116">
        <f>(($S354+AE$3*2)*($T354+AE$3*2)*($U354))</f>
        <v>13.806899999999997</v>
      </c>
      <c r="AF354" s="132">
        <v>600</v>
      </c>
      <c r="AG354" s="132"/>
    </row>
    <row r="355" spans="1:33" s="99" customFormat="1" x14ac:dyDescent="0.55000000000000004">
      <c r="A355" s="12" t="str">
        <f>VLOOKUP(B355,[1]матер!$B$4:$K$2150,10,FALSE)</f>
        <v>00-00002084</v>
      </c>
      <c r="B355" s="106" t="s">
        <v>421</v>
      </c>
      <c r="C355" s="100" t="s">
        <v>23</v>
      </c>
      <c r="D355" s="101">
        <v>1</v>
      </c>
      <c r="E355" s="105">
        <v>34900</v>
      </c>
      <c r="F355" s="103">
        <f>D355*E355</f>
        <v>34900</v>
      </c>
      <c r="G355" s="102" t="s">
        <v>425</v>
      </c>
      <c r="H355" s="106">
        <v>0.6</v>
      </c>
      <c r="I355" s="106">
        <v>3</v>
      </c>
      <c r="J355" s="106"/>
      <c r="K355" s="104"/>
      <c r="L355" s="145">
        <v>700</v>
      </c>
      <c r="M355" s="133" t="s">
        <v>425</v>
      </c>
      <c r="N355" s="116">
        <f t="shared" si="30"/>
        <v>24430</v>
      </c>
      <c r="O355" s="137">
        <v>12000</v>
      </c>
      <c r="P355" s="138"/>
      <c r="Q355" s="132"/>
      <c r="R355" s="132">
        <v>3000</v>
      </c>
      <c r="S355" s="132">
        <v>1.2</v>
      </c>
      <c r="T355" s="132">
        <v>1</v>
      </c>
      <c r="U355" s="132">
        <v>1.7</v>
      </c>
      <c r="V355" s="147">
        <f t="shared" ref="V355:V358" si="48">ROUNDUP(S355*T355/(1.2*0.6),0)</f>
        <v>2</v>
      </c>
      <c r="W355" s="116">
        <v>1.2</v>
      </c>
      <c r="X355" s="116">
        <f>AD355-($S355-0.1)*($T355-0.1)*(T355)-(0.9^2)*($U355-$T355)</f>
        <v>2.4750000000000005</v>
      </c>
      <c r="Y355" s="116">
        <f>AE355-($S355-0.1)*($T355-0.1)*(U355)-(0.9^2)*($U355-$T355)</f>
        <v>4.2300000000000004</v>
      </c>
      <c r="Z355" s="116">
        <f>IFERROR(X355/(VLOOKUP($M355,$Y$362:$AA$379,2,FALSE)+VLOOKUP($M355,$Y$362:$AA$379,3,FALSE))*1200*VLOOKUP($M355,$Y$362:$AA$379,2,FALSE),0)</f>
        <v>495.00000000000011</v>
      </c>
      <c r="AA355" s="116">
        <f t="shared" ref="AA355:AA358" si="49">ROUNDUP(Z355/50,0)</f>
        <v>10</v>
      </c>
      <c r="AB355" s="116">
        <f>IFERROR(Y355/(VLOOKUP($M355,$Y$362:$AA$379,2,FALSE)+VLOOKUP($M355,$Y$362:$AA$379,3,FALSE))*1200*VLOOKUP($M355,$Y$362:$AA$379,2,FALSE),0)</f>
        <v>846.00000000000011</v>
      </c>
      <c r="AC355" s="116">
        <f t="shared" ref="AC355:AC358" si="50">ROUNDUP(AB355/50,0)</f>
        <v>17</v>
      </c>
      <c r="AD355" s="116">
        <f>(($S355+AD$3*2)*($T355+AD$3*2)*($U355+0.1))</f>
        <v>4.032</v>
      </c>
      <c r="AE355" s="116">
        <f>(($S355+AE$3*2)*($T355+AE$3*2)*($U355+0.1))</f>
        <v>6.48</v>
      </c>
      <c r="AF355" s="132">
        <v>500</v>
      </c>
      <c r="AG355" s="132"/>
    </row>
    <row r="356" spans="1:33" s="99" customFormat="1" x14ac:dyDescent="0.55000000000000004">
      <c r="A356" s="12" t="str">
        <f>VLOOKUP(B356,[1]матер!$B$4:$K$2150,10,FALSE)</f>
        <v>00-00002085</v>
      </c>
      <c r="B356" s="109" t="s">
        <v>422</v>
      </c>
      <c r="C356" s="100" t="s">
        <v>23</v>
      </c>
      <c r="D356" s="101">
        <v>1</v>
      </c>
      <c r="E356" s="105">
        <v>50500</v>
      </c>
      <c r="F356" s="103">
        <f t="shared" ref="F356:F358" si="51">D356*E356</f>
        <v>50500</v>
      </c>
      <c r="G356" s="102" t="s">
        <v>425</v>
      </c>
      <c r="H356" s="106">
        <v>0.8</v>
      </c>
      <c r="I356" s="106">
        <v>4</v>
      </c>
      <c r="J356" s="106"/>
      <c r="K356" s="104"/>
      <c r="L356" s="145">
        <v>700</v>
      </c>
      <c r="M356" s="133" t="s">
        <v>425</v>
      </c>
      <c r="N356" s="116">
        <f t="shared" si="30"/>
        <v>35350</v>
      </c>
      <c r="O356" s="137">
        <v>16000</v>
      </c>
      <c r="P356" s="138"/>
      <c r="Q356" s="132"/>
      <c r="R356" s="132">
        <v>5000</v>
      </c>
      <c r="S356" s="132">
        <v>1.8</v>
      </c>
      <c r="T356" s="132">
        <v>1.2</v>
      </c>
      <c r="U356" s="132">
        <v>1.7</v>
      </c>
      <c r="V356" s="147">
        <f t="shared" si="48"/>
        <v>3</v>
      </c>
      <c r="W356" s="116">
        <v>2</v>
      </c>
      <c r="X356" s="116">
        <f>AD356-($S356-0.1)*($T356-0.1)*(T356)-(0.9^2)*($U356-$T356)</f>
        <v>3.6870000000000021</v>
      </c>
      <c r="Y356" s="116">
        <f>AE356-($S356-0.1)*($T356-0.1)*(U356)-(0.9^2)*($U356-$T356)</f>
        <v>5.7760000000000016</v>
      </c>
      <c r="Z356" s="116">
        <f>IFERROR(X356/(VLOOKUP($M356,$Y$362:$AA$379,2,FALSE)+VLOOKUP($M356,$Y$362:$AA$379,3,FALSE))*1200*VLOOKUP($M356,$Y$362:$AA$379,2,FALSE),0)</f>
        <v>737.40000000000043</v>
      </c>
      <c r="AA356" s="116">
        <f t="shared" si="49"/>
        <v>15</v>
      </c>
      <c r="AB356" s="116">
        <f>IFERROR(Y356/(VLOOKUP($M356,$Y$362:$AA$379,2,FALSE)+VLOOKUP($M356,$Y$362:$AA$379,3,FALSE))*1200*VLOOKUP($M356,$Y$362:$AA$379,2,FALSE),0)</f>
        <v>1155.2000000000003</v>
      </c>
      <c r="AC356" s="116">
        <f t="shared" si="50"/>
        <v>24</v>
      </c>
      <c r="AD356" s="116">
        <f>(($S356+AD$3*2)*($T356+AD$3*2)*($U356+0.1))</f>
        <v>6.3360000000000012</v>
      </c>
      <c r="AE356" s="116">
        <f>(($S356+AE$3*2)*($T356+AE$3*2)*($U356+0.1))</f>
        <v>9.3600000000000012</v>
      </c>
      <c r="AF356" s="132">
        <v>500</v>
      </c>
      <c r="AG356" s="132"/>
    </row>
    <row r="357" spans="1:33" s="99" customFormat="1" x14ac:dyDescent="0.55000000000000004">
      <c r="A357" s="12" t="str">
        <f>VLOOKUP(B357,[1]матер!$B$4:$K$2150,10,FALSE)</f>
        <v>00-00002086</v>
      </c>
      <c r="B357" s="109" t="s">
        <v>423</v>
      </c>
      <c r="C357" s="100" t="s">
        <v>23</v>
      </c>
      <c r="D357" s="101">
        <v>1</v>
      </c>
      <c r="E357" s="105">
        <v>58300</v>
      </c>
      <c r="F357" s="103">
        <f t="shared" si="51"/>
        <v>58300</v>
      </c>
      <c r="G357" s="102" t="s">
        <v>425</v>
      </c>
      <c r="H357" s="106">
        <v>1</v>
      </c>
      <c r="I357" s="106">
        <v>5</v>
      </c>
      <c r="J357" s="106"/>
      <c r="K357" s="104"/>
      <c r="L357" s="145">
        <v>700</v>
      </c>
      <c r="M357" s="133" t="s">
        <v>425</v>
      </c>
      <c r="N357" s="116">
        <f t="shared" si="30"/>
        <v>40810</v>
      </c>
      <c r="O357" s="137">
        <v>18000</v>
      </c>
      <c r="P357" s="138"/>
      <c r="Q357" s="132"/>
      <c r="R357" s="132">
        <v>5000</v>
      </c>
      <c r="S357" s="132">
        <v>2.0299999999999998</v>
      </c>
      <c r="T357" s="132">
        <v>1.2</v>
      </c>
      <c r="U357" s="132">
        <v>1.85</v>
      </c>
      <c r="V357" s="147">
        <f t="shared" si="48"/>
        <v>4</v>
      </c>
      <c r="W357" s="116">
        <v>2.5</v>
      </c>
      <c r="X357" s="116">
        <f>AD357-($S357-0.1)*($T357-0.1)*(T357)-(0.9^2)*($U357-$T357)</f>
        <v>4.5075000000000012</v>
      </c>
      <c r="Y357" s="116">
        <f>AE357-($S357-0.1)*($T357-0.1)*(U357)-(0.9^2)*($U357-$T357)</f>
        <v>6.5829500000000021</v>
      </c>
      <c r="Z357" s="116">
        <f>IFERROR(X357/(VLOOKUP($M357,$Y$362:$AA$379,2,FALSE)+VLOOKUP($M357,$Y$362:$AA$379,3,FALSE))*1200*VLOOKUP($M357,$Y$362:$AA$379,2,FALSE),0)</f>
        <v>901.50000000000023</v>
      </c>
      <c r="AA357" s="116">
        <f t="shared" si="49"/>
        <v>19</v>
      </c>
      <c r="AB357" s="116">
        <f>IFERROR(Y357/(VLOOKUP($M357,$Y$362:$AA$379,2,FALSE)+VLOOKUP($M357,$Y$362:$AA$379,3,FALSE))*1200*VLOOKUP($M357,$Y$362:$AA$379,2,FALSE),0)</f>
        <v>1316.5900000000004</v>
      </c>
      <c r="AC357" s="116">
        <f t="shared" si="50"/>
        <v>27</v>
      </c>
      <c r="AD357" s="116">
        <f>(($S357+AD$3*2)*($T357+AD$3*2)*($U357+0.1))</f>
        <v>7.5816000000000008</v>
      </c>
      <c r="AE357" s="116">
        <f>(($S357+AE$3*2)*($T357+AE$3*2)*($U357+0.1))</f>
        <v>11.037000000000001</v>
      </c>
      <c r="AF357" s="132">
        <v>500</v>
      </c>
      <c r="AG357" s="132"/>
    </row>
    <row r="358" spans="1:33" s="99" customFormat="1" x14ac:dyDescent="0.55000000000000004">
      <c r="A358" s="12" t="str">
        <f>VLOOKUP(B358,[1]матер!$B$4:$K$2150,10,FALSE)</f>
        <v>00-00002087</v>
      </c>
      <c r="B358" s="109" t="s">
        <v>424</v>
      </c>
      <c r="C358" s="100" t="s">
        <v>23</v>
      </c>
      <c r="D358" s="101">
        <v>1</v>
      </c>
      <c r="E358" s="105">
        <v>75000</v>
      </c>
      <c r="F358" s="103">
        <f t="shared" si="51"/>
        <v>75000</v>
      </c>
      <c r="G358" s="102" t="s">
        <v>425</v>
      </c>
      <c r="H358" s="106">
        <v>1.2</v>
      </c>
      <c r="I358" s="106">
        <v>6</v>
      </c>
      <c r="J358" s="106"/>
      <c r="K358" s="104"/>
      <c r="L358" s="145">
        <v>700</v>
      </c>
      <c r="M358" s="133" t="s">
        <v>425</v>
      </c>
      <c r="N358" s="116">
        <f t="shared" si="30"/>
        <v>52500</v>
      </c>
      <c r="O358" s="137">
        <v>19000</v>
      </c>
      <c r="P358" s="138"/>
      <c r="Q358" s="132"/>
      <c r="R358" s="132">
        <v>5000</v>
      </c>
      <c r="S358" s="132">
        <v>2.2000000000000002</v>
      </c>
      <c r="T358" s="132">
        <v>1.2</v>
      </c>
      <c r="U358" s="132">
        <v>2</v>
      </c>
      <c r="V358" s="147">
        <f t="shared" si="48"/>
        <v>4</v>
      </c>
      <c r="W358" s="116">
        <v>3</v>
      </c>
      <c r="X358" s="116">
        <f>AD358-($S358-0.1)*($T358-0.1)*(T358)-(0.9^2)*($U358-$T358)</f>
        <v>5.3160000000000007</v>
      </c>
      <c r="Y358" s="116">
        <f>AE358-($S358-0.1)*($T358-0.1)*(U358)-(0.9^2)*($U358-$T358)</f>
        <v>7.3320000000000025</v>
      </c>
      <c r="Z358" s="116">
        <f>IFERROR(X358/(VLOOKUP($M358,$Y$362:$AA$379,2,FALSE)+VLOOKUP($M358,$Y$362:$AA$379,3,FALSE))*1200*VLOOKUP($M358,$Y$362:$AA$379,2,FALSE),0)</f>
        <v>1063.2</v>
      </c>
      <c r="AA358" s="116">
        <f t="shared" si="49"/>
        <v>22</v>
      </c>
      <c r="AB358" s="116">
        <f>IFERROR(Y358/(VLOOKUP($M358,$Y$362:$AA$379,2,FALSE)+VLOOKUP($M358,$Y$362:$AA$379,3,FALSE))*1200*VLOOKUP($M358,$Y$362:$AA$379,2,FALSE),0)</f>
        <v>1466.4000000000005</v>
      </c>
      <c r="AC358" s="116">
        <f t="shared" si="50"/>
        <v>30</v>
      </c>
      <c r="AD358" s="116">
        <f>(($S358+AD$3*2)*($T358+AD$3*2)*($U358+0.1))</f>
        <v>8.7360000000000007</v>
      </c>
      <c r="AE358" s="116">
        <f>(($S358+AE$3*2)*($T358+AE$3*2)*($U358+0.1))</f>
        <v>12.600000000000001</v>
      </c>
      <c r="AF358" s="132">
        <v>500</v>
      </c>
      <c r="AG358" s="132"/>
    </row>
    <row r="359" spans="1:33" s="99" customFormat="1" ht="9" customHeight="1" x14ac:dyDescent="0.55000000000000004">
      <c r="A359" s="110"/>
      <c r="B359" s="111"/>
      <c r="C359" s="112"/>
      <c r="D359" s="113"/>
      <c r="E359" s="114"/>
      <c r="F359" s="114"/>
      <c r="G359" s="114"/>
      <c r="H359" s="111"/>
      <c r="I359" s="111"/>
      <c r="J359" s="111"/>
      <c r="K359" s="111"/>
      <c r="L359" s="150"/>
      <c r="M359" s="151"/>
      <c r="N359" s="150"/>
      <c r="O359" s="152"/>
      <c r="P359" s="152"/>
      <c r="Q359" s="152"/>
      <c r="R359" s="152"/>
      <c r="S359" s="152"/>
      <c r="T359" s="152"/>
      <c r="U359" s="152"/>
      <c r="V359" s="150"/>
      <c r="W359" s="150"/>
      <c r="X359" s="150"/>
      <c r="Y359" s="150"/>
      <c r="Z359" s="150"/>
      <c r="AA359" s="150"/>
      <c r="AB359" s="150"/>
      <c r="AC359" s="150"/>
      <c r="AD359" s="150"/>
      <c r="AE359" s="150"/>
      <c r="AF359" s="152"/>
      <c r="AG359" s="152"/>
    </row>
    <row r="360" spans="1:33" s="61" customFormat="1" x14ac:dyDescent="0.55000000000000004">
      <c r="A360" s="23"/>
      <c r="B360" s="93"/>
      <c r="C360" s="97"/>
      <c r="D360" s="93"/>
      <c r="E360" s="95"/>
      <c r="F360" s="95"/>
      <c r="G360" s="95"/>
      <c r="H360" s="95"/>
      <c r="I360" s="95"/>
      <c r="J360" s="95"/>
      <c r="K360" s="98"/>
      <c r="L360" s="153"/>
      <c r="M360" s="154"/>
      <c r="N360" s="155"/>
      <c r="O360" s="153"/>
      <c r="P360" s="153"/>
      <c r="Q360" s="153"/>
      <c r="R360" s="153"/>
      <c r="S360" s="153"/>
      <c r="T360" s="153"/>
      <c r="U360" s="153"/>
      <c r="V360" s="155"/>
      <c r="W360" s="155"/>
      <c r="X360" s="155"/>
      <c r="Y360" s="155"/>
      <c r="Z360" s="155"/>
      <c r="AA360" s="155"/>
      <c r="AB360" s="156"/>
      <c r="AC360" s="156"/>
      <c r="AD360" s="156"/>
      <c r="AE360" s="156"/>
      <c r="AF360" s="157"/>
      <c r="AG360" s="157"/>
    </row>
    <row r="361" spans="1:33" x14ac:dyDescent="0.55000000000000004">
      <c r="B361" s="96" t="s">
        <v>203</v>
      </c>
      <c r="C361" s="94"/>
      <c r="D361" s="94"/>
      <c r="E361" s="94"/>
      <c r="F361" s="94"/>
      <c r="G361" s="94"/>
      <c r="H361" s="94"/>
      <c r="I361" s="94"/>
      <c r="J361" s="94"/>
      <c r="K361" s="94"/>
      <c r="L361" s="158"/>
      <c r="M361" s="158"/>
      <c r="N361" s="158"/>
      <c r="O361" s="158"/>
      <c r="P361" s="158"/>
      <c r="Q361" s="158"/>
      <c r="R361" s="158"/>
      <c r="S361" s="158"/>
      <c r="T361" s="158"/>
      <c r="U361" s="158"/>
      <c r="V361" s="158"/>
      <c r="W361" s="158"/>
      <c r="X361" s="158"/>
      <c r="Y361" s="159" t="s">
        <v>274</v>
      </c>
      <c r="Z361" s="159" t="s">
        <v>14</v>
      </c>
      <c r="AA361" s="159" t="s">
        <v>116</v>
      </c>
      <c r="AB361" s="160"/>
      <c r="AC361" s="160"/>
    </row>
    <row r="362" spans="1:33" x14ac:dyDescent="0.55000000000000004">
      <c r="B362" s="115" t="s">
        <v>153</v>
      </c>
      <c r="C362" s="22">
        <v>0.7</v>
      </c>
      <c r="T362" s="117">
        <f>IFERROR(VLOOKUP($M208,$Y$362:$AA$379,2,FALSE),0)</f>
        <v>0</v>
      </c>
      <c r="Y362" s="161" t="s">
        <v>155</v>
      </c>
      <c r="Z362" s="116">
        <v>1</v>
      </c>
      <c r="AA362" s="116">
        <v>15</v>
      </c>
      <c r="AB362" s="156"/>
      <c r="AC362" s="156"/>
    </row>
    <row r="363" spans="1:33" x14ac:dyDescent="0.55000000000000004">
      <c r="B363" s="115" t="s">
        <v>154</v>
      </c>
      <c r="C363" s="22">
        <v>0.65</v>
      </c>
      <c r="Y363" s="133" t="s">
        <v>404</v>
      </c>
      <c r="Z363" s="116">
        <v>1</v>
      </c>
      <c r="AA363" s="116">
        <v>5</v>
      </c>
      <c r="AB363" s="156"/>
      <c r="AC363" s="156"/>
    </row>
    <row r="364" spans="1:33" x14ac:dyDescent="0.55000000000000004">
      <c r="B364" s="115" t="s">
        <v>59</v>
      </c>
      <c r="C364" s="22">
        <f>0.8*0.55</f>
        <v>0.44000000000000006</v>
      </c>
      <c r="Y364" s="161" t="s">
        <v>425</v>
      </c>
      <c r="Z364" s="116">
        <v>1</v>
      </c>
      <c r="AA364" s="116">
        <v>5</v>
      </c>
      <c r="AB364" s="156"/>
      <c r="AC364" s="156"/>
    </row>
    <row r="365" spans="1:33" x14ac:dyDescent="0.55000000000000004">
      <c r="B365" s="115" t="s">
        <v>155</v>
      </c>
      <c r="C365" s="22">
        <v>0.5</v>
      </c>
      <c r="Y365" s="161" t="s">
        <v>20</v>
      </c>
      <c r="Z365" s="116">
        <v>0</v>
      </c>
      <c r="AA365" s="116">
        <v>0</v>
      </c>
      <c r="AB365" s="156"/>
      <c r="AC365" s="156"/>
    </row>
    <row r="366" spans="1:33" x14ac:dyDescent="0.55000000000000004">
      <c r="B366" s="115" t="s">
        <v>156</v>
      </c>
      <c r="C366" s="22">
        <v>0.65</v>
      </c>
      <c r="Y366" s="161" t="s">
        <v>273</v>
      </c>
      <c r="Z366" s="116">
        <v>1</v>
      </c>
      <c r="AA366" s="116">
        <v>10</v>
      </c>
      <c r="AB366" s="156"/>
      <c r="AC366" s="156"/>
    </row>
    <row r="367" spans="1:33" x14ac:dyDescent="0.55000000000000004">
      <c r="B367" s="115" t="s">
        <v>17</v>
      </c>
      <c r="C367" s="22">
        <v>0.7</v>
      </c>
      <c r="Y367" s="161" t="s">
        <v>19</v>
      </c>
      <c r="Z367" s="116">
        <v>0</v>
      </c>
      <c r="AA367" s="116">
        <v>0</v>
      </c>
    </row>
    <row r="368" spans="1:33" x14ac:dyDescent="0.55000000000000004">
      <c r="B368" s="115" t="s">
        <v>157</v>
      </c>
      <c r="C368" s="22">
        <f>1-0.18</f>
        <v>0.82000000000000006</v>
      </c>
      <c r="Y368" s="161" t="s">
        <v>21</v>
      </c>
      <c r="Z368" s="116">
        <v>1</v>
      </c>
      <c r="AA368" s="116">
        <v>5</v>
      </c>
    </row>
    <row r="369" spans="2:33" x14ac:dyDescent="0.55000000000000004">
      <c r="B369" s="115" t="s">
        <v>158</v>
      </c>
      <c r="C369" s="22">
        <f>1-23%</f>
        <v>0.77</v>
      </c>
      <c r="Y369" s="156"/>
      <c r="Z369" s="156"/>
      <c r="AA369" s="156"/>
    </row>
    <row r="370" spans="2:33" x14ac:dyDescent="0.55000000000000004">
      <c r="B370" s="115" t="s">
        <v>159</v>
      </c>
      <c r="C370" s="22">
        <v>0.7</v>
      </c>
      <c r="Y370" s="162"/>
      <c r="Z370" s="156"/>
      <c r="AA370" s="156"/>
    </row>
    <row r="371" spans="2:33" x14ac:dyDescent="0.55000000000000004">
      <c r="B371" s="115" t="s">
        <v>20</v>
      </c>
      <c r="C371" s="22">
        <v>0.7</v>
      </c>
      <c r="Y371" s="156"/>
      <c r="Z371" s="156"/>
      <c r="AA371" s="156"/>
    </row>
    <row r="372" spans="2:33" x14ac:dyDescent="0.55000000000000004">
      <c r="B372" s="115" t="s">
        <v>160</v>
      </c>
      <c r="C372" s="22">
        <f>1-34%</f>
        <v>0.65999999999999992</v>
      </c>
      <c r="Y372" s="162"/>
      <c r="Z372" s="156"/>
      <c r="AA372" s="156"/>
    </row>
    <row r="373" spans="2:33" x14ac:dyDescent="0.55000000000000004">
      <c r="B373" s="115" t="s">
        <v>161</v>
      </c>
      <c r="C373" s="22">
        <v>0.7</v>
      </c>
      <c r="Y373" s="162"/>
      <c r="Z373" s="156"/>
      <c r="AA373" s="156"/>
    </row>
    <row r="374" spans="2:33" s="61" customFormat="1" x14ac:dyDescent="0.55000000000000004">
      <c r="B374" s="115" t="s">
        <v>273</v>
      </c>
      <c r="C374" s="22">
        <v>0.7</v>
      </c>
      <c r="H374" s="71"/>
      <c r="J374" s="71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56"/>
      <c r="Z374" s="156"/>
      <c r="AA374" s="156"/>
      <c r="AB374" s="117"/>
      <c r="AC374" s="117"/>
      <c r="AD374" s="117"/>
      <c r="AE374" s="117"/>
      <c r="AF374" s="117"/>
      <c r="AG374" s="117"/>
    </row>
    <row r="375" spans="2:33" s="13" customFormat="1" x14ac:dyDescent="0.55000000000000004">
      <c r="B375" s="115" t="s">
        <v>405</v>
      </c>
      <c r="C375" s="22">
        <f>1-0.35</f>
        <v>0.65</v>
      </c>
      <c r="H375" s="71"/>
      <c r="J375" s="71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62"/>
      <c r="Z375" s="156"/>
      <c r="AA375" s="156"/>
      <c r="AB375" s="117"/>
      <c r="AC375" s="117"/>
      <c r="AD375" s="117"/>
      <c r="AE375" s="117"/>
      <c r="AF375" s="117"/>
      <c r="AG375" s="117"/>
    </row>
    <row r="376" spans="2:33" s="13" customFormat="1" x14ac:dyDescent="0.55000000000000004">
      <c r="B376" s="115" t="s">
        <v>404</v>
      </c>
      <c r="C376" s="22">
        <v>0.7</v>
      </c>
      <c r="H376" s="71"/>
      <c r="J376" s="71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56"/>
      <c r="Z376" s="156"/>
      <c r="AA376" s="156"/>
      <c r="AB376" s="117"/>
      <c r="AC376" s="117"/>
      <c r="AD376" s="117"/>
      <c r="AE376" s="117"/>
      <c r="AF376" s="117"/>
      <c r="AG376" s="117"/>
    </row>
    <row r="377" spans="2:33" s="108" customFormat="1" x14ac:dyDescent="0.55000000000000004">
      <c r="B377" s="115" t="s">
        <v>425</v>
      </c>
      <c r="C377" s="22">
        <v>0.7</v>
      </c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56"/>
      <c r="Z377" s="156"/>
      <c r="AA377" s="156"/>
      <c r="AB377" s="117"/>
      <c r="AC377" s="117"/>
      <c r="AD377" s="117"/>
      <c r="AE377" s="117"/>
      <c r="AF377" s="117"/>
      <c r="AG377" s="117"/>
    </row>
    <row r="378" spans="2:33" s="13" customFormat="1" x14ac:dyDescent="0.55000000000000004">
      <c r="B378" s="115" t="s">
        <v>21</v>
      </c>
      <c r="C378" s="22">
        <v>0.7</v>
      </c>
      <c r="H378" s="71"/>
      <c r="J378" s="71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  <c r="AG378" s="117"/>
    </row>
  </sheetData>
  <autoFilter ref="A3:AF358">
    <sortState ref="A212:AF277">
      <sortCondition ref="A3:A358"/>
    </sortState>
  </autoFilter>
  <mergeCells count="5">
    <mergeCell ref="X1:Y1"/>
    <mergeCell ref="AD1:AE1"/>
    <mergeCell ref="Z1:AC1"/>
    <mergeCell ref="Z2:AA2"/>
    <mergeCell ref="AB2:AC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Анастсия</cp:lastModifiedBy>
  <dcterms:created xsi:type="dcterms:W3CDTF">2018-02-09T13:16:44Z</dcterms:created>
  <dcterms:modified xsi:type="dcterms:W3CDTF">2018-09-14T02:28:21Z</dcterms:modified>
</cp:coreProperties>
</file>