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C01DC99-6482-4CC4-AD26-E470C66AA932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1" sheetId="1" r:id="rId1"/>
    <sheet name="Задание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2" l="1"/>
  <c r="C51" i="2"/>
  <c r="E48" i="2"/>
  <c r="E47" i="2"/>
  <c r="E39" i="2"/>
  <c r="E40" i="2"/>
  <c r="E41" i="2"/>
  <c r="E42" i="2"/>
  <c r="E43" i="2"/>
  <c r="E44" i="2"/>
  <c r="E45" i="2"/>
  <c r="E46" i="2"/>
  <c r="E38" i="2"/>
  <c r="D48" i="2"/>
  <c r="C48" i="2"/>
  <c r="D47" i="2"/>
  <c r="D39" i="2"/>
  <c r="D40" i="2"/>
  <c r="D41" i="2"/>
  <c r="D42" i="2"/>
  <c r="D43" i="2"/>
  <c r="D44" i="2"/>
  <c r="D45" i="2"/>
  <c r="D46" i="2"/>
  <c r="D38" i="2"/>
  <c r="C47" i="2"/>
  <c r="B48" i="2"/>
  <c r="B47" i="2"/>
  <c r="D34" i="2"/>
  <c r="H31" i="2"/>
  <c r="H24" i="2"/>
  <c r="H25" i="2"/>
  <c r="H26" i="2"/>
  <c r="H27" i="2"/>
  <c r="H28" i="2"/>
  <c r="H29" i="2"/>
  <c r="H30" i="2"/>
  <c r="H23" i="2"/>
  <c r="G31" i="2"/>
  <c r="G24" i="2"/>
  <c r="G25" i="2"/>
  <c r="G26" i="2"/>
  <c r="G27" i="2"/>
  <c r="G28" i="2"/>
  <c r="G29" i="2"/>
  <c r="G30" i="2"/>
  <c r="G23" i="2"/>
  <c r="F31" i="2"/>
  <c r="F24" i="2"/>
  <c r="F25" i="2"/>
  <c r="F26" i="2"/>
  <c r="F27" i="2"/>
  <c r="F28" i="2"/>
  <c r="F29" i="2"/>
  <c r="F30" i="2"/>
  <c r="F23" i="2"/>
  <c r="E24" i="2"/>
  <c r="E25" i="2"/>
  <c r="E26" i="2"/>
  <c r="E27" i="2"/>
  <c r="E28" i="2"/>
  <c r="E29" i="2"/>
  <c r="E30" i="2"/>
  <c r="E23" i="2"/>
  <c r="D24" i="2"/>
  <c r="D25" i="2"/>
  <c r="D26" i="2"/>
  <c r="D27" i="2"/>
  <c r="D28" i="2"/>
  <c r="D29" i="2"/>
  <c r="D30" i="2"/>
  <c r="D23" i="2"/>
  <c r="B34" i="2"/>
  <c r="C31" i="2"/>
  <c r="C34" i="2" s="1"/>
  <c r="B31" i="2"/>
  <c r="H31" i="1"/>
  <c r="H29" i="1"/>
  <c r="H30" i="1"/>
  <c r="H28" i="1"/>
  <c r="G31" i="1"/>
  <c r="G30" i="1"/>
  <c r="G29" i="1"/>
  <c r="G28" i="1"/>
  <c r="E30" i="1"/>
  <c r="E29" i="1"/>
  <c r="F29" i="1" s="1"/>
  <c r="E28" i="1"/>
  <c r="E31" i="1" s="1"/>
  <c r="D30" i="1"/>
  <c r="F30" i="1" s="1"/>
  <c r="D29" i="1"/>
  <c r="D28" i="1"/>
  <c r="D31" i="1" s="1"/>
  <c r="C30" i="1"/>
  <c r="B30" i="1"/>
  <c r="C29" i="1"/>
  <c r="B29" i="1"/>
  <c r="C28" i="1"/>
  <c r="B28" i="1"/>
  <c r="C21" i="1"/>
  <c r="C20" i="1"/>
  <c r="F28" i="1" l="1"/>
  <c r="F31" i="1" s="1"/>
  <c r="C22" i="1"/>
  <c r="G21" i="1" s="1"/>
  <c r="F22" i="1" s="1"/>
  <c r="G22" i="1" s="1"/>
  <c r="F23" i="1" s="1"/>
  <c r="G23" i="1" s="1"/>
  <c r="F21" i="1"/>
</calcChain>
</file>

<file path=xl/sharedStrings.xml><?xml version="1.0" encoding="utf-8"?>
<sst xmlns="http://schemas.openxmlformats.org/spreadsheetml/2006/main" count="54" uniqueCount="43">
  <si>
    <t>№предприятия</t>
  </si>
  <si>
    <t>Фонд зп, млн.руб</t>
  </si>
  <si>
    <t>1)</t>
  </si>
  <si>
    <t>xmax=</t>
  </si>
  <si>
    <t>xmin=</t>
  </si>
  <si>
    <t>№инт.</t>
  </si>
  <si>
    <t>нижняя граница</t>
  </si>
  <si>
    <t>верхняя граница</t>
  </si>
  <si>
    <t>2-3)</t>
  </si>
  <si>
    <t>№инт</t>
  </si>
  <si>
    <t>число предприятий</t>
  </si>
  <si>
    <t>объем продукции</t>
  </si>
  <si>
    <t>фонд заработной платы</t>
  </si>
  <si>
    <t>общ</t>
  </si>
  <si>
    <t>ср</t>
  </si>
  <si>
    <t>всего</t>
  </si>
  <si>
    <t xml:space="preserve">Группы предприятий </t>
  </si>
  <si>
    <t>интервал</t>
  </si>
  <si>
    <t>Объем продукции</t>
  </si>
  <si>
    <t>Вывод:</t>
  </si>
  <si>
    <t>Валовый сбор</t>
  </si>
  <si>
    <t>Год</t>
  </si>
  <si>
    <t>Таким образом, имеется прямая зависимость между объемом выработанной продукции и фондом заработной платы. В группе с самым низким показателем объема выработанной продукции  – 146,3 млн.руб. фонд  заработной платы так же самый низкий и составляет в среднем 23,98 млн.руб. В группе с самым высоким показателем объема выработанной продукции – 374,47 млн.руб. наблюдается и самый высокий уровень фонда заработной платы – 52,63 млн. руб. Таким образом рост объема выработанной продукции в 374,47/146,3=2,56 раз приводит к увеличению фонда заработной платы  в  52,63/23,98=2,19 раза. Следовательно, можно сделать предположение о пропорциональном увеличении фонда заработной платы в зависимости от роста объема продукции.</t>
  </si>
  <si>
    <t>t</t>
  </si>
  <si>
    <t>Yt</t>
  </si>
  <si>
    <t>yt</t>
  </si>
  <si>
    <r>
      <t>y</t>
    </r>
    <r>
      <rPr>
        <vertAlign val="subscript"/>
        <sz val="12"/>
        <color theme="1"/>
        <rFont val="Times New Roman"/>
        <family val="1"/>
        <charset val="204"/>
      </rPr>
      <t xml:space="preserve">t -1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 xml:space="preserve">2 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</si>
  <si>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 xml:space="preserve">t 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 xml:space="preserve">1   </t>
    </r>
  </si>
  <si>
    <r>
      <t>(y</t>
    </r>
    <r>
      <rPr>
        <vertAlign val="subscript"/>
        <sz val="12"/>
        <color theme="1"/>
        <rFont val="Times New Roman"/>
        <family val="1"/>
        <charset val="204"/>
      </rPr>
      <t xml:space="preserve">t 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)* (y</t>
    </r>
    <r>
      <rPr>
        <vertAlign val="subscript"/>
        <sz val="12"/>
        <color theme="1"/>
        <rFont val="Times New Roman"/>
        <family val="1"/>
        <charset val="204"/>
      </rPr>
      <t xml:space="preserve">t -1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 xml:space="preserve">2 </t>
    </r>
    <r>
      <rPr>
        <sz val="12"/>
        <color theme="1"/>
        <rFont val="Times New Roman"/>
        <family val="1"/>
        <charset val="204"/>
      </rPr>
      <t>)</t>
    </r>
  </si>
  <si>
    <r>
      <t>(y</t>
    </r>
    <r>
      <rPr>
        <vertAlign val="subscript"/>
        <sz val="12"/>
        <color theme="1"/>
        <rFont val="Times New Roman"/>
        <family val="1"/>
        <charset val="204"/>
      </rPr>
      <t xml:space="preserve">t 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</si>
  <si>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сумма</t>
  </si>
  <si>
    <t>-</t>
  </si>
  <si>
    <t xml:space="preserve"> y1   </t>
  </si>
  <si>
    <t>y2</t>
  </si>
  <si>
    <t>yt-1</t>
  </si>
  <si>
    <r>
      <t>(y</t>
    </r>
    <r>
      <rPr>
        <vertAlign val="subscript"/>
        <sz val="12"/>
        <color theme="1"/>
        <rFont val="Times New Roman"/>
        <family val="1"/>
        <charset val="204"/>
      </rPr>
      <t xml:space="preserve">t -1 </t>
    </r>
    <r>
      <rPr>
        <sz val="12"/>
        <color theme="1"/>
        <rFont val="Times New Roman"/>
        <family val="1"/>
        <charset val="204"/>
      </rPr>
      <t>- y</t>
    </r>
    <r>
      <rPr>
        <vertAlign val="subscript"/>
        <sz val="12"/>
        <color theme="1"/>
        <rFont val="Times New Roman"/>
        <family val="1"/>
        <charset val="204"/>
      </rPr>
      <t xml:space="preserve">2 </t>
    </r>
    <r>
      <rPr>
        <sz val="12"/>
        <color theme="1"/>
        <rFont val="Times New Roman"/>
        <family val="1"/>
        <charset val="204"/>
      </rPr>
      <t>)^2</t>
    </r>
    <r>
      <rPr>
        <vertAlign val="subscript"/>
        <sz val="12"/>
        <color theme="1"/>
        <rFont val="Times New Roman"/>
        <family val="1"/>
        <charset val="204"/>
      </rPr>
      <t xml:space="preserve"> </t>
    </r>
  </si>
  <si>
    <t>r1</t>
  </si>
  <si>
    <t>№</t>
  </si>
  <si>
    <t>ср.знач</t>
  </si>
  <si>
    <t>t^2</t>
  </si>
  <si>
    <t>a</t>
  </si>
  <si>
    <t>b</t>
  </si>
  <si>
    <t xml:space="preserve">в среднем ежегодно валовой сбор винограда во всех категориях хозяйств за 1992 – 2000 г.г. снижался на 10, 85 тыс. тонн.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</si>
</sst>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2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временного ряда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Задание2!$B$1:$J$1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Задание2!$B$2:$J$2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B-40FD-BAC9-614D044C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89696"/>
        <c:axId val="537490024"/>
      </c:scatterChart>
      <c:valAx>
        <c:axId val="537489696"/>
        <c:scaling>
          <c:orientation val="minMax"/>
          <c:min val="19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490024"/>
        <c:crosses val="autoZero"/>
        <c:crossBetween val="midCat"/>
      </c:valAx>
      <c:valAx>
        <c:axId val="5374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4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0</xdr:rowOff>
    </xdr:from>
    <xdr:to>
      <xdr:col>8</xdr:col>
      <xdr:colOff>312420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4078AA-99E2-4819-9410-B12F089C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20</xdr:row>
      <xdr:rowOff>30480</xdr:rowOff>
    </xdr:from>
    <xdr:to>
      <xdr:col>4</xdr:col>
      <xdr:colOff>632460</xdr:colOff>
      <xdr:row>20</xdr:row>
      <xdr:rowOff>30480</xdr:rowOff>
    </xdr:to>
    <xdr:sp macro="" textlink="">
      <xdr:nvSpPr>
        <xdr:cNvPr id="2049" name="Line 4">
          <a:extLst>
            <a:ext uri="{FF2B5EF4-FFF2-40B4-BE49-F238E27FC236}">
              <a16:creationId xmlns:a16="http://schemas.microsoft.com/office/drawing/2014/main" id="{DDC44B32-9266-4BF2-A7E6-DC2B276C1F6F}"/>
            </a:ext>
          </a:extLst>
        </xdr:cNvPr>
        <xdr:cNvSpPr>
          <a:spLocks noChangeShapeType="1"/>
        </xdr:cNvSpPr>
      </xdr:nvSpPr>
      <xdr:spPr bwMode="auto">
        <a:xfrm>
          <a:off x="3192780" y="3688080"/>
          <a:ext cx="1905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342900</xdr:colOff>
      <xdr:row>20</xdr:row>
      <xdr:rowOff>38100</xdr:rowOff>
    </xdr:from>
    <xdr:to>
      <xdr:col>3</xdr:col>
      <xdr:colOff>480060</xdr:colOff>
      <xdr:row>20</xdr:row>
      <xdr:rowOff>38100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B5E48A2-1FEA-4A41-9D09-316D257EFE88}"/>
            </a:ext>
          </a:extLst>
        </xdr:cNvPr>
        <xdr:cNvSpPr>
          <a:spLocks noChangeShapeType="1"/>
        </xdr:cNvSpPr>
      </xdr:nvSpPr>
      <xdr:spPr bwMode="auto">
        <a:xfrm>
          <a:off x="1874520" y="3695700"/>
          <a:ext cx="13716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20</xdr:row>
      <xdr:rowOff>22860</xdr:rowOff>
    </xdr:from>
    <xdr:to>
      <xdr:col>5</xdr:col>
      <xdr:colOff>381000</xdr:colOff>
      <xdr:row>20</xdr:row>
      <xdr:rowOff>22860</xdr:rowOff>
    </xdr:to>
    <xdr:sp macro="" textlink="">
      <xdr:nvSpPr>
        <xdr:cNvPr id="2052" name="Line 5">
          <a:extLst>
            <a:ext uri="{FF2B5EF4-FFF2-40B4-BE49-F238E27FC236}">
              <a16:creationId xmlns:a16="http://schemas.microsoft.com/office/drawing/2014/main" id="{68AD48D0-DC27-4812-B192-4C28C6667B74}"/>
            </a:ext>
          </a:extLst>
        </xdr:cNvPr>
        <xdr:cNvSpPr>
          <a:spLocks noChangeShapeType="1"/>
        </xdr:cNvSpPr>
      </xdr:nvSpPr>
      <xdr:spPr bwMode="auto">
        <a:xfrm>
          <a:off x="3032760" y="3688080"/>
          <a:ext cx="9906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266700</xdr:colOff>
      <xdr:row>20</xdr:row>
      <xdr:rowOff>15240</xdr:rowOff>
    </xdr:from>
    <xdr:to>
      <xdr:col>6</xdr:col>
      <xdr:colOff>381000</xdr:colOff>
      <xdr:row>20</xdr:row>
      <xdr:rowOff>15240</xdr:rowOff>
    </xdr:to>
    <xdr:sp macro="" textlink="">
      <xdr:nvSpPr>
        <xdr:cNvPr id="2053" name="Line 7">
          <a:extLst>
            <a:ext uri="{FF2B5EF4-FFF2-40B4-BE49-F238E27FC236}">
              <a16:creationId xmlns:a16="http://schemas.microsoft.com/office/drawing/2014/main" id="{70A7CB79-B0F0-4059-BCA1-1E6CA51DC6DD}"/>
            </a:ext>
          </a:extLst>
        </xdr:cNvPr>
        <xdr:cNvSpPr>
          <a:spLocks noChangeShapeType="1"/>
        </xdr:cNvSpPr>
      </xdr:nvSpPr>
      <xdr:spPr bwMode="auto">
        <a:xfrm>
          <a:off x="4236720" y="3680460"/>
          <a:ext cx="1143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175260</xdr:colOff>
      <xdr:row>32</xdr:row>
      <xdr:rowOff>30480</xdr:rowOff>
    </xdr:from>
    <xdr:to>
      <xdr:col>1</xdr:col>
      <xdr:colOff>365760</xdr:colOff>
      <xdr:row>32</xdr:row>
      <xdr:rowOff>30480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4621415C-8E4A-4B42-8F6A-2F6071810392}"/>
            </a:ext>
          </a:extLst>
        </xdr:cNvPr>
        <xdr:cNvSpPr>
          <a:spLocks noChangeShapeType="1"/>
        </xdr:cNvSpPr>
      </xdr:nvSpPr>
      <xdr:spPr bwMode="auto">
        <a:xfrm>
          <a:off x="1097280" y="6012180"/>
          <a:ext cx="1905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198120</xdr:colOff>
      <xdr:row>32</xdr:row>
      <xdr:rowOff>22860</xdr:rowOff>
    </xdr:from>
    <xdr:to>
      <xdr:col>2</xdr:col>
      <xdr:colOff>388620</xdr:colOff>
      <xdr:row>32</xdr:row>
      <xdr:rowOff>22860</xdr:rowOff>
    </xdr:to>
    <xdr:sp macro="" textlink="">
      <xdr:nvSpPr>
        <xdr:cNvPr id="9" name="Line 4">
          <a:extLst>
            <a:ext uri="{FF2B5EF4-FFF2-40B4-BE49-F238E27FC236}">
              <a16:creationId xmlns:a16="http://schemas.microsoft.com/office/drawing/2014/main" id="{941C067F-3601-409A-8349-CAFC90FAE28D}"/>
            </a:ext>
          </a:extLst>
        </xdr:cNvPr>
        <xdr:cNvSpPr>
          <a:spLocks noChangeShapeType="1"/>
        </xdr:cNvSpPr>
      </xdr:nvSpPr>
      <xdr:spPr bwMode="auto">
        <a:xfrm>
          <a:off x="1729740" y="6004560"/>
          <a:ext cx="1905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16" workbookViewId="0">
      <selection activeCell="B33" sqref="B33:G42"/>
    </sheetView>
  </sheetViews>
  <sheetFormatPr defaultRowHeight="14.4" x14ac:dyDescent="0.3"/>
  <cols>
    <col min="1" max="1" width="14.33203125" customWidth="1"/>
    <col min="2" max="2" width="11.77734375" customWidth="1"/>
    <col min="3" max="3" width="12.6640625" customWidth="1"/>
    <col min="4" max="4" width="12.44140625" customWidth="1"/>
    <col min="5" max="5" width="10.109375" customWidth="1"/>
    <col min="6" max="6" width="14.88671875" customWidth="1"/>
    <col min="7" max="7" width="14.77734375" customWidth="1"/>
  </cols>
  <sheetData>
    <row r="1" spans="1:8" x14ac:dyDescent="0.3">
      <c r="A1" s="24" t="s">
        <v>0</v>
      </c>
      <c r="B1" s="25" t="s">
        <v>18</v>
      </c>
      <c r="C1" s="25" t="s">
        <v>1</v>
      </c>
      <c r="D1" s="26"/>
      <c r="F1" s="2">
        <v>1</v>
      </c>
      <c r="G1" s="2">
        <v>106.5</v>
      </c>
      <c r="H1" s="2">
        <v>17.2</v>
      </c>
    </row>
    <row r="2" spans="1:8" x14ac:dyDescent="0.3">
      <c r="A2" s="24"/>
      <c r="B2" s="25"/>
      <c r="C2" s="25"/>
      <c r="D2" s="26"/>
      <c r="F2" s="2">
        <v>2</v>
      </c>
      <c r="G2" s="2">
        <v>110</v>
      </c>
      <c r="H2" s="2">
        <v>17.7</v>
      </c>
    </row>
    <row r="3" spans="1:8" x14ac:dyDescent="0.3">
      <c r="A3" s="2">
        <v>1</v>
      </c>
      <c r="B3" s="2">
        <v>124.8</v>
      </c>
      <c r="C3" s="2">
        <v>19.8</v>
      </c>
      <c r="F3" s="2">
        <v>3</v>
      </c>
      <c r="G3" s="2">
        <v>115</v>
      </c>
      <c r="H3" s="2">
        <v>19.600000000000001</v>
      </c>
    </row>
    <row r="4" spans="1:8" x14ac:dyDescent="0.3">
      <c r="A4" s="2">
        <v>2</v>
      </c>
      <c r="B4" s="2">
        <v>256</v>
      </c>
      <c r="C4" s="2">
        <v>38.4</v>
      </c>
      <c r="F4" s="2">
        <v>4</v>
      </c>
      <c r="G4" s="2">
        <v>124.8</v>
      </c>
      <c r="H4" s="2">
        <v>19.8</v>
      </c>
    </row>
    <row r="5" spans="1:8" x14ac:dyDescent="0.3">
      <c r="A5" s="2">
        <v>3</v>
      </c>
      <c r="B5" s="2">
        <v>190.7</v>
      </c>
      <c r="C5" s="2">
        <v>31.3</v>
      </c>
      <c r="F5" s="2">
        <v>5</v>
      </c>
      <c r="G5" s="2">
        <v>135.4</v>
      </c>
      <c r="H5" s="2">
        <v>21.9</v>
      </c>
    </row>
    <row r="6" spans="1:8" x14ac:dyDescent="0.3">
      <c r="A6" s="2">
        <v>4</v>
      </c>
      <c r="B6" s="2">
        <v>185</v>
      </c>
      <c r="C6" s="2">
        <v>31.4</v>
      </c>
      <c r="F6" s="2">
        <v>6</v>
      </c>
      <c r="G6" s="2">
        <v>140.80000000000001</v>
      </c>
      <c r="H6" s="2">
        <v>23.2</v>
      </c>
    </row>
    <row r="7" spans="1:8" x14ac:dyDescent="0.3">
      <c r="A7" s="2">
        <v>5</v>
      </c>
      <c r="B7" s="2">
        <v>403.2</v>
      </c>
      <c r="C7" s="2">
        <v>56.4</v>
      </c>
      <c r="F7" s="2">
        <v>7</v>
      </c>
      <c r="G7" s="2">
        <v>167.3</v>
      </c>
      <c r="H7" s="2">
        <v>27</v>
      </c>
    </row>
    <row r="8" spans="1:8" x14ac:dyDescent="0.3">
      <c r="A8" s="2">
        <v>6</v>
      </c>
      <c r="B8" s="2">
        <v>115</v>
      </c>
      <c r="C8" s="2">
        <v>19.600000000000001</v>
      </c>
      <c r="F8" s="2">
        <v>8</v>
      </c>
      <c r="G8" s="2">
        <v>185</v>
      </c>
      <c r="H8" s="2">
        <v>31.4</v>
      </c>
    </row>
    <row r="9" spans="1:8" x14ac:dyDescent="0.3">
      <c r="A9" s="2">
        <v>7</v>
      </c>
      <c r="B9" s="2">
        <v>106.5</v>
      </c>
      <c r="C9" s="2">
        <v>17.2</v>
      </c>
      <c r="F9" s="2">
        <v>9</v>
      </c>
      <c r="G9" s="2">
        <v>187.5</v>
      </c>
      <c r="H9" s="2">
        <v>30.7</v>
      </c>
    </row>
    <row r="10" spans="1:8" x14ac:dyDescent="0.3">
      <c r="A10" s="2">
        <v>8</v>
      </c>
      <c r="B10" s="2">
        <v>350</v>
      </c>
      <c r="C10" s="2">
        <v>49.7</v>
      </c>
      <c r="F10" s="2">
        <v>10</v>
      </c>
      <c r="G10" s="2">
        <v>190.7</v>
      </c>
      <c r="H10" s="2">
        <v>31.3</v>
      </c>
    </row>
    <row r="11" spans="1:8" x14ac:dyDescent="0.3">
      <c r="A11" s="2">
        <v>9</v>
      </c>
      <c r="B11" s="2">
        <v>110</v>
      </c>
      <c r="C11" s="2">
        <v>17.7</v>
      </c>
      <c r="F11" s="2">
        <v>11</v>
      </c>
      <c r="G11" s="2">
        <v>208.2</v>
      </c>
      <c r="H11" s="2">
        <v>32.200000000000003</v>
      </c>
    </row>
    <row r="12" spans="1:8" x14ac:dyDescent="0.3">
      <c r="A12" s="2">
        <v>10</v>
      </c>
      <c r="B12" s="2">
        <v>256.3</v>
      </c>
      <c r="C12" s="2">
        <v>40.9</v>
      </c>
      <c r="F12" s="2">
        <v>12</v>
      </c>
      <c r="G12" s="2">
        <v>256</v>
      </c>
      <c r="H12" s="2">
        <v>38.4</v>
      </c>
    </row>
    <row r="13" spans="1:8" x14ac:dyDescent="0.3">
      <c r="A13" s="2">
        <v>11</v>
      </c>
      <c r="B13" s="2">
        <v>187.5</v>
      </c>
      <c r="C13" s="2">
        <v>30.7</v>
      </c>
      <c r="F13" s="2">
        <v>13</v>
      </c>
      <c r="G13" s="2">
        <v>256.3</v>
      </c>
      <c r="H13" s="2">
        <v>40.9</v>
      </c>
    </row>
    <row r="14" spans="1:8" x14ac:dyDescent="0.3">
      <c r="A14" s="2">
        <v>12</v>
      </c>
      <c r="B14" s="2">
        <v>140.80000000000001</v>
      </c>
      <c r="C14" s="2">
        <v>23.2</v>
      </c>
      <c r="F14" s="2">
        <v>14</v>
      </c>
      <c r="G14" s="2">
        <v>350</v>
      </c>
      <c r="H14" s="2">
        <v>49.7</v>
      </c>
    </row>
    <row r="15" spans="1:8" x14ac:dyDescent="0.3">
      <c r="A15" s="2">
        <v>13</v>
      </c>
      <c r="B15" s="2">
        <v>167.3</v>
      </c>
      <c r="C15" s="2">
        <v>27</v>
      </c>
      <c r="F15" s="2">
        <v>15</v>
      </c>
      <c r="G15" s="2">
        <v>370.2</v>
      </c>
      <c r="H15" s="2">
        <v>51.8</v>
      </c>
    </row>
    <row r="16" spans="1:8" x14ac:dyDescent="0.3">
      <c r="A16" s="2">
        <v>14</v>
      </c>
      <c r="B16" s="2">
        <v>208.2</v>
      </c>
      <c r="C16" s="2">
        <v>32.200000000000003</v>
      </c>
      <c r="F16" s="2">
        <v>16</v>
      </c>
      <c r="G16" s="2">
        <v>403.2</v>
      </c>
      <c r="H16" s="2">
        <v>56.4</v>
      </c>
    </row>
    <row r="17" spans="1:8" x14ac:dyDescent="0.3">
      <c r="A17" s="2">
        <v>15</v>
      </c>
      <c r="B17" s="2">
        <v>135.4</v>
      </c>
      <c r="C17" s="2">
        <v>21.9</v>
      </c>
    </row>
    <row r="18" spans="1:8" x14ac:dyDescent="0.3">
      <c r="A18" s="2">
        <v>16</v>
      </c>
      <c r="B18" s="2">
        <v>370.2</v>
      </c>
      <c r="C18" s="2">
        <v>51.8</v>
      </c>
    </row>
    <row r="20" spans="1:8" x14ac:dyDescent="0.3">
      <c r="A20" t="s">
        <v>2</v>
      </c>
      <c r="B20" s="6" t="s">
        <v>3</v>
      </c>
      <c r="C20" s="2">
        <f>MAX(B3:B18)</f>
        <v>403.2</v>
      </c>
      <c r="E20" s="5" t="s">
        <v>5</v>
      </c>
      <c r="F20" s="5" t="s">
        <v>6</v>
      </c>
      <c r="G20" s="5" t="s">
        <v>7</v>
      </c>
    </row>
    <row r="21" spans="1:8" x14ac:dyDescent="0.3">
      <c r="B21" s="6" t="s">
        <v>4</v>
      </c>
      <c r="C21" s="2">
        <f>MIN(B3:B18)</f>
        <v>106.5</v>
      </c>
      <c r="E21" s="2">
        <v>1</v>
      </c>
      <c r="F21" s="2">
        <f>C21</f>
        <v>106.5</v>
      </c>
      <c r="G21" s="3">
        <f>C21+C22</f>
        <v>205.39999999999998</v>
      </c>
    </row>
    <row r="22" spans="1:8" x14ac:dyDescent="0.3">
      <c r="B22" s="6" t="s">
        <v>17</v>
      </c>
      <c r="C22" s="3">
        <f>(C20-C21)/3</f>
        <v>98.899999999999991</v>
      </c>
      <c r="E22" s="2">
        <v>2</v>
      </c>
      <c r="F22" s="3">
        <f>G21</f>
        <v>205.39999999999998</v>
      </c>
      <c r="G22" s="3">
        <f>F22+C22</f>
        <v>304.29999999999995</v>
      </c>
    </row>
    <row r="23" spans="1:8" x14ac:dyDescent="0.3">
      <c r="E23" s="2">
        <v>3</v>
      </c>
      <c r="F23" s="3">
        <f>G22</f>
        <v>304.29999999999995</v>
      </c>
      <c r="G23" s="3">
        <f>F23+C22</f>
        <v>403.19999999999993</v>
      </c>
    </row>
    <row r="25" spans="1:8" x14ac:dyDescent="0.3">
      <c r="A25" t="s">
        <v>8</v>
      </c>
    </row>
    <row r="26" spans="1:8" ht="14.4" customHeight="1" x14ac:dyDescent="0.3">
      <c r="A26" s="21" t="s">
        <v>9</v>
      </c>
      <c r="B26" s="21" t="s">
        <v>16</v>
      </c>
      <c r="C26" s="21"/>
      <c r="D26" s="22" t="s">
        <v>10</v>
      </c>
      <c r="E26" s="22" t="s">
        <v>11</v>
      </c>
      <c r="F26" s="22"/>
      <c r="G26" s="23" t="s">
        <v>12</v>
      </c>
      <c r="H26" s="23"/>
    </row>
    <row r="27" spans="1:8" x14ac:dyDescent="0.3">
      <c r="A27" s="21"/>
      <c r="B27" s="21"/>
      <c r="C27" s="21"/>
      <c r="D27" s="22"/>
      <c r="E27" s="4" t="s">
        <v>13</v>
      </c>
      <c r="F27" s="4" t="s">
        <v>14</v>
      </c>
      <c r="G27" s="5" t="s">
        <v>13</v>
      </c>
      <c r="H27" s="5" t="s">
        <v>14</v>
      </c>
    </row>
    <row r="28" spans="1:8" x14ac:dyDescent="0.3">
      <c r="A28" s="8">
        <v>1</v>
      </c>
      <c r="B28" s="8">
        <f>C21</f>
        <v>106.5</v>
      </c>
      <c r="C28" s="9">
        <f>B28+C22</f>
        <v>205.39999999999998</v>
      </c>
      <c r="D28" s="3">
        <f>COUNT(G1:G10)</f>
        <v>10</v>
      </c>
      <c r="E28" s="3">
        <f>SUM(G1:G10)</f>
        <v>1463</v>
      </c>
      <c r="F28" s="3">
        <f>E28/D28</f>
        <v>146.30000000000001</v>
      </c>
      <c r="G28" s="3">
        <f>SUM(H1:H10)</f>
        <v>239.79999999999998</v>
      </c>
      <c r="H28" s="3">
        <f>G28/D28</f>
        <v>23.979999999999997</v>
      </c>
    </row>
    <row r="29" spans="1:8" x14ac:dyDescent="0.3">
      <c r="A29" s="8">
        <v>2</v>
      </c>
      <c r="B29" s="7">
        <f>C28</f>
        <v>205.39999999999998</v>
      </c>
      <c r="C29" s="9">
        <f>B29+C22</f>
        <v>304.29999999999995</v>
      </c>
      <c r="D29" s="3">
        <f>COUNT(G11:G13)</f>
        <v>3</v>
      </c>
      <c r="E29" s="3">
        <f>SUM(G11:G13)</f>
        <v>720.5</v>
      </c>
      <c r="F29" s="3">
        <f t="shared" ref="F29:F30" si="0">E29/D29</f>
        <v>240.16666666666666</v>
      </c>
      <c r="G29" s="3">
        <f>SUM(H11:H13)</f>
        <v>111.5</v>
      </c>
      <c r="H29" s="3">
        <f t="shared" ref="H29:H30" si="1">G29/D29</f>
        <v>37.166666666666664</v>
      </c>
    </row>
    <row r="30" spans="1:8" x14ac:dyDescent="0.3">
      <c r="A30" s="8">
        <v>3</v>
      </c>
      <c r="B30" s="7">
        <f>C29</f>
        <v>304.29999999999995</v>
      </c>
      <c r="C30" s="9">
        <f>B30+C22</f>
        <v>403.19999999999993</v>
      </c>
      <c r="D30" s="3">
        <f>COUNT(G14:G16)</f>
        <v>3</v>
      </c>
      <c r="E30" s="3">
        <f>SUM(G14:G16)</f>
        <v>1123.4000000000001</v>
      </c>
      <c r="F30" s="3">
        <f t="shared" si="0"/>
        <v>374.4666666666667</v>
      </c>
      <c r="G30" s="3">
        <f>SUM(H14:H16)</f>
        <v>157.9</v>
      </c>
      <c r="H30" s="3">
        <f t="shared" si="1"/>
        <v>52.633333333333333</v>
      </c>
    </row>
    <row r="31" spans="1:8" x14ac:dyDescent="0.3">
      <c r="A31" s="2" t="s">
        <v>15</v>
      </c>
      <c r="B31" s="2"/>
      <c r="C31" s="2"/>
      <c r="D31" s="7">
        <f>SUM(D28:D30)</f>
        <v>16</v>
      </c>
      <c r="E31" s="7">
        <f>SUM(E28:E30)</f>
        <v>3306.9</v>
      </c>
      <c r="F31" s="7">
        <f>SUM(F28:F30)</f>
        <v>760.93333333333339</v>
      </c>
      <c r="G31" s="7">
        <f>SUM(G28:G30)</f>
        <v>509.19999999999993</v>
      </c>
      <c r="H31" s="7">
        <f>SUM(H28:H30)</f>
        <v>113.78</v>
      </c>
    </row>
    <row r="33" spans="1:7" ht="14.4" customHeight="1" x14ac:dyDescent="0.3">
      <c r="A33" t="s">
        <v>19</v>
      </c>
      <c r="B33" s="20" t="s">
        <v>22</v>
      </c>
      <c r="C33" s="20"/>
      <c r="D33" s="20"/>
      <c r="E33" s="20"/>
      <c r="F33" s="20"/>
      <c r="G33" s="20"/>
    </row>
    <row r="34" spans="1:7" x14ac:dyDescent="0.3">
      <c r="B34" s="20"/>
      <c r="C34" s="20"/>
      <c r="D34" s="20"/>
      <c r="E34" s="20"/>
      <c r="F34" s="20"/>
      <c r="G34" s="20"/>
    </row>
    <row r="35" spans="1:7" x14ac:dyDescent="0.3">
      <c r="B35" s="20"/>
      <c r="C35" s="20"/>
      <c r="D35" s="20"/>
      <c r="E35" s="20"/>
      <c r="F35" s="20"/>
      <c r="G35" s="20"/>
    </row>
    <row r="36" spans="1:7" x14ac:dyDescent="0.3">
      <c r="B36" s="20"/>
      <c r="C36" s="20"/>
      <c r="D36" s="20"/>
      <c r="E36" s="20"/>
      <c r="F36" s="20"/>
      <c r="G36" s="20"/>
    </row>
    <row r="37" spans="1:7" x14ac:dyDescent="0.3">
      <c r="B37" s="20"/>
      <c r="C37" s="20"/>
      <c r="D37" s="20"/>
      <c r="E37" s="20"/>
      <c r="F37" s="20"/>
      <c r="G37" s="20"/>
    </row>
    <row r="38" spans="1:7" x14ac:dyDescent="0.3">
      <c r="B38" s="20"/>
      <c r="C38" s="20"/>
      <c r="D38" s="20"/>
      <c r="E38" s="20"/>
      <c r="F38" s="20"/>
      <c r="G38" s="20"/>
    </row>
    <row r="39" spans="1:7" x14ac:dyDescent="0.3">
      <c r="B39" s="20"/>
      <c r="C39" s="20"/>
      <c r="D39" s="20"/>
      <c r="E39" s="20"/>
      <c r="F39" s="20"/>
      <c r="G39" s="20"/>
    </row>
    <row r="40" spans="1:7" x14ac:dyDescent="0.3">
      <c r="B40" s="20"/>
      <c r="C40" s="20"/>
      <c r="D40" s="20"/>
      <c r="E40" s="20"/>
      <c r="F40" s="20"/>
      <c r="G40" s="20"/>
    </row>
    <row r="41" spans="1:7" x14ac:dyDescent="0.3">
      <c r="B41" s="20"/>
      <c r="C41" s="20"/>
      <c r="D41" s="20"/>
      <c r="E41" s="20"/>
      <c r="F41" s="20"/>
      <c r="G41" s="20"/>
    </row>
    <row r="42" spans="1:7" x14ac:dyDescent="0.3">
      <c r="B42" s="20"/>
      <c r="C42" s="20"/>
      <c r="D42" s="20"/>
      <c r="E42" s="20"/>
      <c r="F42" s="20"/>
      <c r="G42" s="20"/>
    </row>
  </sheetData>
  <sortState xmlns:xlrd2="http://schemas.microsoft.com/office/spreadsheetml/2017/richdata2" ref="H1:H16">
    <sortCondition ref="H1:H16"/>
  </sortState>
  <mergeCells count="10">
    <mergeCell ref="B33:G42"/>
    <mergeCell ref="B26:C27"/>
    <mergeCell ref="E26:F26"/>
    <mergeCell ref="G26:H26"/>
    <mergeCell ref="A1:A2"/>
    <mergeCell ref="B1:B2"/>
    <mergeCell ref="C1:C2"/>
    <mergeCell ref="D1:D2"/>
    <mergeCell ref="D26:D27"/>
    <mergeCell ref="A26:A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2666-AE98-4E24-B66B-6FB9EA952AB2}">
  <dimension ref="A1:J54"/>
  <sheetViews>
    <sheetView tabSelected="1" topLeftCell="A3" workbookViewId="0">
      <selection activeCell="L15" sqref="L15"/>
    </sheetView>
  </sheetViews>
  <sheetFormatPr defaultRowHeight="14.4" x14ac:dyDescent="0.3"/>
  <cols>
    <col min="1" max="1" width="13.44140625" customWidth="1"/>
    <col min="5" max="5" width="11" customWidth="1"/>
    <col min="6" max="6" width="17.33203125" customWidth="1"/>
    <col min="8" max="8" width="10.77734375" customWidth="1"/>
  </cols>
  <sheetData>
    <row r="1" spans="1:10" x14ac:dyDescent="0.3">
      <c r="A1" t="s">
        <v>21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</row>
    <row r="2" spans="1:10" x14ac:dyDescent="0.3">
      <c r="A2" t="s">
        <v>20</v>
      </c>
      <c r="B2">
        <v>246</v>
      </c>
      <c r="C2">
        <v>229</v>
      </c>
      <c r="D2">
        <v>152</v>
      </c>
      <c r="E2">
        <v>155</v>
      </c>
      <c r="F2">
        <v>190</v>
      </c>
      <c r="G2">
        <v>160</v>
      </c>
      <c r="H2">
        <v>107</v>
      </c>
      <c r="I2">
        <v>155</v>
      </c>
      <c r="J2">
        <v>160</v>
      </c>
    </row>
    <row r="21" spans="1:8" ht="19.8" x14ac:dyDescent="0.4">
      <c r="A21" s="12" t="s">
        <v>23</v>
      </c>
      <c r="B21" s="12" t="s">
        <v>25</v>
      </c>
      <c r="C21" s="5" t="s">
        <v>34</v>
      </c>
      <c r="D21" s="16" t="s">
        <v>27</v>
      </c>
      <c r="E21" s="16" t="s">
        <v>26</v>
      </c>
      <c r="F21" s="17" t="s">
        <v>28</v>
      </c>
      <c r="G21" s="16" t="s">
        <v>29</v>
      </c>
      <c r="H21" s="18" t="s">
        <v>35</v>
      </c>
    </row>
    <row r="22" spans="1:8" ht="18" x14ac:dyDescent="0.4">
      <c r="A22" s="10">
        <v>1</v>
      </c>
      <c r="B22" s="10">
        <v>246</v>
      </c>
      <c r="C22" s="10" t="s">
        <v>31</v>
      </c>
      <c r="D22" s="10" t="s">
        <v>31</v>
      </c>
      <c r="E22" s="10" t="s">
        <v>31</v>
      </c>
      <c r="F22" s="11" t="s">
        <v>31</v>
      </c>
      <c r="G22" s="10" t="s">
        <v>31</v>
      </c>
      <c r="H22" s="10" t="s">
        <v>31</v>
      </c>
    </row>
    <row r="23" spans="1:8" x14ac:dyDescent="0.3">
      <c r="A23" s="10">
        <v>2</v>
      </c>
      <c r="B23" s="10">
        <v>229</v>
      </c>
      <c r="C23" s="10">
        <v>246</v>
      </c>
      <c r="D23" s="10">
        <f>B23-$B$34</f>
        <v>65.5</v>
      </c>
      <c r="E23" s="10">
        <f>C23-$C$34</f>
        <v>71.75</v>
      </c>
      <c r="F23" s="10">
        <f>D23*E23</f>
        <v>4699.625</v>
      </c>
      <c r="G23" s="10">
        <f>D23*D23</f>
        <v>4290.25</v>
      </c>
      <c r="H23" s="10">
        <f>E23*E23</f>
        <v>5148.0625</v>
      </c>
    </row>
    <row r="24" spans="1:8" x14ac:dyDescent="0.3">
      <c r="A24" s="10">
        <v>3</v>
      </c>
      <c r="B24" s="10">
        <v>152</v>
      </c>
      <c r="C24" s="10">
        <v>229</v>
      </c>
      <c r="D24" s="10">
        <f t="shared" ref="D24:D30" si="0">B24-$B$34</f>
        <v>-11.5</v>
      </c>
      <c r="E24" s="10">
        <f t="shared" ref="E24:E30" si="1">C24-$C$34</f>
        <v>54.75</v>
      </c>
      <c r="F24" s="10">
        <f t="shared" ref="F24:F30" si="2">D24*E24</f>
        <v>-629.625</v>
      </c>
      <c r="G24" s="10">
        <f t="shared" ref="G24:G30" si="3">D24*D24</f>
        <v>132.25</v>
      </c>
      <c r="H24" s="10">
        <f t="shared" ref="H24:H30" si="4">E24*E24</f>
        <v>2997.5625</v>
      </c>
    </row>
    <row r="25" spans="1:8" x14ac:dyDescent="0.3">
      <c r="A25" s="10">
        <v>4</v>
      </c>
      <c r="B25" s="10">
        <v>155</v>
      </c>
      <c r="C25" s="10">
        <v>152</v>
      </c>
      <c r="D25" s="10">
        <f t="shared" si="0"/>
        <v>-8.5</v>
      </c>
      <c r="E25" s="10">
        <f t="shared" si="1"/>
        <v>-22.25</v>
      </c>
      <c r="F25" s="10">
        <f t="shared" si="2"/>
        <v>189.125</v>
      </c>
      <c r="G25" s="10">
        <f t="shared" si="3"/>
        <v>72.25</v>
      </c>
      <c r="H25" s="10">
        <f t="shared" si="4"/>
        <v>495.0625</v>
      </c>
    </row>
    <row r="26" spans="1:8" x14ac:dyDescent="0.3">
      <c r="A26" s="10">
        <v>5</v>
      </c>
      <c r="B26" s="10">
        <v>190</v>
      </c>
      <c r="C26" s="10">
        <v>155</v>
      </c>
      <c r="D26" s="10">
        <f t="shared" si="0"/>
        <v>26.5</v>
      </c>
      <c r="E26" s="10">
        <f t="shared" si="1"/>
        <v>-19.25</v>
      </c>
      <c r="F26" s="10">
        <f t="shared" si="2"/>
        <v>-510.125</v>
      </c>
      <c r="G26" s="10">
        <f t="shared" si="3"/>
        <v>702.25</v>
      </c>
      <c r="H26" s="10">
        <f t="shared" si="4"/>
        <v>370.5625</v>
      </c>
    </row>
    <row r="27" spans="1:8" x14ac:dyDescent="0.3">
      <c r="A27" s="10">
        <v>6</v>
      </c>
      <c r="B27" s="10">
        <v>160</v>
      </c>
      <c r="C27" s="10">
        <v>190</v>
      </c>
      <c r="D27" s="10">
        <f t="shared" si="0"/>
        <v>-3.5</v>
      </c>
      <c r="E27" s="10">
        <f t="shared" si="1"/>
        <v>15.75</v>
      </c>
      <c r="F27" s="10">
        <f t="shared" si="2"/>
        <v>-55.125</v>
      </c>
      <c r="G27" s="10">
        <f t="shared" si="3"/>
        <v>12.25</v>
      </c>
      <c r="H27" s="10">
        <f t="shared" si="4"/>
        <v>248.0625</v>
      </c>
    </row>
    <row r="28" spans="1:8" x14ac:dyDescent="0.3">
      <c r="A28" s="10">
        <v>7</v>
      </c>
      <c r="B28" s="10">
        <v>107</v>
      </c>
      <c r="C28" s="10">
        <v>160</v>
      </c>
      <c r="D28" s="10">
        <f t="shared" si="0"/>
        <v>-56.5</v>
      </c>
      <c r="E28" s="10">
        <f t="shared" si="1"/>
        <v>-14.25</v>
      </c>
      <c r="F28" s="10">
        <f t="shared" si="2"/>
        <v>805.125</v>
      </c>
      <c r="G28" s="10">
        <f t="shared" si="3"/>
        <v>3192.25</v>
      </c>
      <c r="H28" s="10">
        <f t="shared" si="4"/>
        <v>203.0625</v>
      </c>
    </row>
    <row r="29" spans="1:8" x14ac:dyDescent="0.3">
      <c r="A29" s="10">
        <v>8</v>
      </c>
      <c r="B29" s="10">
        <v>155</v>
      </c>
      <c r="C29" s="10">
        <v>107</v>
      </c>
      <c r="D29" s="10">
        <f t="shared" si="0"/>
        <v>-8.5</v>
      </c>
      <c r="E29" s="10">
        <f t="shared" si="1"/>
        <v>-67.25</v>
      </c>
      <c r="F29" s="10">
        <f t="shared" si="2"/>
        <v>571.625</v>
      </c>
      <c r="G29" s="10">
        <f t="shared" si="3"/>
        <v>72.25</v>
      </c>
      <c r="H29" s="10">
        <f t="shared" si="4"/>
        <v>4522.5625</v>
      </c>
    </row>
    <row r="30" spans="1:8" x14ac:dyDescent="0.3">
      <c r="A30" s="10">
        <v>9</v>
      </c>
      <c r="B30" s="10">
        <v>160</v>
      </c>
      <c r="C30" s="10">
        <v>155</v>
      </c>
      <c r="D30" s="10">
        <f t="shared" si="0"/>
        <v>-3.5</v>
      </c>
      <c r="E30" s="10">
        <f t="shared" si="1"/>
        <v>-19.25</v>
      </c>
      <c r="F30" s="10">
        <f t="shared" si="2"/>
        <v>67.375</v>
      </c>
      <c r="G30" s="10">
        <f t="shared" si="3"/>
        <v>12.25</v>
      </c>
      <c r="H30" s="10">
        <f t="shared" si="4"/>
        <v>370.5625</v>
      </c>
    </row>
    <row r="31" spans="1:8" x14ac:dyDescent="0.3">
      <c r="A31" s="12" t="s">
        <v>30</v>
      </c>
      <c r="B31" s="19">
        <f>SUM(B22:B30)</f>
        <v>1554</v>
      </c>
      <c r="C31" s="19">
        <f>SUM(C23:C30)</f>
        <v>1394</v>
      </c>
      <c r="D31" s="10"/>
      <c r="E31" s="10"/>
      <c r="F31" s="19">
        <f>SUM(F23:F30)</f>
        <v>5138</v>
      </c>
      <c r="G31" s="19">
        <f>SUM(G23:G30)</f>
        <v>8486</v>
      </c>
      <c r="H31" s="19">
        <f>SUM(H23:H30)</f>
        <v>14355.5</v>
      </c>
    </row>
    <row r="33" spans="1:5" x14ac:dyDescent="0.3">
      <c r="B33" s="12" t="s">
        <v>32</v>
      </c>
      <c r="C33" s="12" t="s">
        <v>33</v>
      </c>
      <c r="D33" s="12" t="s">
        <v>36</v>
      </c>
    </row>
    <row r="34" spans="1:5" x14ac:dyDescent="0.3">
      <c r="B34" s="2">
        <f>(B31-B22)/(A30-1)</f>
        <v>163.5</v>
      </c>
      <c r="C34" s="2">
        <f>C31/(A30-1)</f>
        <v>174.25</v>
      </c>
      <c r="D34" s="10">
        <f>F31/(SQRT(G31*H31))</f>
        <v>0.46551472657902798</v>
      </c>
    </row>
    <row r="37" spans="1:5" x14ac:dyDescent="0.3">
      <c r="A37" s="13" t="s">
        <v>37</v>
      </c>
      <c r="B37" s="13" t="s">
        <v>25</v>
      </c>
      <c r="C37" s="13" t="s">
        <v>23</v>
      </c>
      <c r="D37" s="13" t="s">
        <v>24</v>
      </c>
      <c r="E37" s="13" t="s">
        <v>39</v>
      </c>
    </row>
    <row r="38" spans="1:5" x14ac:dyDescent="0.3">
      <c r="A38" s="14">
        <v>1</v>
      </c>
      <c r="B38" s="14">
        <v>246</v>
      </c>
      <c r="C38" s="14">
        <v>1</v>
      </c>
      <c r="D38" s="14">
        <f>C38*B38</f>
        <v>246</v>
      </c>
      <c r="E38" s="14">
        <f>C38*C38</f>
        <v>1</v>
      </c>
    </row>
    <row r="39" spans="1:5" x14ac:dyDescent="0.3">
      <c r="A39" s="14">
        <v>2</v>
      </c>
      <c r="B39" s="14">
        <v>229</v>
      </c>
      <c r="C39" s="14">
        <v>2</v>
      </c>
      <c r="D39" s="14">
        <f t="shared" ref="D39:D46" si="5">C39*B39</f>
        <v>458</v>
      </c>
      <c r="E39" s="14">
        <f t="shared" ref="E39:E46" si="6">C39*C39</f>
        <v>4</v>
      </c>
    </row>
    <row r="40" spans="1:5" x14ac:dyDescent="0.3">
      <c r="A40" s="14">
        <v>3</v>
      </c>
      <c r="B40" s="14">
        <v>152</v>
      </c>
      <c r="C40" s="14">
        <v>3</v>
      </c>
      <c r="D40" s="14">
        <f t="shared" si="5"/>
        <v>456</v>
      </c>
      <c r="E40" s="14">
        <f t="shared" si="6"/>
        <v>9</v>
      </c>
    </row>
    <row r="41" spans="1:5" x14ac:dyDescent="0.3">
      <c r="A41" s="14">
        <v>4</v>
      </c>
      <c r="B41" s="14">
        <v>155</v>
      </c>
      <c r="C41" s="14">
        <v>4</v>
      </c>
      <c r="D41" s="14">
        <f t="shared" si="5"/>
        <v>620</v>
      </c>
      <c r="E41" s="14">
        <f t="shared" si="6"/>
        <v>16</v>
      </c>
    </row>
    <row r="42" spans="1:5" x14ac:dyDescent="0.3">
      <c r="A42" s="14">
        <v>5</v>
      </c>
      <c r="B42" s="14">
        <v>190</v>
      </c>
      <c r="C42" s="14">
        <v>5</v>
      </c>
      <c r="D42" s="14">
        <f t="shared" si="5"/>
        <v>950</v>
      </c>
      <c r="E42" s="14">
        <f t="shared" si="6"/>
        <v>25</v>
      </c>
    </row>
    <row r="43" spans="1:5" x14ac:dyDescent="0.3">
      <c r="A43" s="14">
        <v>6</v>
      </c>
      <c r="B43" s="14">
        <v>160</v>
      </c>
      <c r="C43" s="14">
        <v>6</v>
      </c>
      <c r="D43" s="14">
        <f t="shared" si="5"/>
        <v>960</v>
      </c>
      <c r="E43" s="14">
        <f t="shared" si="6"/>
        <v>36</v>
      </c>
    </row>
    <row r="44" spans="1:5" x14ac:dyDescent="0.3">
      <c r="A44" s="14">
        <v>7</v>
      </c>
      <c r="B44" s="14">
        <v>107</v>
      </c>
      <c r="C44" s="14">
        <v>7</v>
      </c>
      <c r="D44" s="14">
        <f t="shared" si="5"/>
        <v>749</v>
      </c>
      <c r="E44" s="14">
        <f t="shared" si="6"/>
        <v>49</v>
      </c>
    </row>
    <row r="45" spans="1:5" x14ac:dyDescent="0.3">
      <c r="A45" s="14">
        <v>8</v>
      </c>
      <c r="B45" s="14">
        <v>155</v>
      </c>
      <c r="C45" s="14">
        <v>8</v>
      </c>
      <c r="D45" s="14">
        <f t="shared" si="5"/>
        <v>1240</v>
      </c>
      <c r="E45" s="14">
        <f t="shared" si="6"/>
        <v>64</v>
      </c>
    </row>
    <row r="46" spans="1:5" x14ac:dyDescent="0.3">
      <c r="A46" s="14">
        <v>9</v>
      </c>
      <c r="B46" s="14">
        <v>160</v>
      </c>
      <c r="C46" s="14">
        <v>9</v>
      </c>
      <c r="D46" s="14">
        <f t="shared" si="5"/>
        <v>1440</v>
      </c>
      <c r="E46" s="14">
        <f t="shared" si="6"/>
        <v>81</v>
      </c>
    </row>
    <row r="47" spans="1:5" x14ac:dyDescent="0.3">
      <c r="A47" s="13" t="s">
        <v>30</v>
      </c>
      <c r="B47" s="15">
        <f>SUM(B38:B46)</f>
        <v>1554</v>
      </c>
      <c r="C47" s="15">
        <f>SUM(C38:C46)</f>
        <v>45</v>
      </c>
      <c r="D47" s="15">
        <f>SUM(D38:D46)</f>
        <v>7119</v>
      </c>
      <c r="E47" s="15">
        <f>SUM(E38:E46)</f>
        <v>285</v>
      </c>
    </row>
    <row r="48" spans="1:5" x14ac:dyDescent="0.3">
      <c r="A48" s="13" t="s">
        <v>38</v>
      </c>
      <c r="B48" s="15">
        <f>B47/A46</f>
        <v>172.66666666666666</v>
      </c>
      <c r="C48" s="15">
        <f>C47/A46</f>
        <v>5</v>
      </c>
      <c r="D48" s="15">
        <f>D47/A46</f>
        <v>791</v>
      </c>
      <c r="E48" s="15">
        <f>E47/A46</f>
        <v>31.666666666666668</v>
      </c>
    </row>
    <row r="50" spans="1:6" x14ac:dyDescent="0.3">
      <c r="B50" s="12" t="s">
        <v>40</v>
      </c>
      <c r="C50" s="12" t="s">
        <v>41</v>
      </c>
    </row>
    <row r="51" spans="1:6" x14ac:dyDescent="0.3">
      <c r="B51" s="10">
        <f>B48-C51*C48</f>
        <v>226.9166666666666</v>
      </c>
      <c r="C51" s="10">
        <f>(D48-B48*C48)/(E48-C48*C48)</f>
        <v>-10.849999999999987</v>
      </c>
    </row>
    <row r="53" spans="1:6" ht="14.4" customHeight="1" x14ac:dyDescent="0.3">
      <c r="A53" s="1" t="s">
        <v>19</v>
      </c>
      <c r="B53" s="27" t="s">
        <v>42</v>
      </c>
      <c r="C53" s="27"/>
      <c r="D53" s="27"/>
      <c r="E53" s="27"/>
      <c r="F53" s="27"/>
    </row>
    <row r="54" spans="1:6" x14ac:dyDescent="0.3">
      <c r="B54" s="27"/>
      <c r="C54" s="27"/>
      <c r="D54" s="27"/>
      <c r="E54" s="27"/>
      <c r="F54" s="27"/>
    </row>
  </sheetData>
  <mergeCells count="1">
    <mergeCell ref="B53:F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2018-12-26T18:30:19Z</dcterms:modified>
</cp:coreProperties>
</file>